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h\4SM\Arkusz\"/>
    </mc:Choice>
  </mc:AlternateContent>
  <xr:revisionPtr revIDLastSave="0" documentId="13_ncr:1_{AAE94B68-0F9B-4D3A-958C-9AAC4C08324D}" xr6:coauthVersionLast="47" xr6:coauthVersionMax="47" xr10:uidLastSave="{00000000-0000-0000-0000-000000000000}"/>
  <bookViews>
    <workbookView xWindow="-120" yWindow="-120" windowWidth="38640" windowHeight="15720" activeTab="11" xr2:uid="{4829D75A-989F-4FBC-83D4-E822035E0D28}"/>
  </bookViews>
  <sheets>
    <sheet name="Faktury" sheetId="2" r:id="rId1"/>
    <sheet name="Klienci" sheetId="3" r:id="rId2"/>
    <sheet name="pkt. 7" sheetId="4" r:id="rId3"/>
    <sheet name="pkt. 8" sheetId="5" r:id="rId4"/>
    <sheet name="pkt. 9" sheetId="10" r:id="rId5"/>
    <sheet name="pkt. 10" sheetId="12" r:id="rId6"/>
    <sheet name="pkt. 11" sheetId="13" r:id="rId7"/>
    <sheet name="pkt. 12" sheetId="14" r:id="rId8"/>
    <sheet name="pkt. 13" sheetId="15" r:id="rId9"/>
    <sheet name="pkt. 14" sheetId="17" r:id="rId10"/>
    <sheet name="pkt. 15" sheetId="20" r:id="rId11"/>
    <sheet name="pkt. 16" sheetId="21" r:id="rId12"/>
    <sheet name="lista szczegółowych pozycji" sheetId="22" r:id="rId13"/>
  </sheets>
  <definedNames>
    <definedName name="_xlnm._FilterDatabase" localSheetId="0" hidden="1">Faktury!$A$1:$N$351</definedName>
    <definedName name="_xlnm._FilterDatabase" localSheetId="5" hidden="1">'pkt. 10'!$A:$A</definedName>
    <definedName name="_xlnm._FilterDatabase" localSheetId="6" hidden="1">'pkt. 11'!$A$1:$N$375</definedName>
    <definedName name="_xlnm._FilterDatabase" localSheetId="7" hidden="1">'pkt. 12'!$A$1:$N$351</definedName>
    <definedName name="_xlnm._FilterDatabase" localSheetId="9" hidden="1">'pkt. 14'!$A$1:$N$351</definedName>
    <definedName name="_xlnm._FilterDatabase" localSheetId="2" hidden="1">'pkt. 7'!$A$2:$R$352</definedName>
    <definedName name="_xlnm._FilterDatabase" localSheetId="3" hidden="1">'pkt. 8'!$A$1:$K$351</definedName>
    <definedName name="_xlnm.Print_Area" localSheetId="0">Faktury!$A$1:$N$351</definedName>
    <definedName name="_xlnm.Print_Area" localSheetId="6">'pkt. 11'!$A$1:$N$375</definedName>
    <definedName name="_xlnm.Print_Area" localSheetId="7">'pkt. 12'!$A$1:$N$351</definedName>
    <definedName name="_xlnm.Print_Area" localSheetId="9">'pkt. 14'!$A$1:$N$351</definedName>
    <definedName name="_xlnm.Print_Area" localSheetId="2">'pkt. 7'!$A$2:$N$352</definedName>
    <definedName name="_xlnm.Print_Area" localSheetId="3">'pkt. 8'!$A$1:$N$351</definedName>
    <definedName name="_xlnm.Print_Titles" localSheetId="0">Faktury!$1:$1</definedName>
    <definedName name="_xlnm.Print_Titles" localSheetId="6">'pkt. 11'!$1:$1</definedName>
    <definedName name="_xlnm.Print_Titles" localSheetId="7">'pkt. 12'!$1:$1</definedName>
    <definedName name="_xlnm.Print_Titles" localSheetId="9">'pkt. 14'!$1:$1</definedName>
    <definedName name="_xlnm.Print_Titles" localSheetId="2">'pkt. 7'!$1:$1</definedName>
    <definedName name="_xlnm.Print_Titles" localSheetId="3">'pkt. 8'!$1:$1</definedName>
    <definedName name="VAT" localSheetId="6">'pkt. 11'!$Q$2</definedName>
    <definedName name="VAT" localSheetId="7">'pkt. 12'!$Q$2</definedName>
    <definedName name="VAT" localSheetId="9">'pkt. 14'!$Q$2</definedName>
    <definedName name="VAT" localSheetId="2">'pkt. 7'!$Q$2</definedName>
    <definedName name="VAT" localSheetId="3">'pkt. 8'!$Q$2</definedName>
    <definedName name="VAT">Faktury!$Q$2</definedName>
    <definedName name="wszystkie_faktury">'pkt. 14'!$A$1:$O$351</definedName>
    <definedName name="_xlnm.Extract" localSheetId="5">'pkt. 10'!$N:$N</definedName>
    <definedName name="_xlnm.Extract" localSheetId="8">'pkt. 13'!$A$2:$A$57</definedName>
    <definedName name="_xlnm.Extract" localSheetId="4">'pkt. 9'!$A$1:$A$24</definedName>
  </definedNames>
  <calcPr calcId="191029"/>
  <pivotCaches>
    <pivotCache cacheId="1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3"/>
  <c r="H1" i="4" l="1"/>
  <c r="O351" i="17"/>
  <c r="N351" i="17"/>
  <c r="I351" i="17"/>
  <c r="J351" i="17" s="1"/>
  <c r="E351" i="17"/>
  <c r="G351" i="17" s="1"/>
  <c r="O350" i="17"/>
  <c r="N350" i="17"/>
  <c r="I350" i="17"/>
  <c r="J350" i="17" s="1"/>
  <c r="E350" i="17"/>
  <c r="F350" i="17" s="1"/>
  <c r="K350" i="17" s="1"/>
  <c r="M350" i="17" s="1"/>
  <c r="O349" i="17"/>
  <c r="N349" i="17"/>
  <c r="I349" i="17"/>
  <c r="J349" i="17" s="1"/>
  <c r="E349" i="17"/>
  <c r="G349" i="17" s="1"/>
  <c r="O348" i="17"/>
  <c r="N348" i="17"/>
  <c r="I348" i="17"/>
  <c r="J348" i="17" s="1"/>
  <c r="E348" i="17"/>
  <c r="G348" i="17" s="1"/>
  <c r="O347" i="17"/>
  <c r="N347" i="17"/>
  <c r="I347" i="17"/>
  <c r="J347" i="17" s="1"/>
  <c r="F347" i="17"/>
  <c r="K347" i="17" s="1"/>
  <c r="M347" i="17" s="1"/>
  <c r="E347" i="17"/>
  <c r="G347" i="17" s="1"/>
  <c r="O346" i="17"/>
  <c r="N346" i="17"/>
  <c r="I346" i="17"/>
  <c r="J346" i="17" s="1"/>
  <c r="E346" i="17"/>
  <c r="G346" i="17" s="1"/>
  <c r="O345" i="17"/>
  <c r="N345" i="17"/>
  <c r="I345" i="17"/>
  <c r="J345" i="17" s="1"/>
  <c r="E345" i="17"/>
  <c r="F345" i="17" s="1"/>
  <c r="K345" i="17" s="1"/>
  <c r="M345" i="17" s="1"/>
  <c r="O344" i="17"/>
  <c r="N344" i="17"/>
  <c r="I344" i="17"/>
  <c r="J344" i="17" s="1"/>
  <c r="E344" i="17"/>
  <c r="G344" i="17" s="1"/>
  <c r="O343" i="17"/>
  <c r="N343" i="17"/>
  <c r="I343" i="17"/>
  <c r="J343" i="17" s="1"/>
  <c r="E343" i="17"/>
  <c r="F343" i="17" s="1"/>
  <c r="K343" i="17" s="1"/>
  <c r="M343" i="17" s="1"/>
  <c r="O342" i="17"/>
  <c r="N342" i="17"/>
  <c r="I342" i="17"/>
  <c r="J342" i="17" s="1"/>
  <c r="E342" i="17"/>
  <c r="F342" i="17" s="1"/>
  <c r="K342" i="17" s="1"/>
  <c r="M342" i="17" s="1"/>
  <c r="O341" i="17"/>
  <c r="N341" i="17"/>
  <c r="I341" i="17"/>
  <c r="J341" i="17" s="1"/>
  <c r="G341" i="17"/>
  <c r="E341" i="17"/>
  <c r="F341" i="17" s="1"/>
  <c r="K341" i="17" s="1"/>
  <c r="M341" i="17" s="1"/>
  <c r="O340" i="17"/>
  <c r="N340" i="17"/>
  <c r="I340" i="17"/>
  <c r="J340" i="17" s="1"/>
  <c r="E340" i="17"/>
  <c r="G340" i="17" s="1"/>
  <c r="O339" i="17"/>
  <c r="N339" i="17"/>
  <c r="I339" i="17"/>
  <c r="J339" i="17" s="1"/>
  <c r="E339" i="17"/>
  <c r="O338" i="17"/>
  <c r="N338" i="17"/>
  <c r="J338" i="17"/>
  <c r="I338" i="17"/>
  <c r="G338" i="17"/>
  <c r="E338" i="17"/>
  <c r="F338" i="17" s="1"/>
  <c r="K338" i="17" s="1"/>
  <c r="M338" i="17" s="1"/>
  <c r="O337" i="17"/>
  <c r="N337" i="17"/>
  <c r="I337" i="17"/>
  <c r="J337" i="17" s="1"/>
  <c r="E337" i="17"/>
  <c r="G337" i="17" s="1"/>
  <c r="O336" i="17"/>
  <c r="N336" i="17"/>
  <c r="I336" i="17"/>
  <c r="J336" i="17" s="1"/>
  <c r="E336" i="17"/>
  <c r="G336" i="17" s="1"/>
  <c r="O335" i="17"/>
  <c r="N335" i="17"/>
  <c r="I335" i="17"/>
  <c r="J335" i="17" s="1"/>
  <c r="E335" i="17"/>
  <c r="G335" i="17" s="1"/>
  <c r="O334" i="17"/>
  <c r="N334" i="17"/>
  <c r="I334" i="17"/>
  <c r="J334" i="17" s="1"/>
  <c r="E334" i="17"/>
  <c r="F334" i="17" s="1"/>
  <c r="K334" i="17" s="1"/>
  <c r="M334" i="17" s="1"/>
  <c r="O333" i="17"/>
  <c r="N333" i="17"/>
  <c r="I333" i="17"/>
  <c r="J333" i="17" s="1"/>
  <c r="G333" i="17"/>
  <c r="F333" i="17"/>
  <c r="K333" i="17" s="1"/>
  <c r="M333" i="17" s="1"/>
  <c r="E333" i="17"/>
  <c r="O332" i="17"/>
  <c r="N332" i="17"/>
  <c r="I332" i="17"/>
  <c r="J332" i="17" s="1"/>
  <c r="E332" i="17"/>
  <c r="G332" i="17" s="1"/>
  <c r="O331" i="17"/>
  <c r="N331" i="17"/>
  <c r="I331" i="17"/>
  <c r="J331" i="17" s="1"/>
  <c r="E331" i="17"/>
  <c r="G331" i="17" s="1"/>
  <c r="O330" i="17"/>
  <c r="N330" i="17"/>
  <c r="J330" i="17"/>
  <c r="I330" i="17"/>
  <c r="E330" i="17"/>
  <c r="G330" i="17" s="1"/>
  <c r="O329" i="17"/>
  <c r="N329" i="17"/>
  <c r="I329" i="17"/>
  <c r="J329" i="17" s="1"/>
  <c r="E329" i="17"/>
  <c r="F329" i="17" s="1"/>
  <c r="K329" i="17" s="1"/>
  <c r="M329" i="17" s="1"/>
  <c r="O328" i="17"/>
  <c r="N328" i="17"/>
  <c r="I328" i="17"/>
  <c r="J328" i="17" s="1"/>
  <c r="E328" i="17"/>
  <c r="F328" i="17" s="1"/>
  <c r="K328" i="17" s="1"/>
  <c r="M328" i="17" s="1"/>
  <c r="O327" i="17"/>
  <c r="N327" i="17"/>
  <c r="J327" i="17"/>
  <c r="I327" i="17"/>
  <c r="E327" i="17"/>
  <c r="F327" i="17" s="1"/>
  <c r="K327" i="17" s="1"/>
  <c r="M327" i="17" s="1"/>
  <c r="O326" i="17"/>
  <c r="N326" i="17"/>
  <c r="I326" i="17"/>
  <c r="J326" i="17" s="1"/>
  <c r="E326" i="17"/>
  <c r="G326" i="17" s="1"/>
  <c r="O325" i="17"/>
  <c r="N325" i="17"/>
  <c r="I325" i="17"/>
  <c r="J325" i="17" s="1"/>
  <c r="E325" i="17"/>
  <c r="G325" i="17" s="1"/>
  <c r="O324" i="17"/>
  <c r="N324" i="17"/>
  <c r="I324" i="17"/>
  <c r="J324" i="17" s="1"/>
  <c r="E324" i="17"/>
  <c r="G324" i="17" s="1"/>
  <c r="O323" i="17"/>
  <c r="N323" i="17"/>
  <c r="I323" i="17"/>
  <c r="J323" i="17" s="1"/>
  <c r="E323" i="17"/>
  <c r="O322" i="17"/>
  <c r="N322" i="17"/>
  <c r="J322" i="17"/>
  <c r="I322" i="17"/>
  <c r="E322" i="17"/>
  <c r="G322" i="17" s="1"/>
  <c r="O321" i="17"/>
  <c r="N321" i="17"/>
  <c r="I321" i="17"/>
  <c r="J321" i="17" s="1"/>
  <c r="E321" i="17"/>
  <c r="G321" i="17" s="1"/>
  <c r="O320" i="17"/>
  <c r="N320" i="17"/>
  <c r="I320" i="17"/>
  <c r="J320" i="17" s="1"/>
  <c r="E320" i="17"/>
  <c r="G320" i="17" s="1"/>
  <c r="O319" i="17"/>
  <c r="N319" i="17"/>
  <c r="I319" i="17"/>
  <c r="J319" i="17" s="1"/>
  <c r="E319" i="17"/>
  <c r="G319" i="17" s="1"/>
  <c r="O318" i="17"/>
  <c r="N318" i="17"/>
  <c r="I318" i="17"/>
  <c r="J318" i="17" s="1"/>
  <c r="E318" i="17"/>
  <c r="F318" i="17" s="1"/>
  <c r="K318" i="17" s="1"/>
  <c r="M318" i="17" s="1"/>
  <c r="O317" i="17"/>
  <c r="N317" i="17"/>
  <c r="I317" i="17"/>
  <c r="J317" i="17" s="1"/>
  <c r="E317" i="17"/>
  <c r="F317" i="17" s="1"/>
  <c r="K317" i="17" s="1"/>
  <c r="M317" i="17" s="1"/>
  <c r="O316" i="17"/>
  <c r="N316" i="17"/>
  <c r="I316" i="17"/>
  <c r="J316" i="17" s="1"/>
  <c r="E316" i="17"/>
  <c r="G316" i="17" s="1"/>
  <c r="O315" i="17"/>
  <c r="N315" i="17"/>
  <c r="I315" i="17"/>
  <c r="J315" i="17" s="1"/>
  <c r="F315" i="17"/>
  <c r="K315" i="17" s="1"/>
  <c r="M315" i="17" s="1"/>
  <c r="E315" i="17"/>
  <c r="G315" i="17" s="1"/>
  <c r="O314" i="17"/>
  <c r="N314" i="17"/>
  <c r="J314" i="17"/>
  <c r="I314" i="17"/>
  <c r="E314" i="17"/>
  <c r="G314" i="17" s="1"/>
  <c r="O313" i="17"/>
  <c r="N313" i="17"/>
  <c r="I313" i="17"/>
  <c r="J313" i="17" s="1"/>
  <c r="E313" i="17"/>
  <c r="F313" i="17" s="1"/>
  <c r="K313" i="17" s="1"/>
  <c r="M313" i="17" s="1"/>
  <c r="O312" i="17"/>
  <c r="N312" i="17"/>
  <c r="I312" i="17"/>
  <c r="J312" i="17" s="1"/>
  <c r="E312" i="17"/>
  <c r="F312" i="17" s="1"/>
  <c r="K312" i="17" s="1"/>
  <c r="M312" i="17" s="1"/>
  <c r="O311" i="17"/>
  <c r="N311" i="17"/>
  <c r="J311" i="17"/>
  <c r="I311" i="17"/>
  <c r="E311" i="17"/>
  <c r="F311" i="17" s="1"/>
  <c r="K311" i="17" s="1"/>
  <c r="M311" i="17" s="1"/>
  <c r="O310" i="17"/>
  <c r="N310" i="17"/>
  <c r="I310" i="17"/>
  <c r="J310" i="17" s="1"/>
  <c r="E310" i="17"/>
  <c r="F310" i="17" s="1"/>
  <c r="K310" i="17" s="1"/>
  <c r="M310" i="17" s="1"/>
  <c r="O309" i="17"/>
  <c r="N309" i="17"/>
  <c r="J309" i="17"/>
  <c r="I309" i="17"/>
  <c r="E309" i="17"/>
  <c r="G309" i="17" s="1"/>
  <c r="O308" i="17"/>
  <c r="N308" i="17"/>
  <c r="I308" i="17"/>
  <c r="J308" i="17" s="1"/>
  <c r="E308" i="17"/>
  <c r="G308" i="17" s="1"/>
  <c r="O307" i="17"/>
  <c r="N307" i="17"/>
  <c r="I307" i="17"/>
  <c r="J307" i="17" s="1"/>
  <c r="E307" i="17"/>
  <c r="O306" i="17"/>
  <c r="N306" i="17"/>
  <c r="I306" i="17"/>
  <c r="J306" i="17" s="1"/>
  <c r="E306" i="17"/>
  <c r="G306" i="17" s="1"/>
  <c r="O305" i="17"/>
  <c r="N305" i="17"/>
  <c r="I305" i="17"/>
  <c r="J305" i="17" s="1"/>
  <c r="E305" i="17"/>
  <c r="G305" i="17" s="1"/>
  <c r="O304" i="17"/>
  <c r="N304" i="17"/>
  <c r="I304" i="17"/>
  <c r="J304" i="17" s="1"/>
  <c r="E304" i="17"/>
  <c r="G304" i="17" s="1"/>
  <c r="O303" i="17"/>
  <c r="N303" i="17"/>
  <c r="I303" i="17"/>
  <c r="J303" i="17" s="1"/>
  <c r="E303" i="17"/>
  <c r="G303" i="17" s="1"/>
  <c r="O302" i="17"/>
  <c r="N302" i="17"/>
  <c r="I302" i="17"/>
  <c r="J302" i="17" s="1"/>
  <c r="E302" i="17"/>
  <c r="F302" i="17" s="1"/>
  <c r="K302" i="17" s="1"/>
  <c r="M302" i="17" s="1"/>
  <c r="O301" i="17"/>
  <c r="N301" i="17"/>
  <c r="I301" i="17"/>
  <c r="J301" i="17" s="1"/>
  <c r="G301" i="17"/>
  <c r="F301" i="17"/>
  <c r="K301" i="17" s="1"/>
  <c r="M301" i="17" s="1"/>
  <c r="E301" i="17"/>
  <c r="O300" i="17"/>
  <c r="N300" i="17"/>
  <c r="I300" i="17"/>
  <c r="J300" i="17" s="1"/>
  <c r="E300" i="17"/>
  <c r="G300" i="17" s="1"/>
  <c r="O299" i="17"/>
  <c r="N299" i="17"/>
  <c r="K299" i="17"/>
  <c r="M299" i="17" s="1"/>
  <c r="I299" i="17"/>
  <c r="J299" i="17" s="1"/>
  <c r="F299" i="17"/>
  <c r="E299" i="17"/>
  <c r="G299" i="17" s="1"/>
  <c r="O298" i="17"/>
  <c r="N298" i="17"/>
  <c r="I298" i="17"/>
  <c r="J298" i="17" s="1"/>
  <c r="E298" i="17"/>
  <c r="G298" i="17" s="1"/>
  <c r="O297" i="17"/>
  <c r="N297" i="17"/>
  <c r="I297" i="17"/>
  <c r="J297" i="17" s="1"/>
  <c r="E297" i="17"/>
  <c r="F297" i="17" s="1"/>
  <c r="K297" i="17" s="1"/>
  <c r="M297" i="17" s="1"/>
  <c r="O296" i="17"/>
  <c r="N296" i="17"/>
  <c r="I296" i="17"/>
  <c r="J296" i="17" s="1"/>
  <c r="E296" i="17"/>
  <c r="F296" i="17" s="1"/>
  <c r="K296" i="17" s="1"/>
  <c r="M296" i="17" s="1"/>
  <c r="O295" i="17"/>
  <c r="N295" i="17"/>
  <c r="I295" i="17"/>
  <c r="J295" i="17" s="1"/>
  <c r="E295" i="17"/>
  <c r="F295" i="17" s="1"/>
  <c r="K295" i="17" s="1"/>
  <c r="M295" i="17" s="1"/>
  <c r="O294" i="17"/>
  <c r="N294" i="17"/>
  <c r="I294" i="17"/>
  <c r="J294" i="17" s="1"/>
  <c r="E294" i="17"/>
  <c r="G294" i="17" s="1"/>
  <c r="O293" i="17"/>
  <c r="N293" i="17"/>
  <c r="I293" i="17"/>
  <c r="J293" i="17" s="1"/>
  <c r="G293" i="17"/>
  <c r="E293" i="17"/>
  <c r="F293" i="17" s="1"/>
  <c r="K293" i="17" s="1"/>
  <c r="M293" i="17" s="1"/>
  <c r="O292" i="17"/>
  <c r="N292" i="17"/>
  <c r="I292" i="17"/>
  <c r="J292" i="17" s="1"/>
  <c r="E292" i="17"/>
  <c r="G292" i="17" s="1"/>
  <c r="O291" i="17"/>
  <c r="N291" i="17"/>
  <c r="I291" i="17"/>
  <c r="J291" i="17" s="1"/>
  <c r="E291" i="17"/>
  <c r="O290" i="17"/>
  <c r="N290" i="17"/>
  <c r="I290" i="17"/>
  <c r="J290" i="17" s="1"/>
  <c r="F290" i="17"/>
  <c r="K290" i="17" s="1"/>
  <c r="M290" i="17" s="1"/>
  <c r="E290" i="17"/>
  <c r="G290" i="17" s="1"/>
  <c r="O289" i="17"/>
  <c r="N289" i="17"/>
  <c r="I289" i="17"/>
  <c r="J289" i="17" s="1"/>
  <c r="E289" i="17"/>
  <c r="F289" i="17" s="1"/>
  <c r="K289" i="17" s="1"/>
  <c r="M289" i="17" s="1"/>
  <c r="O288" i="17"/>
  <c r="N288" i="17"/>
  <c r="I288" i="17"/>
  <c r="J288" i="17" s="1"/>
  <c r="E288" i="17"/>
  <c r="F288" i="17" s="1"/>
  <c r="K288" i="17" s="1"/>
  <c r="M288" i="17" s="1"/>
  <c r="O287" i="17"/>
  <c r="N287" i="17"/>
  <c r="I287" i="17"/>
  <c r="J287" i="17" s="1"/>
  <c r="E287" i="17"/>
  <c r="G287" i="17" s="1"/>
  <c r="O286" i="17"/>
  <c r="N286" i="17"/>
  <c r="I286" i="17"/>
  <c r="J286" i="17" s="1"/>
  <c r="E286" i="17"/>
  <c r="F286" i="17" s="1"/>
  <c r="K286" i="17" s="1"/>
  <c r="M286" i="17" s="1"/>
  <c r="O285" i="17"/>
  <c r="N285" i="17"/>
  <c r="I285" i="17"/>
  <c r="J285" i="17" s="1"/>
  <c r="G285" i="17"/>
  <c r="E285" i="17"/>
  <c r="F285" i="17" s="1"/>
  <c r="K285" i="17" s="1"/>
  <c r="M285" i="17" s="1"/>
  <c r="O284" i="17"/>
  <c r="N284" i="17"/>
  <c r="I284" i="17"/>
  <c r="J284" i="17" s="1"/>
  <c r="E284" i="17"/>
  <c r="G284" i="17" s="1"/>
  <c r="O283" i="17"/>
  <c r="N283" i="17"/>
  <c r="I283" i="17"/>
  <c r="J283" i="17" s="1"/>
  <c r="E283" i="17"/>
  <c r="G283" i="17" s="1"/>
  <c r="O282" i="17"/>
  <c r="N282" i="17"/>
  <c r="I282" i="17"/>
  <c r="J282" i="17" s="1"/>
  <c r="E282" i="17"/>
  <c r="G282" i="17" s="1"/>
  <c r="O281" i="17"/>
  <c r="N281" i="17"/>
  <c r="I281" i="17"/>
  <c r="J281" i="17" s="1"/>
  <c r="E281" i="17"/>
  <c r="G281" i="17" s="1"/>
  <c r="O280" i="17"/>
  <c r="N280" i="17"/>
  <c r="I280" i="17"/>
  <c r="J280" i="17" s="1"/>
  <c r="E280" i="17"/>
  <c r="F280" i="17" s="1"/>
  <c r="K280" i="17" s="1"/>
  <c r="M280" i="17" s="1"/>
  <c r="O279" i="17"/>
  <c r="N279" i="17"/>
  <c r="I279" i="17"/>
  <c r="J279" i="17" s="1"/>
  <c r="G279" i="17"/>
  <c r="F279" i="17"/>
  <c r="K279" i="17" s="1"/>
  <c r="M279" i="17" s="1"/>
  <c r="E279" i="17"/>
  <c r="O278" i="17"/>
  <c r="N278" i="17"/>
  <c r="I278" i="17"/>
  <c r="J278" i="17" s="1"/>
  <c r="E278" i="17"/>
  <c r="G278" i="17" s="1"/>
  <c r="O277" i="17"/>
  <c r="N277" i="17"/>
  <c r="I277" i="17"/>
  <c r="J277" i="17" s="1"/>
  <c r="E277" i="17"/>
  <c r="F277" i="17" s="1"/>
  <c r="K277" i="17" s="1"/>
  <c r="M277" i="17" s="1"/>
  <c r="O276" i="17"/>
  <c r="N276" i="17"/>
  <c r="I276" i="17"/>
  <c r="J276" i="17" s="1"/>
  <c r="E276" i="17"/>
  <c r="G276" i="17" s="1"/>
  <c r="O275" i="17"/>
  <c r="N275" i="17"/>
  <c r="I275" i="17"/>
  <c r="J275" i="17" s="1"/>
  <c r="E275" i="17"/>
  <c r="O274" i="17"/>
  <c r="N274" i="17"/>
  <c r="I274" i="17"/>
  <c r="J274" i="17" s="1"/>
  <c r="E274" i="17"/>
  <c r="F274" i="17" s="1"/>
  <c r="K274" i="17" s="1"/>
  <c r="M274" i="17" s="1"/>
  <c r="O273" i="17"/>
  <c r="N273" i="17"/>
  <c r="I273" i="17"/>
  <c r="J273" i="17" s="1"/>
  <c r="E273" i="17"/>
  <c r="G273" i="17" s="1"/>
  <c r="O272" i="17"/>
  <c r="N272" i="17"/>
  <c r="I272" i="17"/>
  <c r="J272" i="17" s="1"/>
  <c r="F272" i="17"/>
  <c r="K272" i="17" s="1"/>
  <c r="M272" i="17" s="1"/>
  <c r="E272" i="17"/>
  <c r="G272" i="17" s="1"/>
  <c r="O271" i="17"/>
  <c r="N271" i="17"/>
  <c r="J271" i="17"/>
  <c r="I271" i="17"/>
  <c r="E271" i="17"/>
  <c r="G271" i="17" s="1"/>
  <c r="O270" i="17"/>
  <c r="N270" i="17"/>
  <c r="I270" i="17"/>
  <c r="J270" i="17" s="1"/>
  <c r="E270" i="17"/>
  <c r="F270" i="17" s="1"/>
  <c r="K270" i="17" s="1"/>
  <c r="M270" i="17" s="1"/>
  <c r="O269" i="17"/>
  <c r="N269" i="17"/>
  <c r="I269" i="17"/>
  <c r="J269" i="17" s="1"/>
  <c r="E269" i="17"/>
  <c r="G269" i="17" s="1"/>
  <c r="O268" i="17"/>
  <c r="N268" i="17"/>
  <c r="I268" i="17"/>
  <c r="J268" i="17" s="1"/>
  <c r="E268" i="17"/>
  <c r="G268" i="17" s="1"/>
  <c r="O267" i="17"/>
  <c r="N267" i="17"/>
  <c r="I267" i="17"/>
  <c r="J267" i="17" s="1"/>
  <c r="E267" i="17"/>
  <c r="G267" i="17" s="1"/>
  <c r="O266" i="17"/>
  <c r="N266" i="17"/>
  <c r="I266" i="17"/>
  <c r="J266" i="17" s="1"/>
  <c r="E266" i="17"/>
  <c r="G266" i="17" s="1"/>
  <c r="O265" i="17"/>
  <c r="N265" i="17"/>
  <c r="I265" i="17"/>
  <c r="J265" i="17" s="1"/>
  <c r="E265" i="17"/>
  <c r="G265" i="17" s="1"/>
  <c r="O264" i="17"/>
  <c r="N264" i="17"/>
  <c r="I264" i="17"/>
  <c r="J264" i="17" s="1"/>
  <c r="E264" i="17"/>
  <c r="F264" i="17" s="1"/>
  <c r="K264" i="17" s="1"/>
  <c r="M264" i="17" s="1"/>
  <c r="O263" i="17"/>
  <c r="N263" i="17"/>
  <c r="I263" i="17"/>
  <c r="J263" i="17" s="1"/>
  <c r="E263" i="17"/>
  <c r="G263" i="17" s="1"/>
  <c r="O262" i="17"/>
  <c r="N262" i="17"/>
  <c r="I262" i="17"/>
  <c r="J262" i="17" s="1"/>
  <c r="G262" i="17"/>
  <c r="E262" i="17"/>
  <c r="F262" i="17" s="1"/>
  <c r="K262" i="17" s="1"/>
  <c r="M262" i="17" s="1"/>
  <c r="O261" i="17"/>
  <c r="N261" i="17"/>
  <c r="I261" i="17"/>
  <c r="J261" i="17" s="1"/>
  <c r="E261" i="17"/>
  <c r="G261" i="17" s="1"/>
  <c r="O260" i="17"/>
  <c r="N260" i="17"/>
  <c r="J260" i="17"/>
  <c r="I260" i="17"/>
  <c r="E260" i="17"/>
  <c r="G260" i="17" s="1"/>
  <c r="O259" i="17"/>
  <c r="N259" i="17"/>
  <c r="I259" i="17"/>
  <c r="J259" i="17" s="1"/>
  <c r="E259" i="17"/>
  <c r="O258" i="17"/>
  <c r="N258" i="17"/>
  <c r="I258" i="17"/>
  <c r="J258" i="17" s="1"/>
  <c r="E258" i="17"/>
  <c r="F258" i="17" s="1"/>
  <c r="K258" i="17" s="1"/>
  <c r="M258" i="17" s="1"/>
  <c r="O257" i="17"/>
  <c r="N257" i="17"/>
  <c r="I257" i="17"/>
  <c r="J257" i="17" s="1"/>
  <c r="E257" i="17"/>
  <c r="G257" i="17" s="1"/>
  <c r="O256" i="17"/>
  <c r="N256" i="17"/>
  <c r="I256" i="17"/>
  <c r="J256" i="17" s="1"/>
  <c r="E256" i="17"/>
  <c r="G256" i="17" s="1"/>
  <c r="O255" i="17"/>
  <c r="N255" i="17"/>
  <c r="I255" i="17"/>
  <c r="J255" i="17" s="1"/>
  <c r="E255" i="17"/>
  <c r="G255" i="17" s="1"/>
  <c r="O254" i="17"/>
  <c r="N254" i="17"/>
  <c r="I254" i="17"/>
  <c r="J254" i="17" s="1"/>
  <c r="E254" i="17"/>
  <c r="F254" i="17" s="1"/>
  <c r="K254" i="17" s="1"/>
  <c r="M254" i="17" s="1"/>
  <c r="O253" i="17"/>
  <c r="N253" i="17"/>
  <c r="I253" i="17"/>
  <c r="J253" i="17" s="1"/>
  <c r="E253" i="17"/>
  <c r="G253" i="17" s="1"/>
  <c r="O252" i="17"/>
  <c r="N252" i="17"/>
  <c r="I252" i="17"/>
  <c r="J252" i="17" s="1"/>
  <c r="E252" i="17"/>
  <c r="G252" i="17" s="1"/>
  <c r="O251" i="17"/>
  <c r="N251" i="17"/>
  <c r="J251" i="17"/>
  <c r="I251" i="17"/>
  <c r="E251" i="17"/>
  <c r="G251" i="17" s="1"/>
  <c r="O250" i="17"/>
  <c r="N250" i="17"/>
  <c r="I250" i="17"/>
  <c r="J250" i="17" s="1"/>
  <c r="E250" i="17"/>
  <c r="G250" i="17" s="1"/>
  <c r="O249" i="17"/>
  <c r="N249" i="17"/>
  <c r="I249" i="17"/>
  <c r="J249" i="17" s="1"/>
  <c r="E249" i="17"/>
  <c r="G249" i="17" s="1"/>
  <c r="O248" i="17"/>
  <c r="N248" i="17"/>
  <c r="I248" i="17"/>
  <c r="J248" i="17" s="1"/>
  <c r="E248" i="17"/>
  <c r="F248" i="17" s="1"/>
  <c r="K248" i="17" s="1"/>
  <c r="M248" i="17" s="1"/>
  <c r="O247" i="17"/>
  <c r="N247" i="17"/>
  <c r="I247" i="17"/>
  <c r="J247" i="17" s="1"/>
  <c r="E247" i="17"/>
  <c r="G247" i="17" s="1"/>
  <c r="O246" i="17"/>
  <c r="N246" i="17"/>
  <c r="I246" i="17"/>
  <c r="J246" i="17" s="1"/>
  <c r="G246" i="17"/>
  <c r="F246" i="17"/>
  <c r="K246" i="17" s="1"/>
  <c r="M246" i="17" s="1"/>
  <c r="E246" i="17"/>
  <c r="O245" i="17"/>
  <c r="N245" i="17"/>
  <c r="K245" i="17"/>
  <c r="M245" i="17" s="1"/>
  <c r="I245" i="17"/>
  <c r="J245" i="17" s="1"/>
  <c r="G245" i="17"/>
  <c r="F245" i="17"/>
  <c r="E245" i="17"/>
  <c r="O244" i="17"/>
  <c r="N244" i="17"/>
  <c r="I244" i="17"/>
  <c r="J244" i="17" s="1"/>
  <c r="E244" i="17"/>
  <c r="G244" i="17" s="1"/>
  <c r="O243" i="17"/>
  <c r="N243" i="17"/>
  <c r="I243" i="17"/>
  <c r="J243" i="17" s="1"/>
  <c r="E243" i="17"/>
  <c r="O242" i="17"/>
  <c r="N242" i="17"/>
  <c r="I242" i="17"/>
  <c r="J242" i="17" s="1"/>
  <c r="E242" i="17"/>
  <c r="F242" i="17" s="1"/>
  <c r="K242" i="17" s="1"/>
  <c r="M242" i="17" s="1"/>
  <c r="O241" i="17"/>
  <c r="N241" i="17"/>
  <c r="I241" i="17"/>
  <c r="J241" i="17" s="1"/>
  <c r="E241" i="17"/>
  <c r="G241" i="17" s="1"/>
  <c r="O240" i="17"/>
  <c r="N240" i="17"/>
  <c r="I240" i="17"/>
  <c r="J240" i="17" s="1"/>
  <c r="E240" i="17"/>
  <c r="G240" i="17" s="1"/>
  <c r="O239" i="17"/>
  <c r="N239" i="17"/>
  <c r="I239" i="17"/>
  <c r="J239" i="17" s="1"/>
  <c r="E239" i="17"/>
  <c r="G239" i="17" s="1"/>
  <c r="O238" i="17"/>
  <c r="N238" i="17"/>
  <c r="I238" i="17"/>
  <c r="J238" i="17" s="1"/>
  <c r="E238" i="17"/>
  <c r="F238" i="17" s="1"/>
  <c r="K238" i="17" s="1"/>
  <c r="M238" i="17" s="1"/>
  <c r="O237" i="17"/>
  <c r="N237" i="17"/>
  <c r="I237" i="17"/>
  <c r="J237" i="17" s="1"/>
  <c r="E237" i="17"/>
  <c r="G237" i="17" s="1"/>
  <c r="O236" i="17"/>
  <c r="N236" i="17"/>
  <c r="I236" i="17"/>
  <c r="J236" i="17" s="1"/>
  <c r="E236" i="17"/>
  <c r="O235" i="17"/>
  <c r="N235" i="17"/>
  <c r="I235" i="17"/>
  <c r="J235" i="17" s="1"/>
  <c r="E235" i="17"/>
  <c r="G235" i="17" s="1"/>
  <c r="O234" i="17"/>
  <c r="N234" i="17"/>
  <c r="I234" i="17"/>
  <c r="J234" i="17" s="1"/>
  <c r="E234" i="17"/>
  <c r="F234" i="17" s="1"/>
  <c r="K234" i="17" s="1"/>
  <c r="M234" i="17" s="1"/>
  <c r="O233" i="17"/>
  <c r="N233" i="17"/>
  <c r="I233" i="17"/>
  <c r="J233" i="17" s="1"/>
  <c r="E233" i="17"/>
  <c r="G233" i="17" s="1"/>
  <c r="O232" i="17"/>
  <c r="N232" i="17"/>
  <c r="I232" i="17"/>
  <c r="J232" i="17" s="1"/>
  <c r="E232" i="17"/>
  <c r="F232" i="17" s="1"/>
  <c r="K232" i="17" s="1"/>
  <c r="M232" i="17" s="1"/>
  <c r="O231" i="17"/>
  <c r="N231" i="17"/>
  <c r="I231" i="17"/>
  <c r="J231" i="17" s="1"/>
  <c r="E231" i="17"/>
  <c r="G231" i="17" s="1"/>
  <c r="O230" i="17"/>
  <c r="N230" i="17"/>
  <c r="I230" i="17"/>
  <c r="J230" i="17" s="1"/>
  <c r="E230" i="17"/>
  <c r="G230" i="17" s="1"/>
  <c r="O229" i="17"/>
  <c r="N229" i="17"/>
  <c r="I229" i="17"/>
  <c r="J229" i="17" s="1"/>
  <c r="E229" i="17"/>
  <c r="G229" i="17" s="1"/>
  <c r="O228" i="17"/>
  <c r="N228" i="17"/>
  <c r="I228" i="17"/>
  <c r="J228" i="17" s="1"/>
  <c r="E228" i="17"/>
  <c r="G228" i="17" s="1"/>
  <c r="O227" i="17"/>
  <c r="N227" i="17"/>
  <c r="I227" i="17"/>
  <c r="J227" i="17" s="1"/>
  <c r="E227" i="17"/>
  <c r="G227" i="17" s="1"/>
  <c r="O226" i="17"/>
  <c r="N226" i="17"/>
  <c r="I226" i="17"/>
  <c r="J226" i="17" s="1"/>
  <c r="E226" i="17"/>
  <c r="F226" i="17" s="1"/>
  <c r="K226" i="17" s="1"/>
  <c r="M226" i="17" s="1"/>
  <c r="O225" i="17"/>
  <c r="N225" i="17"/>
  <c r="I225" i="17"/>
  <c r="J225" i="17" s="1"/>
  <c r="E225" i="17"/>
  <c r="G225" i="17" s="1"/>
  <c r="O224" i="17"/>
  <c r="N224" i="17"/>
  <c r="J224" i="17"/>
  <c r="I224" i="17"/>
  <c r="E224" i="17"/>
  <c r="G224" i="17" s="1"/>
  <c r="O223" i="17"/>
  <c r="N223" i="17"/>
  <c r="I223" i="17"/>
  <c r="J223" i="17" s="1"/>
  <c r="E223" i="17"/>
  <c r="G223" i="17" s="1"/>
  <c r="O222" i="17"/>
  <c r="N222" i="17"/>
  <c r="I222" i="17"/>
  <c r="J222" i="17" s="1"/>
  <c r="E222" i="17"/>
  <c r="F222" i="17" s="1"/>
  <c r="K222" i="17" s="1"/>
  <c r="M222" i="17" s="1"/>
  <c r="O221" i="17"/>
  <c r="N221" i="17"/>
  <c r="I221" i="17"/>
  <c r="J221" i="17" s="1"/>
  <c r="E221" i="17"/>
  <c r="G221" i="17" s="1"/>
  <c r="O220" i="17"/>
  <c r="N220" i="17"/>
  <c r="I220" i="17"/>
  <c r="J220" i="17" s="1"/>
  <c r="E220" i="17"/>
  <c r="O219" i="17"/>
  <c r="N219" i="17"/>
  <c r="I219" i="17"/>
  <c r="J219" i="17" s="1"/>
  <c r="F219" i="17"/>
  <c r="K219" i="17" s="1"/>
  <c r="M219" i="17" s="1"/>
  <c r="E219" i="17"/>
  <c r="G219" i="17" s="1"/>
  <c r="O218" i="17"/>
  <c r="N218" i="17"/>
  <c r="I218" i="17"/>
  <c r="J218" i="17" s="1"/>
  <c r="E218" i="17"/>
  <c r="G218" i="17" s="1"/>
  <c r="O217" i="17"/>
  <c r="N217" i="17"/>
  <c r="I217" i="17"/>
  <c r="J217" i="17" s="1"/>
  <c r="E217" i="17"/>
  <c r="G217" i="17" s="1"/>
  <c r="O216" i="17"/>
  <c r="N216" i="17"/>
  <c r="I216" i="17"/>
  <c r="J216" i="17" s="1"/>
  <c r="E216" i="17"/>
  <c r="F216" i="17" s="1"/>
  <c r="K216" i="17" s="1"/>
  <c r="M216" i="17" s="1"/>
  <c r="O215" i="17"/>
  <c r="N215" i="17"/>
  <c r="I215" i="17"/>
  <c r="J215" i="17" s="1"/>
  <c r="E215" i="17"/>
  <c r="G215" i="17" s="1"/>
  <c r="O214" i="17"/>
  <c r="N214" i="17"/>
  <c r="I214" i="17"/>
  <c r="J214" i="17" s="1"/>
  <c r="E214" i="17"/>
  <c r="G214" i="17" s="1"/>
  <c r="O213" i="17"/>
  <c r="N213" i="17"/>
  <c r="I213" i="17"/>
  <c r="J213" i="17" s="1"/>
  <c r="E213" i="17"/>
  <c r="G213" i="17" s="1"/>
  <c r="O212" i="17"/>
  <c r="N212" i="17"/>
  <c r="I212" i="17"/>
  <c r="J212" i="17" s="1"/>
  <c r="E212" i="17"/>
  <c r="O211" i="17"/>
  <c r="N211" i="17"/>
  <c r="J211" i="17"/>
  <c r="I211" i="17"/>
  <c r="E211" i="17"/>
  <c r="G211" i="17" s="1"/>
  <c r="O210" i="17"/>
  <c r="N210" i="17"/>
  <c r="I210" i="17"/>
  <c r="J210" i="17" s="1"/>
  <c r="E210" i="17"/>
  <c r="F210" i="17" s="1"/>
  <c r="K210" i="17" s="1"/>
  <c r="M210" i="17" s="1"/>
  <c r="O209" i="17"/>
  <c r="N209" i="17"/>
  <c r="I209" i="17"/>
  <c r="J209" i="17" s="1"/>
  <c r="E209" i="17"/>
  <c r="G209" i="17" s="1"/>
  <c r="O208" i="17"/>
  <c r="N208" i="17"/>
  <c r="I208" i="17"/>
  <c r="J208" i="17" s="1"/>
  <c r="E208" i="17"/>
  <c r="G208" i="17" s="1"/>
  <c r="O207" i="17"/>
  <c r="N207" i="17"/>
  <c r="I207" i="17"/>
  <c r="J207" i="17" s="1"/>
  <c r="E207" i="17"/>
  <c r="G207" i="17" s="1"/>
  <c r="O206" i="17"/>
  <c r="N206" i="17"/>
  <c r="I206" i="17"/>
  <c r="J206" i="17" s="1"/>
  <c r="E206" i="17"/>
  <c r="F206" i="17" s="1"/>
  <c r="K206" i="17" s="1"/>
  <c r="M206" i="17" s="1"/>
  <c r="O205" i="17"/>
  <c r="N205" i="17"/>
  <c r="I205" i="17"/>
  <c r="J205" i="17" s="1"/>
  <c r="E205" i="17"/>
  <c r="G205" i="17" s="1"/>
  <c r="O204" i="17"/>
  <c r="N204" i="17"/>
  <c r="I204" i="17"/>
  <c r="J204" i="17" s="1"/>
  <c r="E204" i="17"/>
  <c r="O203" i="17"/>
  <c r="N203" i="17"/>
  <c r="J203" i="17"/>
  <c r="I203" i="17"/>
  <c r="F203" i="17"/>
  <c r="K203" i="17" s="1"/>
  <c r="M203" i="17" s="1"/>
  <c r="E203" i="17"/>
  <c r="G203" i="17" s="1"/>
  <c r="O202" i="17"/>
  <c r="N202" i="17"/>
  <c r="I202" i="17"/>
  <c r="J202" i="17" s="1"/>
  <c r="E202" i="17"/>
  <c r="F202" i="17" s="1"/>
  <c r="K202" i="17" s="1"/>
  <c r="M202" i="17" s="1"/>
  <c r="O201" i="17"/>
  <c r="N201" i="17"/>
  <c r="I201" i="17"/>
  <c r="J201" i="17" s="1"/>
  <c r="F201" i="17"/>
  <c r="K201" i="17" s="1"/>
  <c r="M201" i="17" s="1"/>
  <c r="E201" i="17"/>
  <c r="G201" i="17" s="1"/>
  <c r="O200" i="17"/>
  <c r="N200" i="17"/>
  <c r="I200" i="17"/>
  <c r="J200" i="17" s="1"/>
  <c r="E200" i="17"/>
  <c r="F200" i="17" s="1"/>
  <c r="K200" i="17" s="1"/>
  <c r="M200" i="17" s="1"/>
  <c r="O199" i="17"/>
  <c r="N199" i="17"/>
  <c r="I199" i="17"/>
  <c r="J199" i="17" s="1"/>
  <c r="E199" i="17"/>
  <c r="G199" i="17" s="1"/>
  <c r="O198" i="17"/>
  <c r="N198" i="17"/>
  <c r="I198" i="17"/>
  <c r="J198" i="17" s="1"/>
  <c r="E198" i="17"/>
  <c r="G198" i="17" s="1"/>
  <c r="O197" i="17"/>
  <c r="N197" i="17"/>
  <c r="I197" i="17"/>
  <c r="J197" i="17" s="1"/>
  <c r="E197" i="17"/>
  <c r="G197" i="17" s="1"/>
  <c r="O196" i="17"/>
  <c r="N196" i="17"/>
  <c r="I196" i="17"/>
  <c r="J196" i="17" s="1"/>
  <c r="E196" i="17"/>
  <c r="O195" i="17"/>
  <c r="N195" i="17"/>
  <c r="I195" i="17"/>
  <c r="J195" i="17" s="1"/>
  <c r="E195" i="17"/>
  <c r="G195" i="17" s="1"/>
  <c r="O194" i="17"/>
  <c r="N194" i="17"/>
  <c r="I194" i="17"/>
  <c r="J194" i="17" s="1"/>
  <c r="G194" i="17"/>
  <c r="E194" i="17"/>
  <c r="F194" i="17" s="1"/>
  <c r="K194" i="17" s="1"/>
  <c r="M194" i="17" s="1"/>
  <c r="O193" i="17"/>
  <c r="N193" i="17"/>
  <c r="I193" i="17"/>
  <c r="J193" i="17" s="1"/>
  <c r="E193" i="17"/>
  <c r="G193" i="17" s="1"/>
  <c r="O192" i="17"/>
  <c r="N192" i="17"/>
  <c r="I192" i="17"/>
  <c r="J192" i="17" s="1"/>
  <c r="E192" i="17"/>
  <c r="G192" i="17" s="1"/>
  <c r="O191" i="17"/>
  <c r="N191" i="17"/>
  <c r="I191" i="17"/>
  <c r="J191" i="17" s="1"/>
  <c r="E191" i="17"/>
  <c r="G191" i="17" s="1"/>
  <c r="O190" i="17"/>
  <c r="N190" i="17"/>
  <c r="I190" i="17"/>
  <c r="J190" i="17" s="1"/>
  <c r="E190" i="17"/>
  <c r="F190" i="17" s="1"/>
  <c r="K190" i="17" s="1"/>
  <c r="M190" i="17" s="1"/>
  <c r="O189" i="17"/>
  <c r="N189" i="17"/>
  <c r="I189" i="17"/>
  <c r="J189" i="17" s="1"/>
  <c r="E189" i="17"/>
  <c r="G189" i="17" s="1"/>
  <c r="O188" i="17"/>
  <c r="N188" i="17"/>
  <c r="I188" i="17"/>
  <c r="J188" i="17" s="1"/>
  <c r="E188" i="17"/>
  <c r="O187" i="17"/>
  <c r="N187" i="17"/>
  <c r="J187" i="17"/>
  <c r="I187" i="17"/>
  <c r="E187" i="17"/>
  <c r="G187" i="17" s="1"/>
  <c r="O186" i="17"/>
  <c r="N186" i="17"/>
  <c r="I186" i="17"/>
  <c r="J186" i="17" s="1"/>
  <c r="E186" i="17"/>
  <c r="G186" i="17" s="1"/>
  <c r="O185" i="17"/>
  <c r="N185" i="17"/>
  <c r="I185" i="17"/>
  <c r="J185" i="17" s="1"/>
  <c r="F185" i="17"/>
  <c r="K185" i="17" s="1"/>
  <c r="M185" i="17" s="1"/>
  <c r="E185" i="17"/>
  <c r="G185" i="17" s="1"/>
  <c r="O184" i="17"/>
  <c r="N184" i="17"/>
  <c r="J184" i="17"/>
  <c r="I184" i="17"/>
  <c r="E184" i="17"/>
  <c r="F184" i="17" s="1"/>
  <c r="K184" i="17" s="1"/>
  <c r="M184" i="17" s="1"/>
  <c r="O183" i="17"/>
  <c r="N183" i="17"/>
  <c r="I183" i="17"/>
  <c r="J183" i="17" s="1"/>
  <c r="E183" i="17"/>
  <c r="G183" i="17" s="1"/>
  <c r="O182" i="17"/>
  <c r="N182" i="17"/>
  <c r="I182" i="17"/>
  <c r="J182" i="17" s="1"/>
  <c r="E182" i="17"/>
  <c r="G182" i="17" s="1"/>
  <c r="O181" i="17"/>
  <c r="N181" i="17"/>
  <c r="I181" i="17"/>
  <c r="J181" i="17" s="1"/>
  <c r="E181" i="17"/>
  <c r="F181" i="17" s="1"/>
  <c r="K181" i="17" s="1"/>
  <c r="M181" i="17" s="1"/>
  <c r="O180" i="17"/>
  <c r="N180" i="17"/>
  <c r="I180" i="17"/>
  <c r="J180" i="17" s="1"/>
  <c r="E180" i="17"/>
  <c r="O179" i="17"/>
  <c r="N179" i="17"/>
  <c r="J179" i="17"/>
  <c r="I179" i="17"/>
  <c r="E179" i="17"/>
  <c r="G179" i="17" s="1"/>
  <c r="O178" i="17"/>
  <c r="N178" i="17"/>
  <c r="I178" i="17"/>
  <c r="J178" i="17" s="1"/>
  <c r="E178" i="17"/>
  <c r="F178" i="17" s="1"/>
  <c r="K178" i="17" s="1"/>
  <c r="M178" i="17" s="1"/>
  <c r="O177" i="17"/>
  <c r="N177" i="17"/>
  <c r="I177" i="17"/>
  <c r="J177" i="17" s="1"/>
  <c r="E177" i="17"/>
  <c r="G177" i="17" s="1"/>
  <c r="O176" i="17"/>
  <c r="N176" i="17"/>
  <c r="I176" i="17"/>
  <c r="J176" i="17" s="1"/>
  <c r="E176" i="17"/>
  <c r="G176" i="17" s="1"/>
  <c r="O175" i="17"/>
  <c r="N175" i="17"/>
  <c r="I175" i="17"/>
  <c r="J175" i="17" s="1"/>
  <c r="E175" i="17"/>
  <c r="G175" i="17" s="1"/>
  <c r="O174" i="17"/>
  <c r="N174" i="17"/>
  <c r="I174" i="17"/>
  <c r="J174" i="17" s="1"/>
  <c r="E174" i="17"/>
  <c r="G174" i="17" s="1"/>
  <c r="O173" i="17"/>
  <c r="N173" i="17"/>
  <c r="I173" i="17"/>
  <c r="J173" i="17" s="1"/>
  <c r="E173" i="17"/>
  <c r="G173" i="17" s="1"/>
  <c r="O172" i="17"/>
  <c r="N172" i="17"/>
  <c r="J172" i="17"/>
  <c r="I172" i="17"/>
  <c r="E172" i="17"/>
  <c r="O171" i="17"/>
  <c r="N171" i="17"/>
  <c r="J171" i="17"/>
  <c r="I171" i="17"/>
  <c r="E171" i="17"/>
  <c r="G171" i="17" s="1"/>
  <c r="O170" i="17"/>
  <c r="N170" i="17"/>
  <c r="I170" i="17"/>
  <c r="J170" i="17" s="1"/>
  <c r="E170" i="17"/>
  <c r="G170" i="17" s="1"/>
  <c r="O169" i="17"/>
  <c r="N169" i="17"/>
  <c r="I169" i="17"/>
  <c r="J169" i="17" s="1"/>
  <c r="E169" i="17"/>
  <c r="G169" i="17" s="1"/>
  <c r="O168" i="17"/>
  <c r="N168" i="17"/>
  <c r="I168" i="17"/>
  <c r="J168" i="17" s="1"/>
  <c r="E168" i="17"/>
  <c r="F168" i="17" s="1"/>
  <c r="K168" i="17" s="1"/>
  <c r="M168" i="17" s="1"/>
  <c r="O167" i="17"/>
  <c r="N167" i="17"/>
  <c r="I167" i="17"/>
  <c r="J167" i="17" s="1"/>
  <c r="E167" i="17"/>
  <c r="G167" i="17" s="1"/>
  <c r="O166" i="17"/>
  <c r="N166" i="17"/>
  <c r="I166" i="17"/>
  <c r="J166" i="17" s="1"/>
  <c r="E166" i="17"/>
  <c r="G166" i="17" s="1"/>
  <c r="O165" i="17"/>
  <c r="N165" i="17"/>
  <c r="I165" i="17"/>
  <c r="J165" i="17" s="1"/>
  <c r="E165" i="17"/>
  <c r="F165" i="17" s="1"/>
  <c r="K165" i="17" s="1"/>
  <c r="M165" i="17" s="1"/>
  <c r="O164" i="17"/>
  <c r="N164" i="17"/>
  <c r="I164" i="17"/>
  <c r="J164" i="17" s="1"/>
  <c r="E164" i="17"/>
  <c r="O163" i="17"/>
  <c r="N163" i="17"/>
  <c r="I163" i="17"/>
  <c r="J163" i="17" s="1"/>
  <c r="E163" i="17"/>
  <c r="G163" i="17" s="1"/>
  <c r="O162" i="17"/>
  <c r="N162" i="17"/>
  <c r="I162" i="17"/>
  <c r="J162" i="17" s="1"/>
  <c r="E162" i="17"/>
  <c r="F162" i="17" s="1"/>
  <c r="K162" i="17" s="1"/>
  <c r="M162" i="17" s="1"/>
  <c r="O161" i="17"/>
  <c r="N161" i="17"/>
  <c r="I161" i="17"/>
  <c r="J161" i="17" s="1"/>
  <c r="E161" i="17"/>
  <c r="G161" i="17" s="1"/>
  <c r="O160" i="17"/>
  <c r="N160" i="17"/>
  <c r="I160" i="17"/>
  <c r="J160" i="17" s="1"/>
  <c r="E160" i="17"/>
  <c r="G160" i="17" s="1"/>
  <c r="O159" i="17"/>
  <c r="N159" i="17"/>
  <c r="I159" i="17"/>
  <c r="J159" i="17" s="1"/>
  <c r="E159" i="17"/>
  <c r="G159" i="17" s="1"/>
  <c r="O158" i="17"/>
  <c r="N158" i="17"/>
  <c r="I158" i="17"/>
  <c r="J158" i="17" s="1"/>
  <c r="E158" i="17"/>
  <c r="G158" i="17" s="1"/>
  <c r="O157" i="17"/>
  <c r="N157" i="17"/>
  <c r="I157" i="17"/>
  <c r="J157" i="17" s="1"/>
  <c r="E157" i="17"/>
  <c r="G157" i="17" s="1"/>
  <c r="O156" i="17"/>
  <c r="N156" i="17"/>
  <c r="J156" i="17"/>
  <c r="I156" i="17"/>
  <c r="E156" i="17"/>
  <c r="O155" i="17"/>
  <c r="N155" i="17"/>
  <c r="I155" i="17"/>
  <c r="J155" i="17" s="1"/>
  <c r="E155" i="17"/>
  <c r="G155" i="17" s="1"/>
  <c r="O154" i="17"/>
  <c r="N154" i="17"/>
  <c r="I154" i="17"/>
  <c r="J154" i="17" s="1"/>
  <c r="E154" i="17"/>
  <c r="G154" i="17" s="1"/>
  <c r="O153" i="17"/>
  <c r="N153" i="17"/>
  <c r="I153" i="17"/>
  <c r="J153" i="17" s="1"/>
  <c r="E153" i="17"/>
  <c r="G153" i="17" s="1"/>
  <c r="O152" i="17"/>
  <c r="N152" i="17"/>
  <c r="I152" i="17"/>
  <c r="J152" i="17" s="1"/>
  <c r="E152" i="17"/>
  <c r="F152" i="17" s="1"/>
  <c r="K152" i="17" s="1"/>
  <c r="M152" i="17" s="1"/>
  <c r="O151" i="17"/>
  <c r="N151" i="17"/>
  <c r="I151" i="17"/>
  <c r="J151" i="17" s="1"/>
  <c r="E151" i="17"/>
  <c r="G151" i="17" s="1"/>
  <c r="O150" i="17"/>
  <c r="N150" i="17"/>
  <c r="J150" i="17"/>
  <c r="I150" i="17"/>
  <c r="E150" i="17"/>
  <c r="G150" i="17" s="1"/>
  <c r="O149" i="17"/>
  <c r="N149" i="17"/>
  <c r="I149" i="17"/>
  <c r="J149" i="17" s="1"/>
  <c r="E149" i="17"/>
  <c r="F149" i="17" s="1"/>
  <c r="K149" i="17" s="1"/>
  <c r="M149" i="17" s="1"/>
  <c r="O148" i="17"/>
  <c r="N148" i="17"/>
  <c r="I148" i="17"/>
  <c r="J148" i="17" s="1"/>
  <c r="E148" i="17"/>
  <c r="F148" i="17" s="1"/>
  <c r="K148" i="17" s="1"/>
  <c r="M148" i="17" s="1"/>
  <c r="O147" i="17"/>
  <c r="N147" i="17"/>
  <c r="J147" i="17"/>
  <c r="I147" i="17"/>
  <c r="E147" i="17"/>
  <c r="G147" i="17" s="1"/>
  <c r="O146" i="17"/>
  <c r="N146" i="17"/>
  <c r="I146" i="17"/>
  <c r="J146" i="17" s="1"/>
  <c r="E146" i="17"/>
  <c r="F146" i="17" s="1"/>
  <c r="K146" i="17" s="1"/>
  <c r="M146" i="17" s="1"/>
  <c r="O145" i="17"/>
  <c r="N145" i="17"/>
  <c r="I145" i="17"/>
  <c r="J145" i="17" s="1"/>
  <c r="E145" i="17"/>
  <c r="G145" i="17" s="1"/>
  <c r="O144" i="17"/>
  <c r="N144" i="17"/>
  <c r="I144" i="17"/>
  <c r="J144" i="17" s="1"/>
  <c r="E144" i="17"/>
  <c r="G144" i="17" s="1"/>
  <c r="O143" i="17"/>
  <c r="N143" i="17"/>
  <c r="J143" i="17"/>
  <c r="I143" i="17"/>
  <c r="E143" i="17"/>
  <c r="G143" i="17" s="1"/>
  <c r="O142" i="17"/>
  <c r="N142" i="17"/>
  <c r="I142" i="17"/>
  <c r="J142" i="17" s="1"/>
  <c r="E142" i="17"/>
  <c r="G142" i="17" s="1"/>
  <c r="O141" i="17"/>
  <c r="N141" i="17"/>
  <c r="I141" i="17"/>
  <c r="J141" i="17" s="1"/>
  <c r="E141" i="17"/>
  <c r="G141" i="17" s="1"/>
  <c r="O140" i="17"/>
  <c r="N140" i="17"/>
  <c r="I140" i="17"/>
  <c r="J140" i="17" s="1"/>
  <c r="E140" i="17"/>
  <c r="O139" i="17"/>
  <c r="N139" i="17"/>
  <c r="I139" i="17"/>
  <c r="J139" i="17" s="1"/>
  <c r="E139" i="17"/>
  <c r="G139" i="17" s="1"/>
  <c r="O138" i="17"/>
  <c r="N138" i="17"/>
  <c r="J138" i="17"/>
  <c r="I138" i="17"/>
  <c r="E138" i="17"/>
  <c r="G138" i="17" s="1"/>
  <c r="O137" i="17"/>
  <c r="N137" i="17"/>
  <c r="I137" i="17"/>
  <c r="J137" i="17" s="1"/>
  <c r="E137" i="17"/>
  <c r="G137" i="17" s="1"/>
  <c r="O136" i="17"/>
  <c r="N136" i="17"/>
  <c r="I136" i="17"/>
  <c r="J136" i="17" s="1"/>
  <c r="E136" i="17"/>
  <c r="F136" i="17" s="1"/>
  <c r="K136" i="17" s="1"/>
  <c r="M136" i="17" s="1"/>
  <c r="O135" i="17"/>
  <c r="N135" i="17"/>
  <c r="I135" i="17"/>
  <c r="J135" i="17" s="1"/>
  <c r="G135" i="17"/>
  <c r="E135" i="17"/>
  <c r="F135" i="17" s="1"/>
  <c r="K135" i="17" s="1"/>
  <c r="M135" i="17" s="1"/>
  <c r="O134" i="17"/>
  <c r="N134" i="17"/>
  <c r="I134" i="17"/>
  <c r="J134" i="17" s="1"/>
  <c r="E134" i="17"/>
  <c r="G134" i="17" s="1"/>
  <c r="O133" i="17"/>
  <c r="N133" i="17"/>
  <c r="I133" i="17"/>
  <c r="J133" i="17" s="1"/>
  <c r="E133" i="17"/>
  <c r="F133" i="17" s="1"/>
  <c r="K133" i="17" s="1"/>
  <c r="M133" i="17" s="1"/>
  <c r="O132" i="17"/>
  <c r="N132" i="17"/>
  <c r="I132" i="17"/>
  <c r="J132" i="17" s="1"/>
  <c r="E132" i="17"/>
  <c r="F132" i="17" s="1"/>
  <c r="K132" i="17" s="1"/>
  <c r="M132" i="17" s="1"/>
  <c r="O131" i="17"/>
  <c r="N131" i="17"/>
  <c r="I131" i="17"/>
  <c r="J131" i="17" s="1"/>
  <c r="E131" i="17"/>
  <c r="G131" i="17" s="1"/>
  <c r="O130" i="17"/>
  <c r="N130" i="17"/>
  <c r="I130" i="17"/>
  <c r="J130" i="17" s="1"/>
  <c r="E130" i="17"/>
  <c r="F130" i="17" s="1"/>
  <c r="K130" i="17" s="1"/>
  <c r="M130" i="17" s="1"/>
  <c r="O129" i="17"/>
  <c r="N129" i="17"/>
  <c r="I129" i="17"/>
  <c r="J129" i="17" s="1"/>
  <c r="G129" i="17"/>
  <c r="F129" i="17"/>
  <c r="K129" i="17" s="1"/>
  <c r="M129" i="17" s="1"/>
  <c r="E129" i="17"/>
  <c r="O128" i="17"/>
  <c r="N128" i="17"/>
  <c r="I128" i="17"/>
  <c r="J128" i="17" s="1"/>
  <c r="E128" i="17"/>
  <c r="F128" i="17" s="1"/>
  <c r="K128" i="17" s="1"/>
  <c r="M128" i="17" s="1"/>
  <c r="O127" i="17"/>
  <c r="N127" i="17"/>
  <c r="J127" i="17"/>
  <c r="I127" i="17"/>
  <c r="E127" i="17"/>
  <c r="G127" i="17" s="1"/>
  <c r="O126" i="17"/>
  <c r="N126" i="17"/>
  <c r="K126" i="17"/>
  <c r="M126" i="17" s="1"/>
  <c r="I126" i="17"/>
  <c r="J126" i="17" s="1"/>
  <c r="G126" i="17"/>
  <c r="F126" i="17"/>
  <c r="E126" i="17"/>
  <c r="O125" i="17"/>
  <c r="N125" i="17"/>
  <c r="I125" i="17"/>
  <c r="J125" i="17" s="1"/>
  <c r="E125" i="17"/>
  <c r="F125" i="17" s="1"/>
  <c r="K125" i="17" s="1"/>
  <c r="M125" i="17" s="1"/>
  <c r="O124" i="17"/>
  <c r="N124" i="17"/>
  <c r="I124" i="17"/>
  <c r="J124" i="17" s="1"/>
  <c r="E124" i="17"/>
  <c r="O123" i="17"/>
  <c r="N123" i="17"/>
  <c r="I123" i="17"/>
  <c r="J123" i="17" s="1"/>
  <c r="E123" i="17"/>
  <c r="G123" i="17" s="1"/>
  <c r="O122" i="17"/>
  <c r="N122" i="17"/>
  <c r="I122" i="17"/>
  <c r="J122" i="17" s="1"/>
  <c r="E122" i="17"/>
  <c r="G122" i="17" s="1"/>
  <c r="O121" i="17"/>
  <c r="N121" i="17"/>
  <c r="I121" i="17"/>
  <c r="J121" i="17" s="1"/>
  <c r="E121" i="17"/>
  <c r="G121" i="17" s="1"/>
  <c r="O120" i="17"/>
  <c r="N120" i="17"/>
  <c r="I120" i="17"/>
  <c r="J120" i="17" s="1"/>
  <c r="E120" i="17"/>
  <c r="F120" i="17" s="1"/>
  <c r="K120" i="17" s="1"/>
  <c r="M120" i="17" s="1"/>
  <c r="O119" i="17"/>
  <c r="N119" i="17"/>
  <c r="I119" i="17"/>
  <c r="J119" i="17" s="1"/>
  <c r="E119" i="17"/>
  <c r="G119" i="17" s="1"/>
  <c r="O118" i="17"/>
  <c r="N118" i="17"/>
  <c r="I118" i="17"/>
  <c r="J118" i="17" s="1"/>
  <c r="E118" i="17"/>
  <c r="G118" i="17" s="1"/>
  <c r="O117" i="17"/>
  <c r="N117" i="17"/>
  <c r="I117" i="17"/>
  <c r="J117" i="17" s="1"/>
  <c r="E117" i="17"/>
  <c r="F117" i="17" s="1"/>
  <c r="K117" i="17" s="1"/>
  <c r="M117" i="17" s="1"/>
  <c r="O116" i="17"/>
  <c r="N116" i="17"/>
  <c r="I116" i="17"/>
  <c r="J116" i="17" s="1"/>
  <c r="E116" i="17"/>
  <c r="F116" i="17" s="1"/>
  <c r="K116" i="17" s="1"/>
  <c r="M116" i="17" s="1"/>
  <c r="O115" i="17"/>
  <c r="N115" i="17"/>
  <c r="I115" i="17"/>
  <c r="J115" i="17" s="1"/>
  <c r="E115" i="17"/>
  <c r="G115" i="17" s="1"/>
  <c r="O114" i="17"/>
  <c r="N114" i="17"/>
  <c r="I114" i="17"/>
  <c r="J114" i="17" s="1"/>
  <c r="E114" i="17"/>
  <c r="G114" i="17" s="1"/>
  <c r="O113" i="17"/>
  <c r="N113" i="17"/>
  <c r="I113" i="17"/>
  <c r="J113" i="17" s="1"/>
  <c r="E113" i="17"/>
  <c r="G113" i="17" s="1"/>
  <c r="O112" i="17"/>
  <c r="N112" i="17"/>
  <c r="I112" i="17"/>
  <c r="J112" i="17" s="1"/>
  <c r="F112" i="17"/>
  <c r="K112" i="17" s="1"/>
  <c r="M112" i="17" s="1"/>
  <c r="E112" i="17"/>
  <c r="G112" i="17" s="1"/>
  <c r="O111" i="17"/>
  <c r="N111" i="17"/>
  <c r="I111" i="17"/>
  <c r="J111" i="17" s="1"/>
  <c r="E111" i="17"/>
  <c r="G111" i="17" s="1"/>
  <c r="O110" i="17"/>
  <c r="N110" i="17"/>
  <c r="I110" i="17"/>
  <c r="J110" i="17" s="1"/>
  <c r="E110" i="17"/>
  <c r="G110" i="17" s="1"/>
  <c r="O109" i="17"/>
  <c r="N109" i="17"/>
  <c r="I109" i="17"/>
  <c r="J109" i="17" s="1"/>
  <c r="E109" i="17"/>
  <c r="G109" i="17" s="1"/>
  <c r="O108" i="17"/>
  <c r="N108" i="17"/>
  <c r="I108" i="17"/>
  <c r="J108" i="17" s="1"/>
  <c r="E108" i="17"/>
  <c r="O107" i="17"/>
  <c r="N107" i="17"/>
  <c r="I107" i="17"/>
  <c r="J107" i="17" s="1"/>
  <c r="E107" i="17"/>
  <c r="G107" i="17" s="1"/>
  <c r="O106" i="17"/>
  <c r="N106" i="17"/>
  <c r="I106" i="17"/>
  <c r="J106" i="17" s="1"/>
  <c r="E106" i="17"/>
  <c r="G106" i="17" s="1"/>
  <c r="O105" i="17"/>
  <c r="N105" i="17"/>
  <c r="I105" i="17"/>
  <c r="J105" i="17" s="1"/>
  <c r="E105" i="17"/>
  <c r="G105" i="17" s="1"/>
  <c r="O104" i="17"/>
  <c r="N104" i="17"/>
  <c r="I104" i="17"/>
  <c r="J104" i="17" s="1"/>
  <c r="E104" i="17"/>
  <c r="G104" i="17" s="1"/>
  <c r="O103" i="17"/>
  <c r="N103" i="17"/>
  <c r="I103" i="17"/>
  <c r="J103" i="17" s="1"/>
  <c r="E103" i="17"/>
  <c r="G103" i="17" s="1"/>
  <c r="O102" i="17"/>
  <c r="N102" i="17"/>
  <c r="I102" i="17"/>
  <c r="J102" i="17" s="1"/>
  <c r="E102" i="17"/>
  <c r="G102" i="17" s="1"/>
  <c r="O101" i="17"/>
  <c r="N101" i="17"/>
  <c r="I101" i="17"/>
  <c r="J101" i="17" s="1"/>
  <c r="E101" i="17"/>
  <c r="F101" i="17" s="1"/>
  <c r="K101" i="17" s="1"/>
  <c r="M101" i="17" s="1"/>
  <c r="O100" i="17"/>
  <c r="N100" i="17"/>
  <c r="I100" i="17"/>
  <c r="J100" i="17" s="1"/>
  <c r="E100" i="17"/>
  <c r="F100" i="17" s="1"/>
  <c r="K100" i="17" s="1"/>
  <c r="M100" i="17" s="1"/>
  <c r="O99" i="17"/>
  <c r="N99" i="17"/>
  <c r="I99" i="17"/>
  <c r="J99" i="17" s="1"/>
  <c r="E99" i="17"/>
  <c r="G99" i="17" s="1"/>
  <c r="O98" i="17"/>
  <c r="N98" i="17"/>
  <c r="I98" i="17"/>
  <c r="J98" i="17" s="1"/>
  <c r="E98" i="17"/>
  <c r="F98" i="17" s="1"/>
  <c r="K98" i="17" s="1"/>
  <c r="M98" i="17" s="1"/>
  <c r="O97" i="17"/>
  <c r="N97" i="17"/>
  <c r="I97" i="17"/>
  <c r="J97" i="17" s="1"/>
  <c r="E97" i="17"/>
  <c r="F97" i="17" s="1"/>
  <c r="K97" i="17" s="1"/>
  <c r="M97" i="17" s="1"/>
  <c r="O96" i="17"/>
  <c r="N96" i="17"/>
  <c r="I96" i="17"/>
  <c r="J96" i="17" s="1"/>
  <c r="E96" i="17"/>
  <c r="F96" i="17" s="1"/>
  <c r="K96" i="17" s="1"/>
  <c r="M96" i="17" s="1"/>
  <c r="O95" i="17"/>
  <c r="N95" i="17"/>
  <c r="I95" i="17"/>
  <c r="J95" i="17" s="1"/>
  <c r="G95" i="17"/>
  <c r="E95" i="17"/>
  <c r="F95" i="17" s="1"/>
  <c r="K95" i="17" s="1"/>
  <c r="M95" i="17" s="1"/>
  <c r="O94" i="17"/>
  <c r="N94" i="17"/>
  <c r="I94" i="17"/>
  <c r="J94" i="17" s="1"/>
  <c r="G94" i="17"/>
  <c r="F94" i="17"/>
  <c r="K94" i="17" s="1"/>
  <c r="M94" i="17" s="1"/>
  <c r="E94" i="17"/>
  <c r="O93" i="17"/>
  <c r="N93" i="17"/>
  <c r="I93" i="17"/>
  <c r="J93" i="17" s="1"/>
  <c r="E93" i="17"/>
  <c r="G93" i="17" s="1"/>
  <c r="O92" i="17"/>
  <c r="N92" i="17"/>
  <c r="I92" i="17"/>
  <c r="J92" i="17" s="1"/>
  <c r="E92" i="17"/>
  <c r="O91" i="17"/>
  <c r="N91" i="17"/>
  <c r="I91" i="17"/>
  <c r="J91" i="17" s="1"/>
  <c r="E91" i="17"/>
  <c r="G91" i="17" s="1"/>
  <c r="O90" i="17"/>
  <c r="N90" i="17"/>
  <c r="I90" i="17"/>
  <c r="J90" i="17" s="1"/>
  <c r="E90" i="17"/>
  <c r="G90" i="17" s="1"/>
  <c r="O89" i="17"/>
  <c r="N89" i="17"/>
  <c r="I89" i="17"/>
  <c r="J89" i="17" s="1"/>
  <c r="E89" i="17"/>
  <c r="G89" i="17" s="1"/>
  <c r="O88" i="17"/>
  <c r="N88" i="17"/>
  <c r="I88" i="17"/>
  <c r="J88" i="17" s="1"/>
  <c r="E88" i="17"/>
  <c r="G88" i="17" s="1"/>
  <c r="O87" i="17"/>
  <c r="N87" i="17"/>
  <c r="I87" i="17"/>
  <c r="J87" i="17" s="1"/>
  <c r="E87" i="17"/>
  <c r="G87" i="17" s="1"/>
  <c r="O86" i="17"/>
  <c r="N86" i="17"/>
  <c r="J86" i="17"/>
  <c r="I86" i="17"/>
  <c r="E86" i="17"/>
  <c r="F86" i="17" s="1"/>
  <c r="K86" i="17" s="1"/>
  <c r="M86" i="17" s="1"/>
  <c r="O85" i="17"/>
  <c r="N85" i="17"/>
  <c r="I85" i="17"/>
  <c r="J85" i="17" s="1"/>
  <c r="E85" i="17"/>
  <c r="F85" i="17" s="1"/>
  <c r="K85" i="17" s="1"/>
  <c r="M85" i="17" s="1"/>
  <c r="O84" i="17"/>
  <c r="N84" i="17"/>
  <c r="I84" i="17"/>
  <c r="J84" i="17" s="1"/>
  <c r="E84" i="17"/>
  <c r="G84" i="17" s="1"/>
  <c r="O83" i="17"/>
  <c r="N83" i="17"/>
  <c r="I83" i="17"/>
  <c r="J83" i="17" s="1"/>
  <c r="F83" i="17"/>
  <c r="K83" i="17" s="1"/>
  <c r="M83" i="17" s="1"/>
  <c r="E83" i="17"/>
  <c r="G83" i="17" s="1"/>
  <c r="O82" i="17"/>
  <c r="N82" i="17"/>
  <c r="I82" i="17"/>
  <c r="J82" i="17" s="1"/>
  <c r="E82" i="17"/>
  <c r="G82" i="17" s="1"/>
  <c r="O81" i="17"/>
  <c r="N81" i="17"/>
  <c r="I81" i="17"/>
  <c r="J81" i="17" s="1"/>
  <c r="E81" i="17"/>
  <c r="G81" i="17" s="1"/>
  <c r="O80" i="17"/>
  <c r="N80" i="17"/>
  <c r="I80" i="17"/>
  <c r="J80" i="17" s="1"/>
  <c r="E80" i="17"/>
  <c r="G80" i="17" s="1"/>
  <c r="O79" i="17"/>
  <c r="N79" i="17"/>
  <c r="I79" i="17"/>
  <c r="J79" i="17" s="1"/>
  <c r="F79" i="17"/>
  <c r="K79" i="17" s="1"/>
  <c r="M79" i="17" s="1"/>
  <c r="E79" i="17"/>
  <c r="G79" i="17" s="1"/>
  <c r="O78" i="17"/>
  <c r="N78" i="17"/>
  <c r="I78" i="17"/>
  <c r="J78" i="17" s="1"/>
  <c r="E78" i="17"/>
  <c r="F78" i="17" s="1"/>
  <c r="K78" i="17" s="1"/>
  <c r="M78" i="17" s="1"/>
  <c r="O77" i="17"/>
  <c r="N77" i="17"/>
  <c r="I77" i="17"/>
  <c r="J77" i="17" s="1"/>
  <c r="E77" i="17"/>
  <c r="G77" i="17" s="1"/>
  <c r="O76" i="17"/>
  <c r="N76" i="17"/>
  <c r="I76" i="17"/>
  <c r="J76" i="17" s="1"/>
  <c r="E76" i="17"/>
  <c r="G76" i="17" s="1"/>
  <c r="O75" i="17"/>
  <c r="N75" i="17"/>
  <c r="I75" i="17"/>
  <c r="J75" i="17" s="1"/>
  <c r="E75" i="17"/>
  <c r="G75" i="17" s="1"/>
  <c r="O74" i="17"/>
  <c r="N74" i="17"/>
  <c r="I74" i="17"/>
  <c r="J74" i="17" s="1"/>
  <c r="E74" i="17"/>
  <c r="G74" i="17" s="1"/>
  <c r="O73" i="17"/>
  <c r="N73" i="17"/>
  <c r="I73" i="17"/>
  <c r="J73" i="17" s="1"/>
  <c r="E73" i="17"/>
  <c r="G73" i="17" s="1"/>
  <c r="O72" i="17"/>
  <c r="N72" i="17"/>
  <c r="I72" i="17"/>
  <c r="J72" i="17" s="1"/>
  <c r="E72" i="17"/>
  <c r="G72" i="17" s="1"/>
  <c r="O71" i="17"/>
  <c r="N71" i="17"/>
  <c r="I71" i="17"/>
  <c r="J71" i="17" s="1"/>
  <c r="E71" i="17"/>
  <c r="F71" i="17" s="1"/>
  <c r="K71" i="17" s="1"/>
  <c r="M71" i="17" s="1"/>
  <c r="O70" i="17"/>
  <c r="N70" i="17"/>
  <c r="I70" i="17"/>
  <c r="J70" i="17" s="1"/>
  <c r="E70" i="17"/>
  <c r="F70" i="17" s="1"/>
  <c r="K70" i="17" s="1"/>
  <c r="M70" i="17" s="1"/>
  <c r="O69" i="17"/>
  <c r="N69" i="17"/>
  <c r="J69" i="17"/>
  <c r="I69" i="17"/>
  <c r="E69" i="17"/>
  <c r="F69" i="17" s="1"/>
  <c r="K69" i="17" s="1"/>
  <c r="M69" i="17" s="1"/>
  <c r="O68" i="17"/>
  <c r="N68" i="17"/>
  <c r="I68" i="17"/>
  <c r="J68" i="17" s="1"/>
  <c r="E68" i="17"/>
  <c r="G68" i="17" s="1"/>
  <c r="O67" i="17"/>
  <c r="N67" i="17"/>
  <c r="I67" i="17"/>
  <c r="J67" i="17" s="1"/>
  <c r="E67" i="17"/>
  <c r="G67" i="17" s="1"/>
  <c r="O66" i="17"/>
  <c r="N66" i="17"/>
  <c r="I66" i="17"/>
  <c r="J66" i="17" s="1"/>
  <c r="E66" i="17"/>
  <c r="F66" i="17" s="1"/>
  <c r="K66" i="17" s="1"/>
  <c r="M66" i="17" s="1"/>
  <c r="O65" i="17"/>
  <c r="N65" i="17"/>
  <c r="I65" i="17"/>
  <c r="J65" i="17" s="1"/>
  <c r="E65" i="17"/>
  <c r="G65" i="17" s="1"/>
  <c r="O64" i="17"/>
  <c r="N64" i="17"/>
  <c r="I64" i="17"/>
  <c r="J64" i="17" s="1"/>
  <c r="E64" i="17"/>
  <c r="G64" i="17" s="1"/>
  <c r="O63" i="17"/>
  <c r="N63" i="17"/>
  <c r="I63" i="17"/>
  <c r="J63" i="17" s="1"/>
  <c r="G63" i="17"/>
  <c r="F63" i="17"/>
  <c r="K63" i="17" s="1"/>
  <c r="M63" i="17" s="1"/>
  <c r="E63" i="17"/>
  <c r="O62" i="17"/>
  <c r="N62" i="17"/>
  <c r="I62" i="17"/>
  <c r="J62" i="17" s="1"/>
  <c r="E62" i="17"/>
  <c r="F62" i="17" s="1"/>
  <c r="K62" i="17" s="1"/>
  <c r="M62" i="17" s="1"/>
  <c r="O61" i="17"/>
  <c r="N61" i="17"/>
  <c r="I61" i="17"/>
  <c r="J61" i="17" s="1"/>
  <c r="E61" i="17"/>
  <c r="G61" i="17" s="1"/>
  <c r="O60" i="17"/>
  <c r="N60" i="17"/>
  <c r="I60" i="17"/>
  <c r="J60" i="17" s="1"/>
  <c r="E60" i="17"/>
  <c r="G60" i="17" s="1"/>
  <c r="O59" i="17"/>
  <c r="N59" i="17"/>
  <c r="I59" i="17"/>
  <c r="J59" i="17" s="1"/>
  <c r="G59" i="17"/>
  <c r="F59" i="17"/>
  <c r="K59" i="17" s="1"/>
  <c r="M59" i="17" s="1"/>
  <c r="E59" i="17"/>
  <c r="O58" i="17"/>
  <c r="N58" i="17"/>
  <c r="I58" i="17"/>
  <c r="J58" i="17" s="1"/>
  <c r="E58" i="17"/>
  <c r="G58" i="17" s="1"/>
  <c r="O57" i="17"/>
  <c r="N57" i="17"/>
  <c r="I57" i="17"/>
  <c r="J57" i="17" s="1"/>
  <c r="E57" i="17"/>
  <c r="G57" i="17" s="1"/>
  <c r="O56" i="17"/>
  <c r="N56" i="17"/>
  <c r="I56" i="17"/>
  <c r="J56" i="17" s="1"/>
  <c r="E56" i="17"/>
  <c r="G56" i="17" s="1"/>
  <c r="O55" i="17"/>
  <c r="N55" i="17"/>
  <c r="I55" i="17"/>
  <c r="J55" i="17" s="1"/>
  <c r="E55" i="17"/>
  <c r="F55" i="17" s="1"/>
  <c r="K55" i="17" s="1"/>
  <c r="M55" i="17" s="1"/>
  <c r="O54" i="17"/>
  <c r="N54" i="17"/>
  <c r="I54" i="17"/>
  <c r="J54" i="17" s="1"/>
  <c r="E54" i="17"/>
  <c r="F54" i="17" s="1"/>
  <c r="K54" i="17" s="1"/>
  <c r="M54" i="17" s="1"/>
  <c r="O53" i="17"/>
  <c r="N53" i="17"/>
  <c r="I53" i="17"/>
  <c r="J53" i="17" s="1"/>
  <c r="G53" i="17"/>
  <c r="E53" i="17"/>
  <c r="F53" i="17" s="1"/>
  <c r="K53" i="17" s="1"/>
  <c r="M53" i="17" s="1"/>
  <c r="O52" i="17"/>
  <c r="N52" i="17"/>
  <c r="I52" i="17"/>
  <c r="J52" i="17" s="1"/>
  <c r="E52" i="17"/>
  <c r="G52" i="17" s="1"/>
  <c r="O51" i="17"/>
  <c r="N51" i="17"/>
  <c r="I51" i="17"/>
  <c r="J51" i="17" s="1"/>
  <c r="E51" i="17"/>
  <c r="G51" i="17" s="1"/>
  <c r="O50" i="17"/>
  <c r="N50" i="17"/>
  <c r="I50" i="17"/>
  <c r="J50" i="17" s="1"/>
  <c r="E50" i="17"/>
  <c r="F50" i="17" s="1"/>
  <c r="K50" i="17" s="1"/>
  <c r="M50" i="17" s="1"/>
  <c r="O49" i="17"/>
  <c r="N49" i="17"/>
  <c r="I49" i="17"/>
  <c r="J49" i="17" s="1"/>
  <c r="E49" i="17"/>
  <c r="G49" i="17" s="1"/>
  <c r="O48" i="17"/>
  <c r="N48" i="17"/>
  <c r="J48" i="17"/>
  <c r="I48" i="17"/>
  <c r="E48" i="17"/>
  <c r="G48" i="17" s="1"/>
  <c r="O47" i="17"/>
  <c r="N47" i="17"/>
  <c r="I47" i="17"/>
  <c r="J47" i="17" s="1"/>
  <c r="G47" i="17"/>
  <c r="F47" i="17"/>
  <c r="K47" i="17" s="1"/>
  <c r="M47" i="17" s="1"/>
  <c r="E47" i="17"/>
  <c r="O46" i="17"/>
  <c r="N46" i="17"/>
  <c r="I46" i="17"/>
  <c r="J46" i="17" s="1"/>
  <c r="E46" i="17"/>
  <c r="F46" i="17" s="1"/>
  <c r="K46" i="17" s="1"/>
  <c r="M46" i="17" s="1"/>
  <c r="O45" i="17"/>
  <c r="N45" i="17"/>
  <c r="I45" i="17"/>
  <c r="J45" i="17" s="1"/>
  <c r="E45" i="17"/>
  <c r="G45" i="17" s="1"/>
  <c r="O44" i="17"/>
  <c r="N44" i="17"/>
  <c r="I44" i="17"/>
  <c r="J44" i="17" s="1"/>
  <c r="E44" i="17"/>
  <c r="G44" i="17" s="1"/>
  <c r="O43" i="17"/>
  <c r="N43" i="17"/>
  <c r="I43" i="17"/>
  <c r="J43" i="17" s="1"/>
  <c r="G43" i="17"/>
  <c r="F43" i="17"/>
  <c r="K43" i="17" s="1"/>
  <c r="M43" i="17" s="1"/>
  <c r="E43" i="17"/>
  <c r="O42" i="17"/>
  <c r="N42" i="17"/>
  <c r="I42" i="17"/>
  <c r="J42" i="17" s="1"/>
  <c r="E42" i="17"/>
  <c r="G42" i="17" s="1"/>
  <c r="O41" i="17"/>
  <c r="N41" i="17"/>
  <c r="I41" i="17"/>
  <c r="J41" i="17" s="1"/>
  <c r="E41" i="17"/>
  <c r="G41" i="17" s="1"/>
  <c r="O40" i="17"/>
  <c r="N40" i="17"/>
  <c r="I40" i="17"/>
  <c r="J40" i="17" s="1"/>
  <c r="E40" i="17"/>
  <c r="G40" i="17" s="1"/>
  <c r="O39" i="17"/>
  <c r="N39" i="17"/>
  <c r="I39" i="17"/>
  <c r="J39" i="17" s="1"/>
  <c r="E39" i="17"/>
  <c r="F39" i="17" s="1"/>
  <c r="K39" i="17" s="1"/>
  <c r="M39" i="17" s="1"/>
  <c r="O38" i="17"/>
  <c r="N38" i="17"/>
  <c r="I38" i="17"/>
  <c r="J38" i="17" s="1"/>
  <c r="E38" i="17"/>
  <c r="G38" i="17" s="1"/>
  <c r="O37" i="17"/>
  <c r="N37" i="17"/>
  <c r="I37" i="17"/>
  <c r="J37" i="17" s="1"/>
  <c r="E37" i="17"/>
  <c r="F37" i="17" s="1"/>
  <c r="K37" i="17" s="1"/>
  <c r="M37" i="17" s="1"/>
  <c r="O36" i="17"/>
  <c r="N36" i="17"/>
  <c r="I36" i="17"/>
  <c r="J36" i="17" s="1"/>
  <c r="E36" i="17"/>
  <c r="G36" i="17" s="1"/>
  <c r="O35" i="17"/>
  <c r="N35" i="17"/>
  <c r="I35" i="17"/>
  <c r="J35" i="17" s="1"/>
  <c r="E35" i="17"/>
  <c r="G35" i="17" s="1"/>
  <c r="O34" i="17"/>
  <c r="N34" i="17"/>
  <c r="I34" i="17"/>
  <c r="J34" i="17" s="1"/>
  <c r="G34" i="17"/>
  <c r="E34" i="17"/>
  <c r="F34" i="17" s="1"/>
  <c r="K34" i="17" s="1"/>
  <c r="M34" i="17" s="1"/>
  <c r="O33" i="17"/>
  <c r="N33" i="17"/>
  <c r="I33" i="17"/>
  <c r="J33" i="17" s="1"/>
  <c r="E33" i="17"/>
  <c r="G33" i="17" s="1"/>
  <c r="O32" i="17"/>
  <c r="N32" i="17"/>
  <c r="I32" i="17"/>
  <c r="J32" i="17" s="1"/>
  <c r="E32" i="17"/>
  <c r="F32" i="17" s="1"/>
  <c r="K32" i="17" s="1"/>
  <c r="M32" i="17" s="1"/>
  <c r="O31" i="17"/>
  <c r="N31" i="17"/>
  <c r="I31" i="17"/>
  <c r="J31" i="17" s="1"/>
  <c r="E31" i="17"/>
  <c r="F31" i="17" s="1"/>
  <c r="K31" i="17" s="1"/>
  <c r="M31" i="17" s="1"/>
  <c r="O30" i="17"/>
  <c r="N30" i="17"/>
  <c r="I30" i="17"/>
  <c r="J30" i="17" s="1"/>
  <c r="E30" i="17"/>
  <c r="F30" i="17" s="1"/>
  <c r="K30" i="17" s="1"/>
  <c r="M30" i="17" s="1"/>
  <c r="O29" i="17"/>
  <c r="N29" i="17"/>
  <c r="I29" i="17"/>
  <c r="J29" i="17" s="1"/>
  <c r="F29" i="17"/>
  <c r="K29" i="17" s="1"/>
  <c r="M29" i="17" s="1"/>
  <c r="E29" i="17"/>
  <c r="G29" i="17" s="1"/>
  <c r="O28" i="17"/>
  <c r="N28" i="17"/>
  <c r="I28" i="17"/>
  <c r="J28" i="17" s="1"/>
  <c r="E28" i="17"/>
  <c r="G28" i="17" s="1"/>
  <c r="O27" i="17"/>
  <c r="N27" i="17"/>
  <c r="I27" i="17"/>
  <c r="J27" i="17" s="1"/>
  <c r="E27" i="17"/>
  <c r="F27" i="17" s="1"/>
  <c r="K27" i="17" s="1"/>
  <c r="M27" i="17" s="1"/>
  <c r="O26" i="17"/>
  <c r="N26" i="17"/>
  <c r="I26" i="17"/>
  <c r="J26" i="17" s="1"/>
  <c r="E26" i="17"/>
  <c r="G26" i="17" s="1"/>
  <c r="O25" i="17"/>
  <c r="N25" i="17"/>
  <c r="I25" i="17"/>
  <c r="J25" i="17" s="1"/>
  <c r="E25" i="17"/>
  <c r="G25" i="17" s="1"/>
  <c r="O24" i="17"/>
  <c r="N24" i="17"/>
  <c r="I24" i="17"/>
  <c r="J24" i="17" s="1"/>
  <c r="E24" i="17"/>
  <c r="G24" i="17" s="1"/>
  <c r="O23" i="17"/>
  <c r="N23" i="17"/>
  <c r="I23" i="17"/>
  <c r="J23" i="17" s="1"/>
  <c r="E23" i="17"/>
  <c r="F23" i="17" s="1"/>
  <c r="K23" i="17" s="1"/>
  <c r="M23" i="17" s="1"/>
  <c r="O22" i="17"/>
  <c r="N22" i="17"/>
  <c r="I22" i="17"/>
  <c r="J22" i="17" s="1"/>
  <c r="E22" i="17"/>
  <c r="G22" i="17" s="1"/>
  <c r="O21" i="17"/>
  <c r="N21" i="17"/>
  <c r="I21" i="17"/>
  <c r="J21" i="17" s="1"/>
  <c r="G21" i="17"/>
  <c r="E21" i="17"/>
  <c r="F21" i="17" s="1"/>
  <c r="K21" i="17" s="1"/>
  <c r="M21" i="17" s="1"/>
  <c r="O20" i="17"/>
  <c r="N20" i="17"/>
  <c r="I20" i="17"/>
  <c r="J20" i="17" s="1"/>
  <c r="E20" i="17"/>
  <c r="G20" i="17" s="1"/>
  <c r="O19" i="17"/>
  <c r="N19" i="17"/>
  <c r="I19" i="17"/>
  <c r="J19" i="17" s="1"/>
  <c r="E19" i="17"/>
  <c r="G19" i="17" s="1"/>
  <c r="O18" i="17"/>
  <c r="N18" i="17"/>
  <c r="I18" i="17"/>
  <c r="J18" i="17" s="1"/>
  <c r="E18" i="17"/>
  <c r="F18" i="17" s="1"/>
  <c r="K18" i="17" s="1"/>
  <c r="M18" i="17" s="1"/>
  <c r="O17" i="17"/>
  <c r="N17" i="17"/>
  <c r="I17" i="17"/>
  <c r="J17" i="17" s="1"/>
  <c r="E17" i="17"/>
  <c r="G17" i="17" s="1"/>
  <c r="O16" i="17"/>
  <c r="N16" i="17"/>
  <c r="I16" i="17"/>
  <c r="J16" i="17" s="1"/>
  <c r="E16" i="17"/>
  <c r="F16" i="17" s="1"/>
  <c r="K16" i="17" s="1"/>
  <c r="M16" i="17" s="1"/>
  <c r="O15" i="17"/>
  <c r="N15" i="17"/>
  <c r="I15" i="17"/>
  <c r="J15" i="17" s="1"/>
  <c r="E15" i="17"/>
  <c r="G15" i="17" s="1"/>
  <c r="O14" i="17"/>
  <c r="N14" i="17"/>
  <c r="I14" i="17"/>
  <c r="J14" i="17" s="1"/>
  <c r="E14" i="17"/>
  <c r="G14" i="17" s="1"/>
  <c r="R13" i="17"/>
  <c r="Q13" i="17"/>
  <c r="O13" i="17"/>
  <c r="N13" i="17"/>
  <c r="J13" i="17"/>
  <c r="I13" i="17"/>
  <c r="E13" i="17"/>
  <c r="F13" i="17" s="1"/>
  <c r="K13" i="17" s="1"/>
  <c r="M13" i="17" s="1"/>
  <c r="O12" i="17"/>
  <c r="N12" i="17"/>
  <c r="I12" i="17"/>
  <c r="J12" i="17" s="1"/>
  <c r="E12" i="17"/>
  <c r="F12" i="17" s="1"/>
  <c r="K12" i="17" s="1"/>
  <c r="M12" i="17" s="1"/>
  <c r="O11" i="17"/>
  <c r="N11" i="17"/>
  <c r="I11" i="17"/>
  <c r="J11" i="17" s="1"/>
  <c r="E11" i="17"/>
  <c r="G11" i="17" s="1"/>
  <c r="O10" i="17"/>
  <c r="N10" i="17"/>
  <c r="I10" i="17"/>
  <c r="J10" i="17" s="1"/>
  <c r="F10" i="17"/>
  <c r="K10" i="17" s="1"/>
  <c r="M10" i="17" s="1"/>
  <c r="E10" i="17"/>
  <c r="G10" i="17" s="1"/>
  <c r="O9" i="17"/>
  <c r="N9" i="17"/>
  <c r="I9" i="17"/>
  <c r="J9" i="17" s="1"/>
  <c r="E9" i="17"/>
  <c r="G9" i="17" s="1"/>
  <c r="O8" i="17"/>
  <c r="N8" i="17"/>
  <c r="I8" i="17"/>
  <c r="J8" i="17" s="1"/>
  <c r="E8" i="17"/>
  <c r="F8" i="17" s="1"/>
  <c r="O7" i="17"/>
  <c r="N7" i="17"/>
  <c r="I7" i="17"/>
  <c r="J7" i="17" s="1"/>
  <c r="E7" i="17"/>
  <c r="G7" i="17" s="1"/>
  <c r="O6" i="17"/>
  <c r="N6" i="17"/>
  <c r="I6" i="17"/>
  <c r="J6" i="17" s="1"/>
  <c r="E6" i="17"/>
  <c r="G6" i="17" s="1"/>
  <c r="O5" i="17"/>
  <c r="N5" i="17"/>
  <c r="I5" i="17"/>
  <c r="J5" i="17" s="1"/>
  <c r="E5" i="17"/>
  <c r="G5" i="17" s="1"/>
  <c r="O4" i="17"/>
  <c r="N4" i="17"/>
  <c r="I4" i="17"/>
  <c r="J4" i="17" s="1"/>
  <c r="E4" i="17"/>
  <c r="F4" i="17" s="1"/>
  <c r="K4" i="17" s="1"/>
  <c r="M4" i="17" s="1"/>
  <c r="O3" i="17"/>
  <c r="N3" i="17"/>
  <c r="I3" i="17"/>
  <c r="J3" i="17" s="1"/>
  <c r="E3" i="17"/>
  <c r="G3" i="17" s="1"/>
  <c r="O2" i="17"/>
  <c r="N2" i="17"/>
  <c r="I2" i="17"/>
  <c r="J2" i="17" s="1"/>
  <c r="E2" i="17"/>
  <c r="F2" i="17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2" i="2"/>
  <c r="G345" i="17" l="1"/>
  <c r="G13" i="17"/>
  <c r="G16" i="17"/>
  <c r="G31" i="17"/>
  <c r="F214" i="17"/>
  <c r="K214" i="17" s="1"/>
  <c r="M214" i="17" s="1"/>
  <c r="F240" i="17"/>
  <c r="K240" i="17" s="1"/>
  <c r="M240" i="17" s="1"/>
  <c r="G264" i="17"/>
  <c r="F282" i="17"/>
  <c r="K282" i="17" s="1"/>
  <c r="M282" i="17" s="1"/>
  <c r="G310" i="17"/>
  <c r="G317" i="17"/>
  <c r="F163" i="17"/>
  <c r="K163" i="17" s="1"/>
  <c r="M163" i="17" s="1"/>
  <c r="G289" i="17"/>
  <c r="G2" i="17"/>
  <c r="G46" i="17"/>
  <c r="F75" i="17"/>
  <c r="K75" i="17" s="1"/>
  <c r="M75" i="17" s="1"/>
  <c r="G100" i="17"/>
  <c r="F197" i="17"/>
  <c r="K197" i="17" s="1"/>
  <c r="M197" i="17" s="1"/>
  <c r="F261" i="17"/>
  <c r="K261" i="17" s="1"/>
  <c r="M261" i="17" s="1"/>
  <c r="F17" i="17"/>
  <c r="K17" i="17" s="1"/>
  <c r="M17" i="17" s="1"/>
  <c r="G32" i="17"/>
  <c r="F230" i="17"/>
  <c r="K230" i="17" s="1"/>
  <c r="M230" i="17" s="1"/>
  <c r="F255" i="17"/>
  <c r="K255" i="17" s="1"/>
  <c r="M255" i="17" s="1"/>
  <c r="F283" i="17"/>
  <c r="K283" i="17" s="1"/>
  <c r="M283" i="17" s="1"/>
  <c r="G85" i="17"/>
  <c r="G125" i="17"/>
  <c r="F273" i="17"/>
  <c r="K273" i="17" s="1"/>
  <c r="M273" i="17" s="1"/>
  <c r="F51" i="17"/>
  <c r="K51" i="17" s="1"/>
  <c r="M51" i="17" s="1"/>
  <c r="G62" i="17"/>
  <c r="F87" i="17"/>
  <c r="K87" i="17" s="1"/>
  <c r="M87" i="17" s="1"/>
  <c r="F158" i="17"/>
  <c r="K158" i="17" s="1"/>
  <c r="M158" i="17" s="1"/>
  <c r="F169" i="17"/>
  <c r="K169" i="17" s="1"/>
  <c r="M169" i="17" s="1"/>
  <c r="F213" i="17"/>
  <c r="K213" i="17" s="1"/>
  <c r="M213" i="17" s="1"/>
  <c r="F305" i="17"/>
  <c r="K305" i="17" s="1"/>
  <c r="M305" i="17" s="1"/>
  <c r="F319" i="17"/>
  <c r="K319" i="17" s="1"/>
  <c r="M319" i="17" s="1"/>
  <c r="F330" i="17"/>
  <c r="K330" i="17" s="1"/>
  <c r="M330" i="17" s="1"/>
  <c r="F344" i="17"/>
  <c r="K344" i="17" s="1"/>
  <c r="M344" i="17" s="1"/>
  <c r="G78" i="17"/>
  <c r="F256" i="17"/>
  <c r="K256" i="17" s="1"/>
  <c r="M256" i="17" s="1"/>
  <c r="G12" i="17"/>
  <c r="G327" i="17"/>
  <c r="F123" i="17"/>
  <c r="K123" i="17" s="1"/>
  <c r="M123" i="17" s="1"/>
  <c r="F104" i="17"/>
  <c r="K104" i="17" s="1"/>
  <c r="M104" i="17" s="1"/>
  <c r="F107" i="17"/>
  <c r="K107" i="17" s="1"/>
  <c r="M107" i="17" s="1"/>
  <c r="F119" i="17"/>
  <c r="K119" i="17" s="1"/>
  <c r="M119" i="17" s="1"/>
  <c r="F187" i="17"/>
  <c r="K187" i="17" s="1"/>
  <c r="M187" i="17" s="1"/>
  <c r="F19" i="17"/>
  <c r="K19" i="17" s="1"/>
  <c r="M19" i="17" s="1"/>
  <c r="G39" i="17"/>
  <c r="G55" i="17"/>
  <c r="G71" i="17"/>
  <c r="G97" i="17"/>
  <c r="F137" i="17"/>
  <c r="K137" i="17" s="1"/>
  <c r="M137" i="17" s="1"/>
  <c r="F155" i="17"/>
  <c r="K155" i="17" s="1"/>
  <c r="M155" i="17" s="1"/>
  <c r="G210" i="17"/>
  <c r="F239" i="17"/>
  <c r="K239" i="17" s="1"/>
  <c r="M239" i="17" s="1"/>
  <c r="G296" i="17"/>
  <c r="G313" i="17"/>
  <c r="F11" i="17"/>
  <c r="K11" i="17" s="1"/>
  <c r="M11" i="17" s="1"/>
  <c r="G23" i="17"/>
  <c r="F110" i="17"/>
  <c r="K110" i="17" s="1"/>
  <c r="M110" i="17" s="1"/>
  <c r="F131" i="17"/>
  <c r="K131" i="17" s="1"/>
  <c r="M131" i="17" s="1"/>
  <c r="F143" i="17"/>
  <c r="K143" i="17" s="1"/>
  <c r="M143" i="17" s="1"/>
  <c r="F193" i="17"/>
  <c r="K193" i="17" s="1"/>
  <c r="M193" i="17" s="1"/>
  <c r="F199" i="17"/>
  <c r="K199" i="17" s="1"/>
  <c r="M199" i="17" s="1"/>
  <c r="F205" i="17"/>
  <c r="K205" i="17" s="1"/>
  <c r="M205" i="17" s="1"/>
  <c r="G277" i="17"/>
  <c r="F322" i="17"/>
  <c r="K322" i="17" s="1"/>
  <c r="M322" i="17" s="1"/>
  <c r="G8" i="17"/>
  <c r="G27" i="17"/>
  <c r="F33" i="17"/>
  <c r="K33" i="17" s="1"/>
  <c r="M33" i="17" s="1"/>
  <c r="G101" i="17"/>
  <c r="G128" i="17"/>
  <c r="F141" i="17"/>
  <c r="K141" i="17" s="1"/>
  <c r="M141" i="17" s="1"/>
  <c r="F161" i="17"/>
  <c r="K161" i="17" s="1"/>
  <c r="M161" i="17" s="1"/>
  <c r="F167" i="17"/>
  <c r="K167" i="17" s="1"/>
  <c r="M167" i="17" s="1"/>
  <c r="F173" i="17"/>
  <c r="K173" i="17" s="1"/>
  <c r="M173" i="17" s="1"/>
  <c r="G190" i="17"/>
  <c r="G202" i="17"/>
  <c r="F208" i="17"/>
  <c r="K208" i="17" s="1"/>
  <c r="M208" i="17" s="1"/>
  <c r="F225" i="17"/>
  <c r="K225" i="17" s="1"/>
  <c r="M225" i="17" s="1"/>
  <c r="F237" i="17"/>
  <c r="K237" i="17" s="1"/>
  <c r="M237" i="17" s="1"/>
  <c r="G248" i="17"/>
  <c r="G254" i="17"/>
  <c r="F294" i="17"/>
  <c r="K294" i="17" s="1"/>
  <c r="M294" i="17" s="1"/>
  <c r="F325" i="17"/>
  <c r="K325" i="17" s="1"/>
  <c r="M325" i="17" s="1"/>
  <c r="F336" i="17"/>
  <c r="K336" i="17" s="1"/>
  <c r="M336" i="17" s="1"/>
  <c r="G149" i="17"/>
  <c r="G288" i="17"/>
  <c r="G69" i="17"/>
  <c r="G98" i="17"/>
  <c r="F211" i="17"/>
  <c r="K211" i="17" s="1"/>
  <c r="M211" i="17" s="1"/>
  <c r="F231" i="17"/>
  <c r="K231" i="17" s="1"/>
  <c r="M231" i="17" s="1"/>
  <c r="G234" i="17"/>
  <c r="F257" i="17"/>
  <c r="K257" i="17" s="1"/>
  <c r="M257" i="17" s="1"/>
  <c r="F269" i="17"/>
  <c r="K269" i="17" s="1"/>
  <c r="M269" i="17" s="1"/>
  <c r="G274" i="17"/>
  <c r="G297" i="17"/>
  <c r="F303" i="17"/>
  <c r="K303" i="17" s="1"/>
  <c r="M303" i="17" s="1"/>
  <c r="G311" i="17"/>
  <c r="F314" i="17"/>
  <c r="K314" i="17" s="1"/>
  <c r="M314" i="17" s="1"/>
  <c r="F271" i="17"/>
  <c r="K271" i="17" s="1"/>
  <c r="M271" i="17" s="1"/>
  <c r="G30" i="17"/>
  <c r="F49" i="17"/>
  <c r="K49" i="17" s="1"/>
  <c r="M49" i="17" s="1"/>
  <c r="G178" i="17"/>
  <c r="F65" i="17"/>
  <c r="K65" i="17" s="1"/>
  <c r="M65" i="17" s="1"/>
  <c r="G181" i="17"/>
  <c r="F14" i="17"/>
  <c r="K14" i="17" s="1"/>
  <c r="M14" i="17" s="1"/>
  <c r="G37" i="17"/>
  <c r="G66" i="17"/>
  <c r="F82" i="17"/>
  <c r="K82" i="17" s="1"/>
  <c r="M82" i="17" s="1"/>
  <c r="F105" i="17"/>
  <c r="K105" i="17" s="1"/>
  <c r="M105" i="17" s="1"/>
  <c r="F114" i="17"/>
  <c r="K114" i="17" s="1"/>
  <c r="M114" i="17" s="1"/>
  <c r="G117" i="17"/>
  <c r="F147" i="17"/>
  <c r="K147" i="17" s="1"/>
  <c r="M147" i="17" s="1"/>
  <c r="G165" i="17"/>
  <c r="F176" i="17"/>
  <c r="K176" i="17" s="1"/>
  <c r="M176" i="17" s="1"/>
  <c r="F182" i="17"/>
  <c r="K182" i="17" s="1"/>
  <c r="M182" i="17" s="1"/>
  <c r="F229" i="17"/>
  <c r="K229" i="17" s="1"/>
  <c r="M229" i="17" s="1"/>
  <c r="F263" i="17"/>
  <c r="K263" i="17" s="1"/>
  <c r="M263" i="17" s="1"/>
  <c r="F306" i="17"/>
  <c r="K306" i="17" s="1"/>
  <c r="M306" i="17" s="1"/>
  <c r="F309" i="17"/>
  <c r="K309" i="17" s="1"/>
  <c r="M309" i="17" s="1"/>
  <c r="F320" i="17"/>
  <c r="K320" i="17" s="1"/>
  <c r="M320" i="17" s="1"/>
  <c r="G328" i="17"/>
  <c r="F331" i="17"/>
  <c r="K331" i="17" s="1"/>
  <c r="M331" i="17" s="1"/>
  <c r="G342" i="17"/>
  <c r="F81" i="17"/>
  <c r="K81" i="17" s="1"/>
  <c r="M81" i="17" s="1"/>
  <c r="F251" i="17"/>
  <c r="K251" i="17" s="1"/>
  <c r="M251" i="17" s="1"/>
  <c r="G222" i="17"/>
  <c r="G50" i="17"/>
  <c r="F171" i="17"/>
  <c r="K171" i="17" s="1"/>
  <c r="M171" i="17" s="1"/>
  <c r="F223" i="17"/>
  <c r="K223" i="17" s="1"/>
  <c r="M223" i="17" s="1"/>
  <c r="G280" i="17"/>
  <c r="F351" i="17"/>
  <c r="K351" i="17" s="1"/>
  <c r="M351" i="17" s="1"/>
  <c r="F89" i="17"/>
  <c r="K89" i="17" s="1"/>
  <c r="M89" i="17" s="1"/>
  <c r="F139" i="17"/>
  <c r="K139" i="17" s="1"/>
  <c r="M139" i="17" s="1"/>
  <c r="F154" i="17"/>
  <c r="K154" i="17" s="1"/>
  <c r="M154" i="17" s="1"/>
  <c r="G206" i="17"/>
  <c r="F209" i="17"/>
  <c r="K209" i="17" s="1"/>
  <c r="M209" i="17" s="1"/>
  <c r="G226" i="17"/>
  <c r="F235" i="17"/>
  <c r="K235" i="17" s="1"/>
  <c r="M235" i="17" s="1"/>
  <c r="F278" i="17"/>
  <c r="K278" i="17" s="1"/>
  <c r="M278" i="17" s="1"/>
  <c r="F298" i="17"/>
  <c r="K298" i="17" s="1"/>
  <c r="M298" i="17" s="1"/>
  <c r="F326" i="17"/>
  <c r="K326" i="17" s="1"/>
  <c r="M326" i="17" s="1"/>
  <c r="F337" i="17"/>
  <c r="K337" i="17" s="1"/>
  <c r="M337" i="17" s="1"/>
  <c r="G18" i="17"/>
  <c r="F45" i="17"/>
  <c r="K45" i="17" s="1"/>
  <c r="M45" i="17" s="1"/>
  <c r="G54" i="17"/>
  <c r="F61" i="17"/>
  <c r="K61" i="17" s="1"/>
  <c r="M61" i="17" s="1"/>
  <c r="G70" i="17"/>
  <c r="F77" i="17"/>
  <c r="K77" i="17" s="1"/>
  <c r="M77" i="17" s="1"/>
  <c r="G86" i="17"/>
  <c r="G96" i="17"/>
  <c r="F142" i="17"/>
  <c r="K142" i="17" s="1"/>
  <c r="M142" i="17" s="1"/>
  <c r="F157" i="17"/>
  <c r="K157" i="17" s="1"/>
  <c r="M157" i="17" s="1"/>
  <c r="F174" i="17"/>
  <c r="K174" i="17" s="1"/>
  <c r="M174" i="17" s="1"/>
  <c r="F221" i="17"/>
  <c r="K221" i="17" s="1"/>
  <c r="M221" i="17" s="1"/>
  <c r="G238" i="17"/>
  <c r="G258" i="17"/>
  <c r="F267" i="17"/>
  <c r="K267" i="17" s="1"/>
  <c r="M267" i="17" s="1"/>
  <c r="G295" i="17"/>
  <c r="F304" i="17"/>
  <c r="K304" i="17" s="1"/>
  <c r="M304" i="17" s="1"/>
  <c r="G312" i="17"/>
  <c r="F15" i="17"/>
  <c r="K15" i="17" s="1"/>
  <c r="M15" i="17" s="1"/>
  <c r="F48" i="17"/>
  <c r="K48" i="17" s="1"/>
  <c r="M48" i="17" s="1"/>
  <c r="F64" i="17"/>
  <c r="K64" i="17" s="1"/>
  <c r="M64" i="17" s="1"/>
  <c r="F67" i="17"/>
  <c r="K67" i="17" s="1"/>
  <c r="M67" i="17" s="1"/>
  <c r="F80" i="17"/>
  <c r="K80" i="17" s="1"/>
  <c r="M80" i="17" s="1"/>
  <c r="F109" i="17"/>
  <c r="K109" i="17" s="1"/>
  <c r="M109" i="17" s="1"/>
  <c r="F118" i="17"/>
  <c r="K118" i="17" s="1"/>
  <c r="M118" i="17" s="1"/>
  <c r="F121" i="17"/>
  <c r="K121" i="17" s="1"/>
  <c r="M121" i="17" s="1"/>
  <c r="G133" i="17"/>
  <c r="F151" i="17"/>
  <c r="K151" i="17" s="1"/>
  <c r="M151" i="17" s="1"/>
  <c r="F189" i="17"/>
  <c r="K189" i="17" s="1"/>
  <c r="M189" i="17" s="1"/>
  <c r="F218" i="17"/>
  <c r="K218" i="17" s="1"/>
  <c r="M218" i="17" s="1"/>
  <c r="G232" i="17"/>
  <c r="F241" i="17"/>
  <c r="K241" i="17" s="1"/>
  <c r="M241" i="17" s="1"/>
  <c r="F287" i="17"/>
  <c r="K287" i="17" s="1"/>
  <c r="M287" i="17" s="1"/>
  <c r="G329" i="17"/>
  <c r="G343" i="17"/>
  <c r="F346" i="17"/>
  <c r="K346" i="17" s="1"/>
  <c r="M346" i="17" s="1"/>
  <c r="F349" i="17"/>
  <c r="K349" i="17" s="1"/>
  <c r="M349" i="17" s="1"/>
  <c r="G4" i="17"/>
  <c r="F115" i="17"/>
  <c r="K115" i="17" s="1"/>
  <c r="M115" i="17" s="1"/>
  <c r="F145" i="17"/>
  <c r="K145" i="17" s="1"/>
  <c r="M145" i="17" s="1"/>
  <c r="F160" i="17"/>
  <c r="K160" i="17" s="1"/>
  <c r="M160" i="17" s="1"/>
  <c r="F166" i="17"/>
  <c r="K166" i="17" s="1"/>
  <c r="M166" i="17" s="1"/>
  <c r="F177" i="17"/>
  <c r="K177" i="17" s="1"/>
  <c r="M177" i="17" s="1"/>
  <c r="F183" i="17"/>
  <c r="K183" i="17" s="1"/>
  <c r="M183" i="17" s="1"/>
  <c r="F192" i="17"/>
  <c r="K192" i="17" s="1"/>
  <c r="M192" i="17" s="1"/>
  <c r="F198" i="17"/>
  <c r="K198" i="17" s="1"/>
  <c r="M198" i="17" s="1"/>
  <c r="F215" i="17"/>
  <c r="K215" i="17" s="1"/>
  <c r="M215" i="17" s="1"/>
  <c r="F224" i="17"/>
  <c r="K224" i="17" s="1"/>
  <c r="M224" i="17" s="1"/>
  <c r="F247" i="17"/>
  <c r="K247" i="17" s="1"/>
  <c r="M247" i="17" s="1"/>
  <c r="F250" i="17"/>
  <c r="K250" i="17" s="1"/>
  <c r="M250" i="17" s="1"/>
  <c r="F253" i="17"/>
  <c r="K253" i="17" s="1"/>
  <c r="M253" i="17" s="1"/>
  <c r="G270" i="17"/>
  <c r="F321" i="17"/>
  <c r="K321" i="17" s="1"/>
  <c r="M321" i="17" s="1"/>
  <c r="F335" i="17"/>
  <c r="K335" i="17" s="1"/>
  <c r="M335" i="17" s="1"/>
  <c r="G242" i="17"/>
  <c r="F35" i="17"/>
  <c r="K35" i="17" s="1"/>
  <c r="M35" i="17" s="1"/>
  <c r="K2" i="17"/>
  <c r="M2" i="17" s="1"/>
  <c r="Q14" i="17"/>
  <c r="G124" i="17"/>
  <c r="F124" i="17"/>
  <c r="K124" i="17" s="1"/>
  <c r="M124" i="17" s="1"/>
  <c r="G172" i="17"/>
  <c r="F172" i="17"/>
  <c r="K172" i="17" s="1"/>
  <c r="M172" i="17" s="1"/>
  <c r="G236" i="17"/>
  <c r="F236" i="17"/>
  <c r="K236" i="17" s="1"/>
  <c r="M236" i="17" s="1"/>
  <c r="F20" i="17"/>
  <c r="K20" i="17" s="1"/>
  <c r="M20" i="17" s="1"/>
  <c r="F36" i="17"/>
  <c r="K36" i="17" s="1"/>
  <c r="M36" i="17" s="1"/>
  <c r="F52" i="17"/>
  <c r="K52" i="17" s="1"/>
  <c r="M52" i="17" s="1"/>
  <c r="F68" i="17"/>
  <c r="K68" i="17" s="1"/>
  <c r="M68" i="17" s="1"/>
  <c r="F88" i="17"/>
  <c r="K88" i="17" s="1"/>
  <c r="M88" i="17" s="1"/>
  <c r="F90" i="17"/>
  <c r="K90" i="17" s="1"/>
  <c r="M90" i="17" s="1"/>
  <c r="G92" i="17"/>
  <c r="F92" i="17"/>
  <c r="K92" i="17" s="1"/>
  <c r="M92" i="17" s="1"/>
  <c r="F186" i="17"/>
  <c r="K186" i="17" s="1"/>
  <c r="M186" i="17" s="1"/>
  <c r="F207" i="17"/>
  <c r="K207" i="17" s="1"/>
  <c r="M207" i="17" s="1"/>
  <c r="G216" i="17"/>
  <c r="G259" i="17"/>
  <c r="F259" i="17"/>
  <c r="K259" i="17" s="1"/>
  <c r="M259" i="17" s="1"/>
  <c r="G212" i="17"/>
  <c r="F212" i="17"/>
  <c r="K212" i="17" s="1"/>
  <c r="M212" i="17" s="1"/>
  <c r="G339" i="17"/>
  <c r="F339" i="17"/>
  <c r="K339" i="17" s="1"/>
  <c r="M339" i="17" s="1"/>
  <c r="F3" i="17"/>
  <c r="K3" i="17" s="1"/>
  <c r="M3" i="17" s="1"/>
  <c r="F22" i="17"/>
  <c r="K22" i="17" s="1"/>
  <c r="M22" i="17" s="1"/>
  <c r="F38" i="17"/>
  <c r="K38" i="17" s="1"/>
  <c r="M38" i="17" s="1"/>
  <c r="F122" i="17"/>
  <c r="K122" i="17" s="1"/>
  <c r="M122" i="17" s="1"/>
  <c r="F150" i="17"/>
  <c r="K150" i="17" s="1"/>
  <c r="M150" i="17" s="1"/>
  <c r="G152" i="17"/>
  <c r="F170" i="17"/>
  <c r="K170" i="17" s="1"/>
  <c r="M170" i="17" s="1"/>
  <c r="F179" i="17"/>
  <c r="K179" i="17" s="1"/>
  <c r="M179" i="17" s="1"/>
  <c r="F191" i="17"/>
  <c r="K191" i="17" s="1"/>
  <c r="M191" i="17" s="1"/>
  <c r="G200" i="17"/>
  <c r="K8" i="17"/>
  <c r="M8" i="17" s="1"/>
  <c r="G108" i="17"/>
  <c r="F108" i="17"/>
  <c r="K108" i="17" s="1"/>
  <c r="M108" i="17" s="1"/>
  <c r="G196" i="17"/>
  <c r="F196" i="17"/>
  <c r="K196" i="17" s="1"/>
  <c r="M196" i="17" s="1"/>
  <c r="G275" i="17"/>
  <c r="F275" i="17"/>
  <c r="K275" i="17" s="1"/>
  <c r="M275" i="17" s="1"/>
  <c r="F5" i="17"/>
  <c r="K5" i="17" s="1"/>
  <c r="M5" i="17" s="1"/>
  <c r="F24" i="17"/>
  <c r="K24" i="17" s="1"/>
  <c r="M24" i="17" s="1"/>
  <c r="F40" i="17"/>
  <c r="K40" i="17" s="1"/>
  <c r="M40" i="17" s="1"/>
  <c r="F56" i="17"/>
  <c r="K56" i="17" s="1"/>
  <c r="M56" i="17" s="1"/>
  <c r="F72" i="17"/>
  <c r="K72" i="17" s="1"/>
  <c r="M72" i="17" s="1"/>
  <c r="F102" i="17"/>
  <c r="K102" i="17" s="1"/>
  <c r="M102" i="17" s="1"/>
  <c r="F106" i="17"/>
  <c r="K106" i="17" s="1"/>
  <c r="M106" i="17" s="1"/>
  <c r="G116" i="17"/>
  <c r="G120" i="17"/>
  <c r="G146" i="17"/>
  <c r="G148" i="17"/>
  <c r="G184" i="17"/>
  <c r="F227" i="17"/>
  <c r="K227" i="17" s="1"/>
  <c r="M227" i="17" s="1"/>
  <c r="F7" i="17"/>
  <c r="F26" i="17"/>
  <c r="K26" i="17" s="1"/>
  <c r="M26" i="17" s="1"/>
  <c r="F42" i="17"/>
  <c r="K42" i="17" s="1"/>
  <c r="M42" i="17" s="1"/>
  <c r="F58" i="17"/>
  <c r="K58" i="17" s="1"/>
  <c r="M58" i="17" s="1"/>
  <c r="F74" i="17"/>
  <c r="K74" i="17" s="1"/>
  <c r="M74" i="17" s="1"/>
  <c r="G140" i="17"/>
  <c r="F140" i="17"/>
  <c r="K140" i="17" s="1"/>
  <c r="M140" i="17" s="1"/>
  <c r="F144" i="17"/>
  <c r="K144" i="17" s="1"/>
  <c r="M144" i="17" s="1"/>
  <c r="F159" i="17"/>
  <c r="K159" i="17" s="1"/>
  <c r="M159" i="17" s="1"/>
  <c r="G168" i="17"/>
  <c r="F175" i="17"/>
  <c r="K175" i="17" s="1"/>
  <c r="M175" i="17" s="1"/>
  <c r="G180" i="17"/>
  <c r="F180" i="17"/>
  <c r="K180" i="17" s="1"/>
  <c r="M180" i="17" s="1"/>
  <c r="G220" i="17"/>
  <c r="F220" i="17"/>
  <c r="K220" i="17" s="1"/>
  <c r="M220" i="17" s="1"/>
  <c r="F9" i="17"/>
  <c r="K9" i="17" s="1"/>
  <c r="M9" i="17" s="1"/>
  <c r="F28" i="17"/>
  <c r="K28" i="17" s="1"/>
  <c r="M28" i="17" s="1"/>
  <c r="F44" i="17"/>
  <c r="K44" i="17" s="1"/>
  <c r="M44" i="17" s="1"/>
  <c r="F60" i="17"/>
  <c r="K60" i="17" s="1"/>
  <c r="M60" i="17" s="1"/>
  <c r="F76" i="17"/>
  <c r="K76" i="17" s="1"/>
  <c r="M76" i="17" s="1"/>
  <c r="F91" i="17"/>
  <c r="K91" i="17" s="1"/>
  <c r="M91" i="17" s="1"/>
  <c r="F93" i="17"/>
  <c r="K93" i="17" s="1"/>
  <c r="M93" i="17" s="1"/>
  <c r="F127" i="17"/>
  <c r="K127" i="17" s="1"/>
  <c r="M127" i="17" s="1"/>
  <c r="F138" i="17"/>
  <c r="K138" i="17" s="1"/>
  <c r="M138" i="17" s="1"/>
  <c r="F153" i="17"/>
  <c r="K153" i="17" s="1"/>
  <c r="M153" i="17" s="1"/>
  <c r="G164" i="17"/>
  <c r="F164" i="17"/>
  <c r="K164" i="17" s="1"/>
  <c r="M164" i="17" s="1"/>
  <c r="G291" i="17"/>
  <c r="F291" i="17"/>
  <c r="K291" i="17" s="1"/>
  <c r="M291" i="17" s="1"/>
  <c r="F99" i="17"/>
  <c r="K99" i="17" s="1"/>
  <c r="M99" i="17" s="1"/>
  <c r="F134" i="17"/>
  <c r="K134" i="17" s="1"/>
  <c r="M134" i="17" s="1"/>
  <c r="G136" i="17"/>
  <c r="G162" i="17"/>
  <c r="G204" i="17"/>
  <c r="F204" i="17"/>
  <c r="K204" i="17" s="1"/>
  <c r="M204" i="17" s="1"/>
  <c r="F266" i="17"/>
  <c r="K266" i="17" s="1"/>
  <c r="M266" i="17" s="1"/>
  <c r="G307" i="17"/>
  <c r="F307" i="17"/>
  <c r="K307" i="17" s="1"/>
  <c r="M307" i="17" s="1"/>
  <c r="G243" i="17"/>
  <c r="F243" i="17"/>
  <c r="K243" i="17" s="1"/>
  <c r="M243" i="17" s="1"/>
  <c r="F6" i="17"/>
  <c r="K6" i="17" s="1"/>
  <c r="M6" i="17" s="1"/>
  <c r="F25" i="17"/>
  <c r="K25" i="17" s="1"/>
  <c r="M25" i="17" s="1"/>
  <c r="F41" i="17"/>
  <c r="K41" i="17" s="1"/>
  <c r="M41" i="17" s="1"/>
  <c r="F57" i="17"/>
  <c r="K57" i="17" s="1"/>
  <c r="M57" i="17" s="1"/>
  <c r="F73" i="17"/>
  <c r="K73" i="17" s="1"/>
  <c r="M73" i="17" s="1"/>
  <c r="F84" i="17"/>
  <c r="K84" i="17" s="1"/>
  <c r="M84" i="17" s="1"/>
  <c r="F103" i="17"/>
  <c r="K103" i="17" s="1"/>
  <c r="M103" i="17" s="1"/>
  <c r="F111" i="17"/>
  <c r="K111" i="17" s="1"/>
  <c r="M111" i="17" s="1"/>
  <c r="F113" i="17"/>
  <c r="K113" i="17" s="1"/>
  <c r="M113" i="17" s="1"/>
  <c r="G130" i="17"/>
  <c r="G132" i="17"/>
  <c r="G156" i="17"/>
  <c r="F156" i="17"/>
  <c r="K156" i="17" s="1"/>
  <c r="M156" i="17" s="1"/>
  <c r="G188" i="17"/>
  <c r="F188" i="17"/>
  <c r="K188" i="17" s="1"/>
  <c r="M188" i="17" s="1"/>
  <c r="G323" i="17"/>
  <c r="F323" i="17"/>
  <c r="K323" i="17" s="1"/>
  <c r="M323" i="17" s="1"/>
  <c r="F195" i="17"/>
  <c r="K195" i="17" s="1"/>
  <c r="M195" i="17" s="1"/>
  <c r="G286" i="17"/>
  <c r="G302" i="17"/>
  <c r="G318" i="17"/>
  <c r="G334" i="17"/>
  <c r="G350" i="17"/>
  <c r="F217" i="17"/>
  <c r="K217" i="17" s="1"/>
  <c r="M217" i="17" s="1"/>
  <c r="F233" i="17"/>
  <c r="K233" i="17" s="1"/>
  <c r="M233" i="17" s="1"/>
  <c r="F249" i="17"/>
  <c r="K249" i="17" s="1"/>
  <c r="M249" i="17" s="1"/>
  <c r="F265" i="17"/>
  <c r="K265" i="17" s="1"/>
  <c r="M265" i="17" s="1"/>
  <c r="F281" i="17"/>
  <c r="K281" i="17" s="1"/>
  <c r="M281" i="17" s="1"/>
  <c r="F228" i="17"/>
  <c r="K228" i="17" s="1"/>
  <c r="M228" i="17" s="1"/>
  <c r="F244" i="17"/>
  <c r="K244" i="17" s="1"/>
  <c r="M244" i="17" s="1"/>
  <c r="F260" i="17"/>
  <c r="K260" i="17" s="1"/>
  <c r="M260" i="17" s="1"/>
  <c r="F276" i="17"/>
  <c r="K276" i="17" s="1"/>
  <c r="M276" i="17" s="1"/>
  <c r="F292" i="17"/>
  <c r="K292" i="17" s="1"/>
  <c r="M292" i="17" s="1"/>
  <c r="F308" i="17"/>
  <c r="K308" i="17" s="1"/>
  <c r="M308" i="17" s="1"/>
  <c r="F324" i="17"/>
  <c r="K324" i="17" s="1"/>
  <c r="M324" i="17" s="1"/>
  <c r="F340" i="17"/>
  <c r="K340" i="17" s="1"/>
  <c r="M340" i="17" s="1"/>
  <c r="F252" i="17"/>
  <c r="K252" i="17" s="1"/>
  <c r="M252" i="17" s="1"/>
  <c r="F268" i="17"/>
  <c r="K268" i="17" s="1"/>
  <c r="M268" i="17" s="1"/>
  <c r="F284" i="17"/>
  <c r="K284" i="17" s="1"/>
  <c r="M284" i="17" s="1"/>
  <c r="F300" i="17"/>
  <c r="K300" i="17" s="1"/>
  <c r="M300" i="17" s="1"/>
  <c r="F316" i="17"/>
  <c r="K316" i="17" s="1"/>
  <c r="M316" i="17" s="1"/>
  <c r="F332" i="17"/>
  <c r="K332" i="17" s="1"/>
  <c r="M332" i="17" s="1"/>
  <c r="F348" i="17"/>
  <c r="K348" i="17" s="1"/>
  <c r="M348" i="17" s="1"/>
  <c r="K7" i="17" l="1"/>
  <c r="M7" i="17" s="1"/>
  <c r="Q15" i="17"/>
  <c r="Q18" i="17" l="1"/>
  <c r="R18" i="17"/>
  <c r="N67" i="14"/>
  <c r="I67" i="14"/>
  <c r="J67" i="14" s="1"/>
  <c r="E67" i="14"/>
  <c r="G67" i="14" s="1"/>
  <c r="N281" i="14"/>
  <c r="I281" i="14"/>
  <c r="J281" i="14" s="1"/>
  <c r="E281" i="14"/>
  <c r="G281" i="14" s="1"/>
  <c r="N66" i="14"/>
  <c r="I66" i="14"/>
  <c r="J66" i="14" s="1"/>
  <c r="E66" i="14"/>
  <c r="G66" i="14" s="1"/>
  <c r="N280" i="14"/>
  <c r="I280" i="14"/>
  <c r="J280" i="14" s="1"/>
  <c r="E280" i="14"/>
  <c r="G280" i="14" s="1"/>
  <c r="N65" i="14"/>
  <c r="I65" i="14"/>
  <c r="J65" i="14" s="1"/>
  <c r="E65" i="14"/>
  <c r="G65" i="14" s="1"/>
  <c r="N279" i="14"/>
  <c r="I279" i="14"/>
  <c r="J279" i="14" s="1"/>
  <c r="E279" i="14"/>
  <c r="G279" i="14" s="1"/>
  <c r="N278" i="14"/>
  <c r="I278" i="14"/>
  <c r="J278" i="14" s="1"/>
  <c r="E278" i="14"/>
  <c r="G278" i="14" s="1"/>
  <c r="N277" i="14"/>
  <c r="I277" i="14"/>
  <c r="J277" i="14" s="1"/>
  <c r="E277" i="14"/>
  <c r="G277" i="14" s="1"/>
  <c r="N64" i="14"/>
  <c r="I64" i="14"/>
  <c r="J64" i="14" s="1"/>
  <c r="E64" i="14"/>
  <c r="G64" i="14" s="1"/>
  <c r="N63" i="14"/>
  <c r="I63" i="14"/>
  <c r="J63" i="14" s="1"/>
  <c r="E63" i="14"/>
  <c r="G63" i="14" s="1"/>
  <c r="N276" i="14"/>
  <c r="I276" i="14"/>
  <c r="J276" i="14" s="1"/>
  <c r="E276" i="14"/>
  <c r="G276" i="14" s="1"/>
  <c r="N275" i="14"/>
  <c r="I275" i="14"/>
  <c r="J275" i="14" s="1"/>
  <c r="E275" i="14"/>
  <c r="G275" i="14" s="1"/>
  <c r="N351" i="14"/>
  <c r="I351" i="14"/>
  <c r="J351" i="14" s="1"/>
  <c r="E351" i="14"/>
  <c r="G351" i="14" s="1"/>
  <c r="N274" i="14"/>
  <c r="I274" i="14"/>
  <c r="J274" i="14" s="1"/>
  <c r="E274" i="14"/>
  <c r="G274" i="14" s="1"/>
  <c r="N273" i="14"/>
  <c r="I273" i="14"/>
  <c r="J273" i="14" s="1"/>
  <c r="E273" i="14"/>
  <c r="G273" i="14" s="1"/>
  <c r="N62" i="14"/>
  <c r="I62" i="14"/>
  <c r="J62" i="14" s="1"/>
  <c r="E62" i="14"/>
  <c r="G62" i="14" s="1"/>
  <c r="N350" i="14"/>
  <c r="I350" i="14"/>
  <c r="J350" i="14" s="1"/>
  <c r="E350" i="14"/>
  <c r="G350" i="14" s="1"/>
  <c r="N349" i="14"/>
  <c r="I349" i="14"/>
  <c r="J349" i="14" s="1"/>
  <c r="E349" i="14"/>
  <c r="G349" i="14" s="1"/>
  <c r="N61" i="14"/>
  <c r="I61" i="14"/>
  <c r="J61" i="14" s="1"/>
  <c r="E61" i="14"/>
  <c r="G61" i="14" s="1"/>
  <c r="N60" i="14"/>
  <c r="I60" i="14"/>
  <c r="J60" i="14" s="1"/>
  <c r="E60" i="14"/>
  <c r="G60" i="14" s="1"/>
  <c r="N272" i="14"/>
  <c r="I272" i="14"/>
  <c r="J272" i="14" s="1"/>
  <c r="E272" i="14"/>
  <c r="G272" i="14" s="1"/>
  <c r="N59" i="14"/>
  <c r="I59" i="14"/>
  <c r="J59" i="14" s="1"/>
  <c r="E59" i="14"/>
  <c r="G59" i="14" s="1"/>
  <c r="N271" i="14"/>
  <c r="I271" i="14"/>
  <c r="J271" i="14" s="1"/>
  <c r="E271" i="14"/>
  <c r="G271" i="14" s="1"/>
  <c r="N270" i="14"/>
  <c r="I270" i="14"/>
  <c r="J270" i="14" s="1"/>
  <c r="E270" i="14"/>
  <c r="G270" i="14" s="1"/>
  <c r="N348" i="14"/>
  <c r="I348" i="14"/>
  <c r="J348" i="14" s="1"/>
  <c r="E348" i="14"/>
  <c r="G348" i="14" s="1"/>
  <c r="N58" i="14"/>
  <c r="I58" i="14"/>
  <c r="J58" i="14" s="1"/>
  <c r="E58" i="14"/>
  <c r="G58" i="14" s="1"/>
  <c r="N269" i="14"/>
  <c r="I269" i="14"/>
  <c r="J269" i="14" s="1"/>
  <c r="E269" i="14"/>
  <c r="G269" i="14" s="1"/>
  <c r="N268" i="14"/>
  <c r="I268" i="14"/>
  <c r="J268" i="14" s="1"/>
  <c r="E268" i="14"/>
  <c r="G268" i="14" s="1"/>
  <c r="N267" i="14"/>
  <c r="I267" i="14"/>
  <c r="J267" i="14" s="1"/>
  <c r="E267" i="14"/>
  <c r="G267" i="14" s="1"/>
  <c r="N266" i="14"/>
  <c r="I266" i="14"/>
  <c r="J266" i="14" s="1"/>
  <c r="E266" i="14"/>
  <c r="G266" i="14" s="1"/>
  <c r="N57" i="14"/>
  <c r="I57" i="14"/>
  <c r="J57" i="14" s="1"/>
  <c r="E57" i="14"/>
  <c r="G57" i="14" s="1"/>
  <c r="N56" i="14"/>
  <c r="I56" i="14"/>
  <c r="J56" i="14" s="1"/>
  <c r="E56" i="14"/>
  <c r="G56" i="14" s="1"/>
  <c r="N347" i="14"/>
  <c r="I347" i="14"/>
  <c r="J347" i="14" s="1"/>
  <c r="E347" i="14"/>
  <c r="G347" i="14" s="1"/>
  <c r="N265" i="14"/>
  <c r="I265" i="14"/>
  <c r="J265" i="14" s="1"/>
  <c r="E265" i="14"/>
  <c r="G265" i="14" s="1"/>
  <c r="N55" i="14"/>
  <c r="I55" i="14"/>
  <c r="J55" i="14" s="1"/>
  <c r="E55" i="14"/>
  <c r="G55" i="14" s="1"/>
  <c r="N264" i="14"/>
  <c r="I264" i="14"/>
  <c r="J264" i="14" s="1"/>
  <c r="E264" i="14"/>
  <c r="G264" i="14" s="1"/>
  <c r="N263" i="14"/>
  <c r="I263" i="14"/>
  <c r="J263" i="14" s="1"/>
  <c r="E263" i="14"/>
  <c r="G263" i="14" s="1"/>
  <c r="N346" i="14"/>
  <c r="I346" i="14"/>
  <c r="J346" i="14" s="1"/>
  <c r="E346" i="14"/>
  <c r="G346" i="14" s="1"/>
  <c r="N345" i="14"/>
  <c r="I345" i="14"/>
  <c r="J345" i="14" s="1"/>
  <c r="E345" i="14"/>
  <c r="G345" i="14" s="1"/>
  <c r="N262" i="14"/>
  <c r="I262" i="14"/>
  <c r="J262" i="14" s="1"/>
  <c r="E262" i="14"/>
  <c r="G262" i="14" s="1"/>
  <c r="N344" i="14"/>
  <c r="I344" i="14"/>
  <c r="J344" i="14" s="1"/>
  <c r="E344" i="14"/>
  <c r="G344" i="14" s="1"/>
  <c r="N261" i="14"/>
  <c r="I261" i="14"/>
  <c r="J261" i="14" s="1"/>
  <c r="E261" i="14"/>
  <c r="G261" i="14" s="1"/>
  <c r="N343" i="14"/>
  <c r="I343" i="14"/>
  <c r="J343" i="14" s="1"/>
  <c r="E343" i="14"/>
  <c r="G343" i="14" s="1"/>
  <c r="N260" i="14"/>
  <c r="I260" i="14"/>
  <c r="J260" i="14" s="1"/>
  <c r="E260" i="14"/>
  <c r="G260" i="14" s="1"/>
  <c r="N54" i="14"/>
  <c r="I54" i="14"/>
  <c r="J54" i="14" s="1"/>
  <c r="E54" i="14"/>
  <c r="G54" i="14" s="1"/>
  <c r="N259" i="14"/>
  <c r="I259" i="14"/>
  <c r="J259" i="14" s="1"/>
  <c r="E259" i="14"/>
  <c r="G259" i="14" s="1"/>
  <c r="N342" i="14"/>
  <c r="I342" i="14"/>
  <c r="J342" i="14" s="1"/>
  <c r="E342" i="14"/>
  <c r="G342" i="14" s="1"/>
  <c r="N258" i="14"/>
  <c r="I258" i="14"/>
  <c r="J258" i="14" s="1"/>
  <c r="E258" i="14"/>
  <c r="G258" i="14" s="1"/>
  <c r="N257" i="14"/>
  <c r="I257" i="14"/>
  <c r="J257" i="14" s="1"/>
  <c r="E257" i="14"/>
  <c r="G257" i="14" s="1"/>
  <c r="N341" i="14"/>
  <c r="I341" i="14"/>
  <c r="J341" i="14" s="1"/>
  <c r="E341" i="14"/>
  <c r="G341" i="14" s="1"/>
  <c r="N340" i="14"/>
  <c r="I340" i="14"/>
  <c r="J340" i="14" s="1"/>
  <c r="E340" i="14"/>
  <c r="G340" i="14" s="1"/>
  <c r="N339" i="14"/>
  <c r="I339" i="14"/>
  <c r="J339" i="14" s="1"/>
  <c r="E339" i="14"/>
  <c r="G339" i="14" s="1"/>
  <c r="N256" i="14"/>
  <c r="I256" i="14"/>
  <c r="J256" i="14" s="1"/>
  <c r="E256" i="14"/>
  <c r="G256" i="14" s="1"/>
  <c r="N255" i="14"/>
  <c r="I255" i="14"/>
  <c r="J255" i="14" s="1"/>
  <c r="E255" i="14"/>
  <c r="G255" i="14" s="1"/>
  <c r="N254" i="14"/>
  <c r="I254" i="14"/>
  <c r="J254" i="14" s="1"/>
  <c r="E254" i="14"/>
  <c r="G254" i="14" s="1"/>
  <c r="N253" i="14"/>
  <c r="I253" i="14"/>
  <c r="J253" i="14" s="1"/>
  <c r="E253" i="14"/>
  <c r="G253" i="14" s="1"/>
  <c r="N338" i="14"/>
  <c r="I338" i="14"/>
  <c r="J338" i="14" s="1"/>
  <c r="E338" i="14"/>
  <c r="G338" i="14" s="1"/>
  <c r="N53" i="14"/>
  <c r="I53" i="14"/>
  <c r="J53" i="14" s="1"/>
  <c r="E53" i="14"/>
  <c r="G53" i="14" s="1"/>
  <c r="N252" i="14"/>
  <c r="I252" i="14"/>
  <c r="J252" i="14" s="1"/>
  <c r="E252" i="14"/>
  <c r="G252" i="14" s="1"/>
  <c r="N251" i="14"/>
  <c r="I251" i="14"/>
  <c r="J251" i="14" s="1"/>
  <c r="E251" i="14"/>
  <c r="F251" i="14" s="1"/>
  <c r="K251" i="14" s="1"/>
  <c r="M251" i="14" s="1"/>
  <c r="N52" i="14"/>
  <c r="I52" i="14"/>
  <c r="J52" i="14" s="1"/>
  <c r="E52" i="14"/>
  <c r="G52" i="14" s="1"/>
  <c r="N250" i="14"/>
  <c r="I250" i="14"/>
  <c r="J250" i="14" s="1"/>
  <c r="E250" i="14"/>
  <c r="G250" i="14" s="1"/>
  <c r="N337" i="14"/>
  <c r="I337" i="14"/>
  <c r="J337" i="14" s="1"/>
  <c r="E337" i="14"/>
  <c r="N249" i="14"/>
  <c r="I249" i="14"/>
  <c r="J249" i="14" s="1"/>
  <c r="E249" i="14"/>
  <c r="G249" i="14" s="1"/>
  <c r="N336" i="14"/>
  <c r="I336" i="14"/>
  <c r="J336" i="14" s="1"/>
  <c r="E336" i="14"/>
  <c r="G336" i="14" s="1"/>
  <c r="N335" i="14"/>
  <c r="I335" i="14"/>
  <c r="J335" i="14" s="1"/>
  <c r="E335" i="14"/>
  <c r="F335" i="14" s="1"/>
  <c r="K335" i="14" s="1"/>
  <c r="M335" i="14" s="1"/>
  <c r="N248" i="14"/>
  <c r="I248" i="14"/>
  <c r="J248" i="14" s="1"/>
  <c r="E248" i="14"/>
  <c r="G248" i="14" s="1"/>
  <c r="N334" i="14"/>
  <c r="I334" i="14"/>
  <c r="J334" i="14" s="1"/>
  <c r="E334" i="14"/>
  <c r="F334" i="14" s="1"/>
  <c r="K334" i="14" s="1"/>
  <c r="M334" i="14" s="1"/>
  <c r="N333" i="14"/>
  <c r="I333" i="14"/>
  <c r="J333" i="14" s="1"/>
  <c r="E333" i="14"/>
  <c r="G333" i="14" s="1"/>
  <c r="N51" i="14"/>
  <c r="I51" i="14"/>
  <c r="J51" i="14" s="1"/>
  <c r="E51" i="14"/>
  <c r="N247" i="14"/>
  <c r="I247" i="14"/>
  <c r="J247" i="14" s="1"/>
  <c r="E247" i="14"/>
  <c r="G247" i="14" s="1"/>
  <c r="N332" i="14"/>
  <c r="I332" i="14"/>
  <c r="J332" i="14" s="1"/>
  <c r="E332" i="14"/>
  <c r="G332" i="14" s="1"/>
  <c r="N246" i="14"/>
  <c r="I246" i="14"/>
  <c r="J246" i="14" s="1"/>
  <c r="E246" i="14"/>
  <c r="G246" i="14" s="1"/>
  <c r="N245" i="14"/>
  <c r="I245" i="14"/>
  <c r="J245" i="14" s="1"/>
  <c r="E245" i="14"/>
  <c r="G245" i="14" s="1"/>
  <c r="N244" i="14"/>
  <c r="I244" i="14"/>
  <c r="J244" i="14" s="1"/>
  <c r="E244" i="14"/>
  <c r="G244" i="14" s="1"/>
  <c r="N243" i="14"/>
  <c r="I243" i="14"/>
  <c r="J243" i="14" s="1"/>
  <c r="E243" i="14"/>
  <c r="G243" i="14" s="1"/>
  <c r="N50" i="14"/>
  <c r="I50" i="14"/>
  <c r="J50" i="14" s="1"/>
  <c r="E50" i="14"/>
  <c r="G50" i="14" s="1"/>
  <c r="N242" i="14"/>
  <c r="I242" i="14"/>
  <c r="J242" i="14" s="1"/>
  <c r="E242" i="14"/>
  <c r="G242" i="14" s="1"/>
  <c r="N331" i="14"/>
  <c r="I331" i="14"/>
  <c r="J331" i="14" s="1"/>
  <c r="E331" i="14"/>
  <c r="G331" i="14" s="1"/>
  <c r="N330" i="14"/>
  <c r="I330" i="14"/>
  <c r="J330" i="14" s="1"/>
  <c r="E330" i="14"/>
  <c r="G330" i="14" s="1"/>
  <c r="N241" i="14"/>
  <c r="I241" i="14"/>
  <c r="J241" i="14" s="1"/>
  <c r="E241" i="14"/>
  <c r="G241" i="14" s="1"/>
  <c r="N240" i="14"/>
  <c r="I240" i="14"/>
  <c r="J240" i="14" s="1"/>
  <c r="E240" i="14"/>
  <c r="G240" i="14" s="1"/>
  <c r="N49" i="14"/>
  <c r="I49" i="14"/>
  <c r="J49" i="14" s="1"/>
  <c r="E49" i="14"/>
  <c r="G49" i="14" s="1"/>
  <c r="N239" i="14"/>
  <c r="I239" i="14"/>
  <c r="J239" i="14" s="1"/>
  <c r="E239" i="14"/>
  <c r="F239" i="14" s="1"/>
  <c r="K239" i="14" s="1"/>
  <c r="M239" i="14" s="1"/>
  <c r="N238" i="14"/>
  <c r="I238" i="14"/>
  <c r="J238" i="14" s="1"/>
  <c r="E238" i="14"/>
  <c r="G238" i="14" s="1"/>
  <c r="N237" i="14"/>
  <c r="I237" i="14"/>
  <c r="J237" i="14" s="1"/>
  <c r="E237" i="14"/>
  <c r="G237" i="14" s="1"/>
  <c r="N236" i="14"/>
  <c r="I236" i="14"/>
  <c r="J236" i="14" s="1"/>
  <c r="E236" i="14"/>
  <c r="G236" i="14" s="1"/>
  <c r="N48" i="14"/>
  <c r="I48" i="14"/>
  <c r="J48" i="14" s="1"/>
  <c r="E48" i="14"/>
  <c r="G48" i="14" s="1"/>
  <c r="N235" i="14"/>
  <c r="I235" i="14"/>
  <c r="J235" i="14" s="1"/>
  <c r="E235" i="14"/>
  <c r="G235" i="14" s="1"/>
  <c r="N234" i="14"/>
  <c r="I234" i="14"/>
  <c r="J234" i="14" s="1"/>
  <c r="E234" i="14"/>
  <c r="F234" i="14" s="1"/>
  <c r="K234" i="14" s="1"/>
  <c r="M234" i="14" s="1"/>
  <c r="N233" i="14"/>
  <c r="I233" i="14"/>
  <c r="J233" i="14" s="1"/>
  <c r="E233" i="14"/>
  <c r="G233" i="14" s="1"/>
  <c r="N232" i="14"/>
  <c r="I232" i="14"/>
  <c r="J232" i="14" s="1"/>
  <c r="E232" i="14"/>
  <c r="F232" i="14" s="1"/>
  <c r="K232" i="14" s="1"/>
  <c r="M232" i="14" s="1"/>
  <c r="N231" i="14"/>
  <c r="I231" i="14"/>
  <c r="J231" i="14" s="1"/>
  <c r="E231" i="14"/>
  <c r="G231" i="14" s="1"/>
  <c r="N47" i="14"/>
  <c r="I47" i="14"/>
  <c r="J47" i="14" s="1"/>
  <c r="E47" i="14"/>
  <c r="G47" i="14" s="1"/>
  <c r="N329" i="14"/>
  <c r="I329" i="14"/>
  <c r="J329" i="14" s="1"/>
  <c r="E329" i="14"/>
  <c r="N46" i="14"/>
  <c r="I46" i="14"/>
  <c r="J46" i="14" s="1"/>
  <c r="E46" i="14"/>
  <c r="G46" i="14" s="1"/>
  <c r="N230" i="14"/>
  <c r="I230" i="14"/>
  <c r="J230" i="14" s="1"/>
  <c r="E230" i="14"/>
  <c r="G230" i="14" s="1"/>
  <c r="N229" i="14"/>
  <c r="I229" i="14"/>
  <c r="J229" i="14" s="1"/>
  <c r="E229" i="14"/>
  <c r="G229" i="14" s="1"/>
  <c r="N228" i="14"/>
  <c r="I228" i="14"/>
  <c r="J228" i="14" s="1"/>
  <c r="E228" i="14"/>
  <c r="G228" i="14" s="1"/>
  <c r="N227" i="14"/>
  <c r="I227" i="14"/>
  <c r="J227" i="14" s="1"/>
  <c r="E227" i="14"/>
  <c r="F227" i="14" s="1"/>
  <c r="K227" i="14" s="1"/>
  <c r="M227" i="14" s="1"/>
  <c r="N226" i="14"/>
  <c r="I226" i="14"/>
  <c r="J226" i="14" s="1"/>
  <c r="E226" i="14"/>
  <c r="G226" i="14" s="1"/>
  <c r="N225" i="14"/>
  <c r="I225" i="14"/>
  <c r="J225" i="14" s="1"/>
  <c r="E225" i="14"/>
  <c r="N328" i="14"/>
  <c r="I328" i="14"/>
  <c r="J328" i="14" s="1"/>
  <c r="E328" i="14"/>
  <c r="G328" i="14" s="1"/>
  <c r="N327" i="14"/>
  <c r="I327" i="14"/>
  <c r="J327" i="14" s="1"/>
  <c r="E327" i="14"/>
  <c r="F327" i="14" s="1"/>
  <c r="K327" i="14" s="1"/>
  <c r="M327" i="14" s="1"/>
  <c r="N224" i="14"/>
  <c r="I224" i="14"/>
  <c r="J224" i="14" s="1"/>
  <c r="E224" i="14"/>
  <c r="G224" i="14" s="1"/>
  <c r="N326" i="14"/>
  <c r="I326" i="14"/>
  <c r="J326" i="14" s="1"/>
  <c r="E326" i="14"/>
  <c r="G326" i="14" s="1"/>
  <c r="N325" i="14"/>
  <c r="I325" i="14"/>
  <c r="J325" i="14" s="1"/>
  <c r="E325" i="14"/>
  <c r="G325" i="14" s="1"/>
  <c r="N324" i="14"/>
  <c r="I324" i="14"/>
  <c r="J324" i="14" s="1"/>
  <c r="G324" i="14"/>
  <c r="E324" i="14"/>
  <c r="F324" i="14" s="1"/>
  <c r="K324" i="14" s="1"/>
  <c r="M324" i="14" s="1"/>
  <c r="N223" i="14"/>
  <c r="I223" i="14"/>
  <c r="J223" i="14" s="1"/>
  <c r="E223" i="14"/>
  <c r="G223" i="14" s="1"/>
  <c r="N222" i="14"/>
  <c r="I222" i="14"/>
  <c r="J222" i="14" s="1"/>
  <c r="E222" i="14"/>
  <c r="G222" i="14" s="1"/>
  <c r="N221" i="14"/>
  <c r="I221" i="14"/>
  <c r="J221" i="14" s="1"/>
  <c r="E221" i="14"/>
  <c r="G221" i="14" s="1"/>
  <c r="N220" i="14"/>
  <c r="I220" i="14"/>
  <c r="J220" i="14" s="1"/>
  <c r="E220" i="14"/>
  <c r="G220" i="14" s="1"/>
  <c r="N219" i="14"/>
  <c r="I219" i="14"/>
  <c r="J219" i="14" s="1"/>
  <c r="E219" i="14"/>
  <c r="G219" i="14" s="1"/>
  <c r="N323" i="14"/>
  <c r="I323" i="14"/>
  <c r="J323" i="14" s="1"/>
  <c r="E323" i="14"/>
  <c r="G323" i="14" s="1"/>
  <c r="N45" i="14"/>
  <c r="I45" i="14"/>
  <c r="J45" i="14" s="1"/>
  <c r="E45" i="14"/>
  <c r="G45" i="14" s="1"/>
  <c r="N322" i="14"/>
  <c r="I322" i="14"/>
  <c r="J322" i="14" s="1"/>
  <c r="E322" i="14"/>
  <c r="G322" i="14" s="1"/>
  <c r="N218" i="14"/>
  <c r="I218" i="14"/>
  <c r="J218" i="14" s="1"/>
  <c r="E218" i="14"/>
  <c r="G218" i="14" s="1"/>
  <c r="N217" i="14"/>
  <c r="I217" i="14"/>
  <c r="J217" i="14" s="1"/>
  <c r="E217" i="14"/>
  <c r="F217" i="14" s="1"/>
  <c r="K217" i="14" s="1"/>
  <c r="M217" i="14" s="1"/>
  <c r="N44" i="14"/>
  <c r="I44" i="14"/>
  <c r="J44" i="14" s="1"/>
  <c r="E44" i="14"/>
  <c r="G44" i="14" s="1"/>
  <c r="N216" i="14"/>
  <c r="I216" i="14"/>
  <c r="J216" i="14" s="1"/>
  <c r="E216" i="14"/>
  <c r="G216" i="14" s="1"/>
  <c r="N215" i="14"/>
  <c r="I215" i="14"/>
  <c r="J215" i="14" s="1"/>
  <c r="E215" i="14"/>
  <c r="G215" i="14" s="1"/>
  <c r="N214" i="14"/>
  <c r="I214" i="14"/>
  <c r="J214" i="14" s="1"/>
  <c r="E214" i="14"/>
  <c r="G214" i="14" s="1"/>
  <c r="N213" i="14"/>
  <c r="I213" i="14"/>
  <c r="J213" i="14" s="1"/>
  <c r="E213" i="14"/>
  <c r="G213" i="14" s="1"/>
  <c r="N321" i="14"/>
  <c r="I321" i="14"/>
  <c r="J321" i="14" s="1"/>
  <c r="E321" i="14"/>
  <c r="G321" i="14" s="1"/>
  <c r="N43" i="14"/>
  <c r="I43" i="14"/>
  <c r="J43" i="14" s="1"/>
  <c r="E43" i="14"/>
  <c r="G43" i="14" s="1"/>
  <c r="N212" i="14"/>
  <c r="I212" i="14"/>
  <c r="J212" i="14" s="1"/>
  <c r="E212" i="14"/>
  <c r="F212" i="14" s="1"/>
  <c r="K212" i="14" s="1"/>
  <c r="M212" i="14" s="1"/>
  <c r="N211" i="14"/>
  <c r="I211" i="14"/>
  <c r="J211" i="14" s="1"/>
  <c r="E211" i="14"/>
  <c r="G211" i="14" s="1"/>
  <c r="N210" i="14"/>
  <c r="I210" i="14"/>
  <c r="J210" i="14" s="1"/>
  <c r="E210" i="14"/>
  <c r="G210" i="14" s="1"/>
  <c r="N42" i="14"/>
  <c r="I42" i="14"/>
  <c r="J42" i="14" s="1"/>
  <c r="E42" i="14"/>
  <c r="G42" i="14" s="1"/>
  <c r="N209" i="14"/>
  <c r="I209" i="14"/>
  <c r="J209" i="14" s="1"/>
  <c r="E209" i="14"/>
  <c r="G209" i="14" s="1"/>
  <c r="N208" i="14"/>
  <c r="I208" i="14"/>
  <c r="J208" i="14" s="1"/>
  <c r="E208" i="14"/>
  <c r="G208" i="14" s="1"/>
  <c r="N207" i="14"/>
  <c r="I207" i="14"/>
  <c r="J207" i="14" s="1"/>
  <c r="E207" i="14"/>
  <c r="N206" i="14"/>
  <c r="I206" i="14"/>
  <c r="J206" i="14" s="1"/>
  <c r="E206" i="14"/>
  <c r="G206" i="14" s="1"/>
  <c r="N41" i="14"/>
  <c r="I41" i="14"/>
  <c r="J41" i="14" s="1"/>
  <c r="E41" i="14"/>
  <c r="G41" i="14" s="1"/>
  <c r="N205" i="14"/>
  <c r="I205" i="14"/>
  <c r="J205" i="14" s="1"/>
  <c r="E205" i="14"/>
  <c r="G205" i="14" s="1"/>
  <c r="N204" i="14"/>
  <c r="I204" i="14"/>
  <c r="J204" i="14" s="1"/>
  <c r="E204" i="14"/>
  <c r="G204" i="14" s="1"/>
  <c r="N203" i="14"/>
  <c r="I203" i="14"/>
  <c r="J203" i="14" s="1"/>
  <c r="E203" i="14"/>
  <c r="G203" i="14" s="1"/>
  <c r="N202" i="14"/>
  <c r="I202" i="14"/>
  <c r="J202" i="14" s="1"/>
  <c r="E202" i="14"/>
  <c r="G202" i="14" s="1"/>
  <c r="N201" i="14"/>
  <c r="I201" i="14"/>
  <c r="J201" i="14" s="1"/>
  <c r="E201" i="14"/>
  <c r="G201" i="14" s="1"/>
  <c r="N200" i="14"/>
  <c r="I200" i="14"/>
  <c r="J200" i="14" s="1"/>
  <c r="E200" i="14"/>
  <c r="N199" i="14"/>
  <c r="I199" i="14"/>
  <c r="J199" i="14" s="1"/>
  <c r="E199" i="14"/>
  <c r="N198" i="14"/>
  <c r="I198" i="14"/>
  <c r="J198" i="14" s="1"/>
  <c r="E198" i="14"/>
  <c r="F198" i="14" s="1"/>
  <c r="K198" i="14" s="1"/>
  <c r="M198" i="14" s="1"/>
  <c r="N320" i="14"/>
  <c r="I320" i="14"/>
  <c r="J320" i="14" s="1"/>
  <c r="E320" i="14"/>
  <c r="G320" i="14" s="1"/>
  <c r="N319" i="14"/>
  <c r="I319" i="14"/>
  <c r="J319" i="14" s="1"/>
  <c r="E319" i="14"/>
  <c r="G319" i="14" s="1"/>
  <c r="N318" i="14"/>
  <c r="I318" i="14"/>
  <c r="J318" i="14" s="1"/>
  <c r="E318" i="14"/>
  <c r="G318" i="14" s="1"/>
  <c r="N197" i="14"/>
  <c r="I197" i="14"/>
  <c r="J197" i="14" s="1"/>
  <c r="E197" i="14"/>
  <c r="G197" i="14" s="1"/>
  <c r="N196" i="14"/>
  <c r="I196" i="14"/>
  <c r="J196" i="14" s="1"/>
  <c r="E196" i="14"/>
  <c r="G196" i="14" s="1"/>
  <c r="N195" i="14"/>
  <c r="I195" i="14"/>
  <c r="J195" i="14" s="1"/>
  <c r="E195" i="14"/>
  <c r="G195" i="14" s="1"/>
  <c r="N194" i="14"/>
  <c r="I194" i="14"/>
  <c r="J194" i="14" s="1"/>
  <c r="E194" i="14"/>
  <c r="N40" i="14"/>
  <c r="I40" i="14"/>
  <c r="J40" i="14" s="1"/>
  <c r="E40" i="14"/>
  <c r="F40" i="14" s="1"/>
  <c r="K40" i="14" s="1"/>
  <c r="M40" i="14" s="1"/>
  <c r="N193" i="14"/>
  <c r="I193" i="14"/>
  <c r="J193" i="14" s="1"/>
  <c r="E193" i="14"/>
  <c r="G193" i="14" s="1"/>
  <c r="N192" i="14"/>
  <c r="I192" i="14"/>
  <c r="J192" i="14" s="1"/>
  <c r="E192" i="14"/>
  <c r="G192" i="14" s="1"/>
  <c r="N191" i="14"/>
  <c r="I191" i="14"/>
  <c r="J191" i="14" s="1"/>
  <c r="E191" i="14"/>
  <c r="G191" i="14" s="1"/>
  <c r="N190" i="14"/>
  <c r="I190" i="14"/>
  <c r="J190" i="14" s="1"/>
  <c r="E190" i="14"/>
  <c r="G190" i="14" s="1"/>
  <c r="N189" i="14"/>
  <c r="I189" i="14"/>
  <c r="J189" i="14" s="1"/>
  <c r="E189" i="14"/>
  <c r="G189" i="14" s="1"/>
  <c r="N39" i="14"/>
  <c r="I39" i="14"/>
  <c r="J39" i="14" s="1"/>
  <c r="E39" i="14"/>
  <c r="G39" i="14" s="1"/>
  <c r="N317" i="14"/>
  <c r="I317" i="14"/>
  <c r="J317" i="14" s="1"/>
  <c r="E317" i="14"/>
  <c r="G317" i="14" s="1"/>
  <c r="N316" i="14"/>
  <c r="I316" i="14"/>
  <c r="J316" i="14" s="1"/>
  <c r="E316" i="14"/>
  <c r="F316" i="14" s="1"/>
  <c r="K316" i="14" s="1"/>
  <c r="M316" i="14" s="1"/>
  <c r="N315" i="14"/>
  <c r="I315" i="14"/>
  <c r="J315" i="14" s="1"/>
  <c r="E315" i="14"/>
  <c r="G315" i="14" s="1"/>
  <c r="N314" i="14"/>
  <c r="I314" i="14"/>
  <c r="J314" i="14" s="1"/>
  <c r="E314" i="14"/>
  <c r="G314" i="14" s="1"/>
  <c r="N313" i="14"/>
  <c r="I313" i="14"/>
  <c r="J313" i="14" s="1"/>
  <c r="E313" i="14"/>
  <c r="F313" i="14" s="1"/>
  <c r="K313" i="14" s="1"/>
  <c r="M313" i="14" s="1"/>
  <c r="N312" i="14"/>
  <c r="I312" i="14"/>
  <c r="J312" i="14" s="1"/>
  <c r="E312" i="14"/>
  <c r="F312" i="14" s="1"/>
  <c r="K312" i="14" s="1"/>
  <c r="M312" i="14" s="1"/>
  <c r="N188" i="14"/>
  <c r="I188" i="14"/>
  <c r="J188" i="14" s="1"/>
  <c r="E188" i="14"/>
  <c r="G188" i="14" s="1"/>
  <c r="N187" i="14"/>
  <c r="I187" i="14"/>
  <c r="J187" i="14" s="1"/>
  <c r="E187" i="14"/>
  <c r="F187" i="14" s="1"/>
  <c r="K187" i="14" s="1"/>
  <c r="M187" i="14" s="1"/>
  <c r="N186" i="14"/>
  <c r="I186" i="14"/>
  <c r="J186" i="14" s="1"/>
  <c r="E186" i="14"/>
  <c r="F186" i="14" s="1"/>
  <c r="K186" i="14" s="1"/>
  <c r="M186" i="14" s="1"/>
  <c r="N185" i="14"/>
  <c r="I185" i="14"/>
  <c r="J185" i="14" s="1"/>
  <c r="E185" i="14"/>
  <c r="F185" i="14" s="1"/>
  <c r="K185" i="14" s="1"/>
  <c r="M185" i="14" s="1"/>
  <c r="N184" i="14"/>
  <c r="I184" i="14"/>
  <c r="J184" i="14" s="1"/>
  <c r="E184" i="14"/>
  <c r="G184" i="14" s="1"/>
  <c r="N183" i="14"/>
  <c r="I183" i="14"/>
  <c r="J183" i="14" s="1"/>
  <c r="E183" i="14"/>
  <c r="F183" i="14" s="1"/>
  <c r="K183" i="14" s="1"/>
  <c r="M183" i="14" s="1"/>
  <c r="N182" i="14"/>
  <c r="I182" i="14"/>
  <c r="J182" i="14" s="1"/>
  <c r="E182" i="14"/>
  <c r="F182" i="14" s="1"/>
  <c r="K182" i="14" s="1"/>
  <c r="M182" i="14" s="1"/>
  <c r="N38" i="14"/>
  <c r="I38" i="14"/>
  <c r="J38" i="14" s="1"/>
  <c r="E38" i="14"/>
  <c r="G38" i="14" s="1"/>
  <c r="N37" i="14"/>
  <c r="I37" i="14"/>
  <c r="J37" i="14" s="1"/>
  <c r="E37" i="14"/>
  <c r="F37" i="14" s="1"/>
  <c r="K37" i="14" s="1"/>
  <c r="M37" i="14" s="1"/>
  <c r="N36" i="14"/>
  <c r="I36" i="14"/>
  <c r="J36" i="14" s="1"/>
  <c r="E36" i="14"/>
  <c r="G36" i="14" s="1"/>
  <c r="N311" i="14"/>
  <c r="I311" i="14"/>
  <c r="J311" i="14" s="1"/>
  <c r="E311" i="14"/>
  <c r="G311" i="14" s="1"/>
  <c r="N181" i="14"/>
  <c r="I181" i="14"/>
  <c r="J181" i="14" s="1"/>
  <c r="E181" i="14"/>
  <c r="F181" i="14" s="1"/>
  <c r="K181" i="14" s="1"/>
  <c r="M181" i="14" s="1"/>
  <c r="N310" i="14"/>
  <c r="I310" i="14"/>
  <c r="J310" i="14" s="1"/>
  <c r="E310" i="14"/>
  <c r="F310" i="14" s="1"/>
  <c r="K310" i="14" s="1"/>
  <c r="M310" i="14" s="1"/>
  <c r="N180" i="14"/>
  <c r="I180" i="14"/>
  <c r="J180" i="14" s="1"/>
  <c r="E180" i="14"/>
  <c r="F180" i="14" s="1"/>
  <c r="K180" i="14" s="1"/>
  <c r="M180" i="14" s="1"/>
  <c r="N179" i="14"/>
  <c r="I179" i="14"/>
  <c r="J179" i="14" s="1"/>
  <c r="E179" i="14"/>
  <c r="G179" i="14" s="1"/>
  <c r="N35" i="14"/>
  <c r="I35" i="14"/>
  <c r="J35" i="14" s="1"/>
  <c r="E35" i="14"/>
  <c r="F35" i="14" s="1"/>
  <c r="K35" i="14" s="1"/>
  <c r="M35" i="14" s="1"/>
  <c r="N178" i="14"/>
  <c r="I178" i="14"/>
  <c r="J178" i="14" s="1"/>
  <c r="E178" i="14"/>
  <c r="G178" i="14" s="1"/>
  <c r="N177" i="14"/>
  <c r="I177" i="14"/>
  <c r="J177" i="14" s="1"/>
  <c r="E177" i="14"/>
  <c r="G177" i="14" s="1"/>
  <c r="N34" i="14"/>
  <c r="I34" i="14"/>
  <c r="J34" i="14" s="1"/>
  <c r="E34" i="14"/>
  <c r="G34" i="14" s="1"/>
  <c r="N176" i="14"/>
  <c r="I176" i="14"/>
  <c r="J176" i="14" s="1"/>
  <c r="E176" i="14"/>
  <c r="F176" i="14" s="1"/>
  <c r="K176" i="14" s="1"/>
  <c r="M176" i="14" s="1"/>
  <c r="N309" i="14"/>
  <c r="I309" i="14"/>
  <c r="J309" i="14" s="1"/>
  <c r="E309" i="14"/>
  <c r="F309" i="14" s="1"/>
  <c r="K309" i="14" s="1"/>
  <c r="M309" i="14" s="1"/>
  <c r="N175" i="14"/>
  <c r="I175" i="14"/>
  <c r="J175" i="14" s="1"/>
  <c r="E175" i="14"/>
  <c r="G175" i="14" s="1"/>
  <c r="N308" i="14"/>
  <c r="I308" i="14"/>
  <c r="J308" i="14" s="1"/>
  <c r="E308" i="14"/>
  <c r="F308" i="14" s="1"/>
  <c r="K308" i="14" s="1"/>
  <c r="M308" i="14" s="1"/>
  <c r="N174" i="14"/>
  <c r="I174" i="14"/>
  <c r="J174" i="14" s="1"/>
  <c r="E174" i="14"/>
  <c r="G174" i="14" s="1"/>
  <c r="N173" i="14"/>
  <c r="I173" i="14"/>
  <c r="J173" i="14" s="1"/>
  <c r="E173" i="14"/>
  <c r="F173" i="14" s="1"/>
  <c r="K173" i="14" s="1"/>
  <c r="M173" i="14" s="1"/>
  <c r="N172" i="14"/>
  <c r="I172" i="14"/>
  <c r="J172" i="14" s="1"/>
  <c r="E172" i="14"/>
  <c r="G172" i="14" s="1"/>
  <c r="N171" i="14"/>
  <c r="I171" i="14"/>
  <c r="J171" i="14" s="1"/>
  <c r="E171" i="14"/>
  <c r="G171" i="14" s="1"/>
  <c r="N33" i="14"/>
  <c r="I33" i="14"/>
  <c r="J33" i="14" s="1"/>
  <c r="E33" i="14"/>
  <c r="G33" i="14" s="1"/>
  <c r="N170" i="14"/>
  <c r="I170" i="14"/>
  <c r="J170" i="14" s="1"/>
  <c r="E170" i="14"/>
  <c r="G170" i="14" s="1"/>
  <c r="N169" i="14"/>
  <c r="I169" i="14"/>
  <c r="J169" i="14" s="1"/>
  <c r="E169" i="14"/>
  <c r="G169" i="14" s="1"/>
  <c r="N32" i="14"/>
  <c r="I32" i="14"/>
  <c r="J32" i="14" s="1"/>
  <c r="E32" i="14"/>
  <c r="F32" i="14" s="1"/>
  <c r="K32" i="14" s="1"/>
  <c r="M32" i="14" s="1"/>
  <c r="N168" i="14"/>
  <c r="I168" i="14"/>
  <c r="J168" i="14" s="1"/>
  <c r="E168" i="14"/>
  <c r="G168" i="14" s="1"/>
  <c r="N167" i="14"/>
  <c r="I167" i="14"/>
  <c r="J167" i="14" s="1"/>
  <c r="E167" i="14"/>
  <c r="G167" i="14" s="1"/>
  <c r="N166" i="14"/>
  <c r="I166" i="14"/>
  <c r="J166" i="14" s="1"/>
  <c r="E166" i="14"/>
  <c r="G166" i="14" s="1"/>
  <c r="N307" i="14"/>
  <c r="I307" i="14"/>
  <c r="J307" i="14" s="1"/>
  <c r="E307" i="14"/>
  <c r="G307" i="14" s="1"/>
  <c r="N165" i="14"/>
  <c r="I165" i="14"/>
  <c r="J165" i="14" s="1"/>
  <c r="E165" i="14"/>
  <c r="F165" i="14" s="1"/>
  <c r="K165" i="14" s="1"/>
  <c r="M165" i="14" s="1"/>
  <c r="N31" i="14"/>
  <c r="I31" i="14"/>
  <c r="J31" i="14" s="1"/>
  <c r="E31" i="14"/>
  <c r="F31" i="14" s="1"/>
  <c r="K31" i="14" s="1"/>
  <c r="M31" i="14" s="1"/>
  <c r="N164" i="14"/>
  <c r="I164" i="14"/>
  <c r="J164" i="14" s="1"/>
  <c r="E164" i="14"/>
  <c r="F164" i="14" s="1"/>
  <c r="K164" i="14" s="1"/>
  <c r="M164" i="14" s="1"/>
  <c r="N306" i="14"/>
  <c r="I306" i="14"/>
  <c r="J306" i="14" s="1"/>
  <c r="E306" i="14"/>
  <c r="G306" i="14" s="1"/>
  <c r="N163" i="14"/>
  <c r="I163" i="14"/>
  <c r="J163" i="14" s="1"/>
  <c r="E163" i="14"/>
  <c r="F163" i="14" s="1"/>
  <c r="K163" i="14" s="1"/>
  <c r="M163" i="14" s="1"/>
  <c r="N162" i="14"/>
  <c r="I162" i="14"/>
  <c r="J162" i="14" s="1"/>
  <c r="E162" i="14"/>
  <c r="G162" i="14" s="1"/>
  <c r="N161" i="14"/>
  <c r="I161" i="14"/>
  <c r="J161" i="14" s="1"/>
  <c r="E161" i="14"/>
  <c r="G161" i="14" s="1"/>
  <c r="N30" i="14"/>
  <c r="I30" i="14"/>
  <c r="J30" i="14" s="1"/>
  <c r="E30" i="14"/>
  <c r="G30" i="14" s="1"/>
  <c r="N160" i="14"/>
  <c r="I160" i="14"/>
  <c r="J160" i="14" s="1"/>
  <c r="E160" i="14"/>
  <c r="G160" i="14" s="1"/>
  <c r="N159" i="14"/>
  <c r="I159" i="14"/>
  <c r="J159" i="14" s="1"/>
  <c r="E159" i="14"/>
  <c r="F159" i="14" s="1"/>
  <c r="K159" i="14" s="1"/>
  <c r="M159" i="14" s="1"/>
  <c r="N158" i="14"/>
  <c r="I158" i="14"/>
  <c r="J158" i="14" s="1"/>
  <c r="E158" i="14"/>
  <c r="G158" i="14" s="1"/>
  <c r="N157" i="14"/>
  <c r="I157" i="14"/>
  <c r="J157" i="14" s="1"/>
  <c r="E157" i="14"/>
  <c r="G157" i="14" s="1"/>
  <c r="N156" i="14"/>
  <c r="I156" i="14"/>
  <c r="J156" i="14" s="1"/>
  <c r="E156" i="14"/>
  <c r="G156" i="14" s="1"/>
  <c r="N155" i="14"/>
  <c r="I155" i="14"/>
  <c r="J155" i="14" s="1"/>
  <c r="E155" i="14"/>
  <c r="G155" i="14" s="1"/>
  <c r="N305" i="14"/>
  <c r="I305" i="14"/>
  <c r="J305" i="14" s="1"/>
  <c r="E305" i="14"/>
  <c r="F305" i="14" s="1"/>
  <c r="K305" i="14" s="1"/>
  <c r="M305" i="14" s="1"/>
  <c r="N29" i="14"/>
  <c r="I29" i="14"/>
  <c r="J29" i="14" s="1"/>
  <c r="E29" i="14"/>
  <c r="F29" i="14" s="1"/>
  <c r="K29" i="14" s="1"/>
  <c r="M29" i="14" s="1"/>
  <c r="N304" i="14"/>
  <c r="I304" i="14"/>
  <c r="J304" i="14" s="1"/>
  <c r="E304" i="14"/>
  <c r="G304" i="14" s="1"/>
  <c r="N303" i="14"/>
  <c r="I303" i="14"/>
  <c r="J303" i="14" s="1"/>
  <c r="E303" i="14"/>
  <c r="G303" i="14" s="1"/>
  <c r="N302" i="14"/>
  <c r="I302" i="14"/>
  <c r="J302" i="14" s="1"/>
  <c r="E302" i="14"/>
  <c r="G302" i="14" s="1"/>
  <c r="N28" i="14"/>
  <c r="I28" i="14"/>
  <c r="J28" i="14" s="1"/>
  <c r="E28" i="14"/>
  <c r="G28" i="14" s="1"/>
  <c r="N154" i="14"/>
  <c r="I154" i="14"/>
  <c r="J154" i="14" s="1"/>
  <c r="E154" i="14"/>
  <c r="F154" i="14" s="1"/>
  <c r="K154" i="14" s="1"/>
  <c r="M154" i="14" s="1"/>
  <c r="N301" i="14"/>
  <c r="I301" i="14"/>
  <c r="J301" i="14" s="1"/>
  <c r="E301" i="14"/>
  <c r="F301" i="14" s="1"/>
  <c r="K301" i="14" s="1"/>
  <c r="M301" i="14" s="1"/>
  <c r="N27" i="14"/>
  <c r="I27" i="14"/>
  <c r="J27" i="14" s="1"/>
  <c r="E27" i="14"/>
  <c r="F27" i="14" s="1"/>
  <c r="K27" i="14" s="1"/>
  <c r="M27" i="14" s="1"/>
  <c r="N153" i="14"/>
  <c r="I153" i="14"/>
  <c r="J153" i="14" s="1"/>
  <c r="E153" i="14"/>
  <c r="G153" i="14" s="1"/>
  <c r="N26" i="14"/>
  <c r="I26" i="14"/>
  <c r="J26" i="14" s="1"/>
  <c r="E26" i="14"/>
  <c r="F26" i="14" s="1"/>
  <c r="K26" i="14" s="1"/>
  <c r="M26" i="14" s="1"/>
  <c r="N152" i="14"/>
  <c r="I152" i="14"/>
  <c r="J152" i="14" s="1"/>
  <c r="E152" i="14"/>
  <c r="G152" i="14" s="1"/>
  <c r="N25" i="14"/>
  <c r="I25" i="14"/>
  <c r="J25" i="14" s="1"/>
  <c r="E25" i="14"/>
  <c r="F25" i="14" s="1"/>
  <c r="K25" i="14" s="1"/>
  <c r="M25" i="14" s="1"/>
  <c r="N151" i="14"/>
  <c r="I151" i="14"/>
  <c r="J151" i="14" s="1"/>
  <c r="E151" i="14"/>
  <c r="F151" i="14" s="1"/>
  <c r="K151" i="14" s="1"/>
  <c r="M151" i="14" s="1"/>
  <c r="N150" i="14"/>
  <c r="I150" i="14"/>
  <c r="J150" i="14" s="1"/>
  <c r="E150" i="14"/>
  <c r="G150" i="14" s="1"/>
  <c r="N149" i="14"/>
  <c r="I149" i="14"/>
  <c r="J149" i="14" s="1"/>
  <c r="E149" i="14"/>
  <c r="F149" i="14" s="1"/>
  <c r="K149" i="14" s="1"/>
  <c r="M149" i="14" s="1"/>
  <c r="N148" i="14"/>
  <c r="I148" i="14"/>
  <c r="J148" i="14" s="1"/>
  <c r="E148" i="14"/>
  <c r="F148" i="14" s="1"/>
  <c r="K148" i="14" s="1"/>
  <c r="M148" i="14" s="1"/>
  <c r="N300" i="14"/>
  <c r="I300" i="14"/>
  <c r="J300" i="14" s="1"/>
  <c r="E300" i="14"/>
  <c r="F300" i="14" s="1"/>
  <c r="K300" i="14" s="1"/>
  <c r="M300" i="14" s="1"/>
  <c r="N24" i="14"/>
  <c r="I24" i="14"/>
  <c r="J24" i="14" s="1"/>
  <c r="E24" i="14"/>
  <c r="F24" i="14" s="1"/>
  <c r="K24" i="14" s="1"/>
  <c r="M24" i="14" s="1"/>
  <c r="N147" i="14"/>
  <c r="I147" i="14"/>
  <c r="J147" i="14" s="1"/>
  <c r="E147" i="14"/>
  <c r="G147" i="14" s="1"/>
  <c r="N146" i="14"/>
  <c r="I146" i="14"/>
  <c r="J146" i="14" s="1"/>
  <c r="E146" i="14"/>
  <c r="G146" i="14" s="1"/>
  <c r="N145" i="14"/>
  <c r="I145" i="14"/>
  <c r="J145" i="14" s="1"/>
  <c r="E145" i="14"/>
  <c r="G145" i="14" s="1"/>
  <c r="N144" i="14"/>
  <c r="I144" i="14"/>
  <c r="J144" i="14" s="1"/>
  <c r="E144" i="14"/>
  <c r="G144" i="14" s="1"/>
  <c r="N143" i="14"/>
  <c r="I143" i="14"/>
  <c r="J143" i="14" s="1"/>
  <c r="E143" i="14"/>
  <c r="F143" i="14" s="1"/>
  <c r="K143" i="14" s="1"/>
  <c r="M143" i="14" s="1"/>
  <c r="N23" i="14"/>
  <c r="I23" i="14"/>
  <c r="J23" i="14" s="1"/>
  <c r="E23" i="14"/>
  <c r="G23" i="14" s="1"/>
  <c r="N299" i="14"/>
  <c r="I299" i="14"/>
  <c r="J299" i="14" s="1"/>
  <c r="E299" i="14"/>
  <c r="F299" i="14" s="1"/>
  <c r="K299" i="14" s="1"/>
  <c r="M299" i="14" s="1"/>
  <c r="N22" i="14"/>
  <c r="I22" i="14"/>
  <c r="J22" i="14" s="1"/>
  <c r="E22" i="14"/>
  <c r="G22" i="14" s="1"/>
  <c r="N142" i="14"/>
  <c r="I142" i="14"/>
  <c r="J142" i="14" s="1"/>
  <c r="E142" i="14"/>
  <c r="F142" i="14" s="1"/>
  <c r="K142" i="14" s="1"/>
  <c r="M142" i="14" s="1"/>
  <c r="N298" i="14"/>
  <c r="I298" i="14"/>
  <c r="J298" i="14" s="1"/>
  <c r="E298" i="14"/>
  <c r="G298" i="14" s="1"/>
  <c r="N141" i="14"/>
  <c r="I141" i="14"/>
  <c r="J141" i="14" s="1"/>
  <c r="E141" i="14"/>
  <c r="G141" i="14" s="1"/>
  <c r="N140" i="14"/>
  <c r="I140" i="14"/>
  <c r="J140" i="14" s="1"/>
  <c r="E140" i="14"/>
  <c r="G140" i="14" s="1"/>
  <c r="N139" i="14"/>
  <c r="I139" i="14"/>
  <c r="J139" i="14" s="1"/>
  <c r="E139" i="14"/>
  <c r="G139" i="14" s="1"/>
  <c r="N21" i="14"/>
  <c r="I21" i="14"/>
  <c r="J21" i="14" s="1"/>
  <c r="E21" i="14"/>
  <c r="F21" i="14" s="1"/>
  <c r="K21" i="14" s="1"/>
  <c r="M21" i="14" s="1"/>
  <c r="N20" i="14"/>
  <c r="I20" i="14"/>
  <c r="J20" i="14" s="1"/>
  <c r="E20" i="14"/>
  <c r="F20" i="14" s="1"/>
  <c r="K20" i="14" s="1"/>
  <c r="M20" i="14" s="1"/>
  <c r="N19" i="14"/>
  <c r="I19" i="14"/>
  <c r="J19" i="14" s="1"/>
  <c r="E19" i="14"/>
  <c r="G19" i="14" s="1"/>
  <c r="N297" i="14"/>
  <c r="I297" i="14"/>
  <c r="J297" i="14" s="1"/>
  <c r="E297" i="14"/>
  <c r="G297" i="14" s="1"/>
  <c r="N138" i="14"/>
  <c r="I138" i="14"/>
  <c r="J138" i="14" s="1"/>
  <c r="E138" i="14"/>
  <c r="G138" i="14" s="1"/>
  <c r="N137" i="14"/>
  <c r="I137" i="14"/>
  <c r="J137" i="14" s="1"/>
  <c r="E137" i="14"/>
  <c r="G137" i="14" s="1"/>
  <c r="N136" i="14"/>
  <c r="I136" i="14"/>
  <c r="J136" i="14" s="1"/>
  <c r="E136" i="14"/>
  <c r="F136" i="14" s="1"/>
  <c r="K136" i="14" s="1"/>
  <c r="M136" i="14" s="1"/>
  <c r="N135" i="14"/>
  <c r="I135" i="14"/>
  <c r="J135" i="14" s="1"/>
  <c r="E135" i="14"/>
  <c r="G135" i="14" s="1"/>
  <c r="N134" i="14"/>
  <c r="I134" i="14"/>
  <c r="J134" i="14" s="1"/>
  <c r="E134" i="14"/>
  <c r="F134" i="14" s="1"/>
  <c r="K134" i="14" s="1"/>
  <c r="M134" i="14" s="1"/>
  <c r="N296" i="14"/>
  <c r="I296" i="14"/>
  <c r="J296" i="14" s="1"/>
  <c r="E296" i="14"/>
  <c r="G296" i="14" s="1"/>
  <c r="N133" i="14"/>
  <c r="I133" i="14"/>
  <c r="J133" i="14" s="1"/>
  <c r="E133" i="14"/>
  <c r="G133" i="14" s="1"/>
  <c r="N18" i="14"/>
  <c r="I18" i="14"/>
  <c r="J18" i="14" s="1"/>
  <c r="E18" i="14"/>
  <c r="F18" i="14" s="1"/>
  <c r="K18" i="14" s="1"/>
  <c r="M18" i="14" s="1"/>
  <c r="N132" i="14"/>
  <c r="I132" i="14"/>
  <c r="J132" i="14" s="1"/>
  <c r="E132" i="14"/>
  <c r="G132" i="14" s="1"/>
  <c r="N17" i="14"/>
  <c r="I17" i="14"/>
  <c r="J17" i="14" s="1"/>
  <c r="E17" i="14"/>
  <c r="G17" i="14" s="1"/>
  <c r="N131" i="14"/>
  <c r="I131" i="14"/>
  <c r="J131" i="14" s="1"/>
  <c r="E131" i="14"/>
  <c r="F131" i="14" s="1"/>
  <c r="K131" i="14" s="1"/>
  <c r="M131" i="14" s="1"/>
  <c r="N130" i="14"/>
  <c r="I130" i="14"/>
  <c r="J130" i="14" s="1"/>
  <c r="E130" i="14"/>
  <c r="F130" i="14" s="1"/>
  <c r="K130" i="14" s="1"/>
  <c r="M130" i="14" s="1"/>
  <c r="N16" i="14"/>
  <c r="I16" i="14"/>
  <c r="J16" i="14" s="1"/>
  <c r="E16" i="14"/>
  <c r="F16" i="14" s="1"/>
  <c r="K16" i="14" s="1"/>
  <c r="M16" i="14" s="1"/>
  <c r="N129" i="14"/>
  <c r="I129" i="14"/>
  <c r="J129" i="14" s="1"/>
  <c r="E129" i="14"/>
  <c r="G129" i="14" s="1"/>
  <c r="N295" i="14"/>
  <c r="I295" i="14"/>
  <c r="J295" i="14" s="1"/>
  <c r="E295" i="14"/>
  <c r="G295" i="14" s="1"/>
  <c r="N294" i="14"/>
  <c r="I294" i="14"/>
  <c r="J294" i="14" s="1"/>
  <c r="E294" i="14"/>
  <c r="G294" i="14" s="1"/>
  <c r="N128" i="14"/>
  <c r="I128" i="14"/>
  <c r="J128" i="14" s="1"/>
  <c r="E128" i="14"/>
  <c r="F128" i="14" s="1"/>
  <c r="K128" i="14" s="1"/>
  <c r="M128" i="14" s="1"/>
  <c r="N127" i="14"/>
  <c r="I127" i="14"/>
  <c r="J127" i="14" s="1"/>
  <c r="E127" i="14"/>
  <c r="G127" i="14" s="1"/>
  <c r="N293" i="14"/>
  <c r="I293" i="14"/>
  <c r="J293" i="14" s="1"/>
  <c r="E293" i="14"/>
  <c r="F293" i="14" s="1"/>
  <c r="K293" i="14" s="1"/>
  <c r="M293" i="14" s="1"/>
  <c r="N126" i="14"/>
  <c r="I126" i="14"/>
  <c r="J126" i="14" s="1"/>
  <c r="E126" i="14"/>
  <c r="G126" i="14" s="1"/>
  <c r="N15" i="14"/>
  <c r="I15" i="14"/>
  <c r="J15" i="14" s="1"/>
  <c r="E15" i="14"/>
  <c r="G15" i="14" s="1"/>
  <c r="N125" i="14"/>
  <c r="I125" i="14"/>
  <c r="J125" i="14" s="1"/>
  <c r="E125" i="14"/>
  <c r="G125" i="14" s="1"/>
  <c r="N124" i="14"/>
  <c r="I124" i="14"/>
  <c r="J124" i="14" s="1"/>
  <c r="E124" i="14"/>
  <c r="G124" i="14" s="1"/>
  <c r="N123" i="14"/>
  <c r="I123" i="14"/>
  <c r="J123" i="14" s="1"/>
  <c r="E123" i="14"/>
  <c r="G123" i="14" s="1"/>
  <c r="N14" i="14"/>
  <c r="I14" i="14"/>
  <c r="J14" i="14" s="1"/>
  <c r="E14" i="14"/>
  <c r="F14" i="14" s="1"/>
  <c r="K14" i="14" s="1"/>
  <c r="M14" i="14" s="1"/>
  <c r="N122" i="14"/>
  <c r="I122" i="14"/>
  <c r="J122" i="14" s="1"/>
  <c r="E122" i="14"/>
  <c r="G122" i="14" s="1"/>
  <c r="N121" i="14"/>
  <c r="I121" i="14"/>
  <c r="J121" i="14" s="1"/>
  <c r="E121" i="14"/>
  <c r="F121" i="14" s="1"/>
  <c r="K121" i="14" s="1"/>
  <c r="M121" i="14" s="1"/>
  <c r="N13" i="14"/>
  <c r="I13" i="14"/>
  <c r="J13" i="14" s="1"/>
  <c r="E13" i="14"/>
  <c r="G13" i="14" s="1"/>
  <c r="N120" i="14"/>
  <c r="I120" i="14"/>
  <c r="J120" i="14" s="1"/>
  <c r="E120" i="14"/>
  <c r="G120" i="14" s="1"/>
  <c r="N119" i="14"/>
  <c r="I119" i="14"/>
  <c r="J119" i="14" s="1"/>
  <c r="E119" i="14"/>
  <c r="F119" i="14" s="1"/>
  <c r="K119" i="14" s="1"/>
  <c r="M119" i="14" s="1"/>
  <c r="N118" i="14"/>
  <c r="I118" i="14"/>
  <c r="J118" i="14" s="1"/>
  <c r="E118" i="14"/>
  <c r="F118" i="14" s="1"/>
  <c r="K118" i="14" s="1"/>
  <c r="M118" i="14" s="1"/>
  <c r="N117" i="14"/>
  <c r="I117" i="14"/>
  <c r="J117" i="14" s="1"/>
  <c r="E117" i="14"/>
  <c r="G117" i="14" s="1"/>
  <c r="N12" i="14"/>
  <c r="I12" i="14"/>
  <c r="J12" i="14" s="1"/>
  <c r="E12" i="14"/>
  <c r="G12" i="14" s="1"/>
  <c r="N292" i="14"/>
  <c r="I292" i="14"/>
  <c r="J292" i="14" s="1"/>
  <c r="E292" i="14"/>
  <c r="F292" i="14" s="1"/>
  <c r="K292" i="14" s="1"/>
  <c r="M292" i="14" s="1"/>
  <c r="N291" i="14"/>
  <c r="I291" i="14"/>
  <c r="J291" i="14" s="1"/>
  <c r="E291" i="14"/>
  <c r="G291" i="14" s="1"/>
  <c r="N116" i="14"/>
  <c r="I116" i="14"/>
  <c r="J116" i="14" s="1"/>
  <c r="E116" i="14"/>
  <c r="G116" i="14" s="1"/>
  <c r="N115" i="14"/>
  <c r="I115" i="14"/>
  <c r="J115" i="14" s="1"/>
  <c r="E115" i="14"/>
  <c r="F115" i="14" s="1"/>
  <c r="K115" i="14" s="1"/>
  <c r="M115" i="14" s="1"/>
  <c r="N114" i="14"/>
  <c r="I114" i="14"/>
  <c r="J114" i="14" s="1"/>
  <c r="E114" i="14"/>
  <c r="G114" i="14" s="1"/>
  <c r="N290" i="14"/>
  <c r="I290" i="14"/>
  <c r="J290" i="14" s="1"/>
  <c r="E290" i="14"/>
  <c r="F290" i="14" s="1"/>
  <c r="K290" i="14" s="1"/>
  <c r="M290" i="14" s="1"/>
  <c r="N113" i="14"/>
  <c r="I113" i="14"/>
  <c r="J113" i="14" s="1"/>
  <c r="E113" i="14"/>
  <c r="F113" i="14" s="1"/>
  <c r="K113" i="14" s="1"/>
  <c r="M113" i="14" s="1"/>
  <c r="N112" i="14"/>
  <c r="I112" i="14"/>
  <c r="J112" i="14" s="1"/>
  <c r="E112" i="14"/>
  <c r="F112" i="14" s="1"/>
  <c r="K112" i="14" s="1"/>
  <c r="M112" i="14" s="1"/>
  <c r="N111" i="14"/>
  <c r="I111" i="14"/>
  <c r="J111" i="14" s="1"/>
  <c r="E111" i="14"/>
  <c r="G111" i="14" s="1"/>
  <c r="N110" i="14"/>
  <c r="I110" i="14"/>
  <c r="J110" i="14" s="1"/>
  <c r="E110" i="14"/>
  <c r="G110" i="14" s="1"/>
  <c r="N109" i="14"/>
  <c r="I109" i="14"/>
  <c r="J109" i="14" s="1"/>
  <c r="E109" i="14"/>
  <c r="F109" i="14" s="1"/>
  <c r="K109" i="14" s="1"/>
  <c r="M109" i="14" s="1"/>
  <c r="N108" i="14"/>
  <c r="I108" i="14"/>
  <c r="J108" i="14" s="1"/>
  <c r="E108" i="14"/>
  <c r="F108" i="14" s="1"/>
  <c r="K108" i="14" s="1"/>
  <c r="M108" i="14" s="1"/>
  <c r="N107" i="14"/>
  <c r="I107" i="14"/>
  <c r="J107" i="14" s="1"/>
  <c r="E107" i="14"/>
  <c r="G107" i="14" s="1"/>
  <c r="N106" i="14"/>
  <c r="I106" i="14"/>
  <c r="J106" i="14" s="1"/>
  <c r="E106" i="14"/>
  <c r="F106" i="14" s="1"/>
  <c r="K106" i="14" s="1"/>
  <c r="M106" i="14" s="1"/>
  <c r="N289" i="14"/>
  <c r="I289" i="14"/>
  <c r="J289" i="14" s="1"/>
  <c r="E289" i="14"/>
  <c r="G289" i="14" s="1"/>
  <c r="N105" i="14"/>
  <c r="I105" i="14"/>
  <c r="J105" i="14" s="1"/>
  <c r="E105" i="14"/>
  <c r="G105" i="14" s="1"/>
  <c r="N288" i="14"/>
  <c r="I288" i="14"/>
  <c r="J288" i="14" s="1"/>
  <c r="E288" i="14"/>
  <c r="G288" i="14" s="1"/>
  <c r="N104" i="14"/>
  <c r="I104" i="14"/>
  <c r="J104" i="14" s="1"/>
  <c r="E104" i="14"/>
  <c r="G104" i="14" s="1"/>
  <c r="N103" i="14"/>
  <c r="I103" i="14"/>
  <c r="J103" i="14" s="1"/>
  <c r="E103" i="14"/>
  <c r="G103" i="14" s="1"/>
  <c r="N11" i="14"/>
  <c r="I11" i="14"/>
  <c r="J11" i="14" s="1"/>
  <c r="E11" i="14"/>
  <c r="F11" i="14" s="1"/>
  <c r="K11" i="14" s="1"/>
  <c r="M11" i="14" s="1"/>
  <c r="N102" i="14"/>
  <c r="I102" i="14"/>
  <c r="J102" i="14" s="1"/>
  <c r="E102" i="14"/>
  <c r="F102" i="14" s="1"/>
  <c r="K102" i="14" s="1"/>
  <c r="M102" i="14" s="1"/>
  <c r="N101" i="14"/>
  <c r="I101" i="14"/>
  <c r="J101" i="14" s="1"/>
  <c r="E101" i="14"/>
  <c r="G101" i="14" s="1"/>
  <c r="N100" i="14"/>
  <c r="I100" i="14"/>
  <c r="J100" i="14" s="1"/>
  <c r="E100" i="14"/>
  <c r="G100" i="14" s="1"/>
  <c r="N99" i="14"/>
  <c r="I99" i="14"/>
  <c r="J99" i="14" s="1"/>
  <c r="E99" i="14"/>
  <c r="G99" i="14" s="1"/>
  <c r="N10" i="14"/>
  <c r="I10" i="14"/>
  <c r="J10" i="14" s="1"/>
  <c r="E10" i="14"/>
  <c r="G10" i="14" s="1"/>
  <c r="N98" i="14"/>
  <c r="I98" i="14"/>
  <c r="J98" i="14" s="1"/>
  <c r="E98" i="14"/>
  <c r="G98" i="14" s="1"/>
  <c r="N9" i="14"/>
  <c r="I9" i="14"/>
  <c r="J9" i="14" s="1"/>
  <c r="E9" i="14"/>
  <c r="F9" i="14" s="1"/>
  <c r="K9" i="14" s="1"/>
  <c r="M9" i="14" s="1"/>
  <c r="N8" i="14"/>
  <c r="I8" i="14"/>
  <c r="J8" i="14" s="1"/>
  <c r="E8" i="14"/>
  <c r="G8" i="14" s="1"/>
  <c r="N97" i="14"/>
  <c r="I97" i="14"/>
  <c r="J97" i="14" s="1"/>
  <c r="E97" i="14"/>
  <c r="G97" i="14" s="1"/>
  <c r="N96" i="14"/>
  <c r="I96" i="14"/>
  <c r="J96" i="14" s="1"/>
  <c r="E96" i="14"/>
  <c r="F96" i="14" s="1"/>
  <c r="K96" i="14" s="1"/>
  <c r="M96" i="14" s="1"/>
  <c r="N95" i="14"/>
  <c r="I95" i="14"/>
  <c r="J95" i="14" s="1"/>
  <c r="E95" i="14"/>
  <c r="G95" i="14" s="1"/>
  <c r="N94" i="14"/>
  <c r="I94" i="14"/>
  <c r="J94" i="14" s="1"/>
  <c r="E94" i="14"/>
  <c r="G94" i="14" s="1"/>
  <c r="N93" i="14"/>
  <c r="I93" i="14"/>
  <c r="J93" i="14" s="1"/>
  <c r="E93" i="14"/>
  <c r="G93" i="14" s="1"/>
  <c r="N92" i="14"/>
  <c r="I92" i="14"/>
  <c r="J92" i="14" s="1"/>
  <c r="E92" i="14"/>
  <c r="F92" i="14" s="1"/>
  <c r="K92" i="14" s="1"/>
  <c r="M92" i="14" s="1"/>
  <c r="N91" i="14"/>
  <c r="I91" i="14"/>
  <c r="J91" i="14" s="1"/>
  <c r="E91" i="14"/>
  <c r="G91" i="14" s="1"/>
  <c r="N90" i="14"/>
  <c r="I90" i="14"/>
  <c r="J90" i="14" s="1"/>
  <c r="E90" i="14"/>
  <c r="F90" i="14" s="1"/>
  <c r="K90" i="14" s="1"/>
  <c r="M90" i="14" s="1"/>
  <c r="N7" i="14"/>
  <c r="I7" i="14"/>
  <c r="J7" i="14" s="1"/>
  <c r="E7" i="14"/>
  <c r="F7" i="14" s="1"/>
  <c r="K7" i="14" s="1"/>
  <c r="M7" i="14" s="1"/>
  <c r="N287" i="14"/>
  <c r="I287" i="14"/>
  <c r="J287" i="14" s="1"/>
  <c r="E287" i="14"/>
  <c r="G287" i="14" s="1"/>
  <c r="N89" i="14"/>
  <c r="I89" i="14"/>
  <c r="J89" i="14" s="1"/>
  <c r="E89" i="14"/>
  <c r="G89" i="14" s="1"/>
  <c r="N88" i="14"/>
  <c r="I88" i="14"/>
  <c r="J88" i="14" s="1"/>
  <c r="E88" i="14"/>
  <c r="F88" i="14" s="1"/>
  <c r="K88" i="14" s="1"/>
  <c r="M88" i="14" s="1"/>
  <c r="N286" i="14"/>
  <c r="I286" i="14"/>
  <c r="J286" i="14" s="1"/>
  <c r="E286" i="14"/>
  <c r="G286" i="14" s="1"/>
  <c r="N87" i="14"/>
  <c r="I87" i="14"/>
  <c r="J87" i="14" s="1"/>
  <c r="E87" i="14"/>
  <c r="G87" i="14" s="1"/>
  <c r="N86" i="14"/>
  <c r="I86" i="14"/>
  <c r="J86" i="14" s="1"/>
  <c r="E86" i="14"/>
  <c r="F86" i="14" s="1"/>
  <c r="K86" i="14" s="1"/>
  <c r="M86" i="14" s="1"/>
  <c r="N85" i="14"/>
  <c r="I85" i="14"/>
  <c r="J85" i="14" s="1"/>
  <c r="E85" i="14"/>
  <c r="G85" i="14" s="1"/>
  <c r="N84" i="14"/>
  <c r="I84" i="14"/>
  <c r="J84" i="14" s="1"/>
  <c r="E84" i="14"/>
  <c r="G84" i="14" s="1"/>
  <c r="N285" i="14"/>
  <c r="I285" i="14"/>
  <c r="J285" i="14" s="1"/>
  <c r="E285" i="14"/>
  <c r="F285" i="14" s="1"/>
  <c r="K285" i="14" s="1"/>
  <c r="M285" i="14" s="1"/>
  <c r="N83" i="14"/>
  <c r="I83" i="14"/>
  <c r="J83" i="14" s="1"/>
  <c r="E83" i="14"/>
  <c r="F83" i="14" s="1"/>
  <c r="K83" i="14" s="1"/>
  <c r="M83" i="14" s="1"/>
  <c r="N82" i="14"/>
  <c r="I82" i="14"/>
  <c r="J82" i="14" s="1"/>
  <c r="E82" i="14"/>
  <c r="G82" i="14" s="1"/>
  <c r="N81" i="14"/>
  <c r="I81" i="14"/>
  <c r="J81" i="14" s="1"/>
  <c r="E81" i="14"/>
  <c r="G81" i="14" s="1"/>
  <c r="N6" i="14"/>
  <c r="I6" i="14"/>
  <c r="J6" i="14" s="1"/>
  <c r="E6" i="14"/>
  <c r="G6" i="14" s="1"/>
  <c r="N284" i="14"/>
  <c r="I284" i="14"/>
  <c r="J284" i="14" s="1"/>
  <c r="E284" i="14"/>
  <c r="G284" i="14" s="1"/>
  <c r="N283" i="14"/>
  <c r="I283" i="14"/>
  <c r="J283" i="14" s="1"/>
  <c r="E283" i="14"/>
  <c r="G283" i="14" s="1"/>
  <c r="N80" i="14"/>
  <c r="I80" i="14"/>
  <c r="J80" i="14" s="1"/>
  <c r="E80" i="14"/>
  <c r="G80" i="14" s="1"/>
  <c r="N79" i="14"/>
  <c r="I79" i="14"/>
  <c r="J79" i="14" s="1"/>
  <c r="E79" i="14"/>
  <c r="G79" i="14" s="1"/>
  <c r="N78" i="14"/>
  <c r="I78" i="14"/>
  <c r="J78" i="14" s="1"/>
  <c r="E78" i="14"/>
  <c r="F78" i="14" s="1"/>
  <c r="K78" i="14" s="1"/>
  <c r="M78" i="14" s="1"/>
  <c r="N77" i="14"/>
  <c r="I77" i="14"/>
  <c r="J77" i="14" s="1"/>
  <c r="E77" i="14"/>
  <c r="G77" i="14" s="1"/>
  <c r="N76" i="14"/>
  <c r="I76" i="14"/>
  <c r="J76" i="14" s="1"/>
  <c r="E76" i="14"/>
  <c r="G76" i="14" s="1"/>
  <c r="N75" i="14"/>
  <c r="I75" i="14"/>
  <c r="J75" i="14" s="1"/>
  <c r="E75" i="14"/>
  <c r="F75" i="14" s="1"/>
  <c r="K75" i="14" s="1"/>
  <c r="M75" i="14" s="1"/>
  <c r="N5" i="14"/>
  <c r="I5" i="14"/>
  <c r="J5" i="14" s="1"/>
  <c r="E5" i="14"/>
  <c r="F5" i="14" s="1"/>
  <c r="K5" i="14" s="1"/>
  <c r="M5" i="14" s="1"/>
  <c r="N4" i="14"/>
  <c r="I4" i="14"/>
  <c r="J4" i="14" s="1"/>
  <c r="E4" i="14"/>
  <c r="F4" i="14" s="1"/>
  <c r="K4" i="14" s="1"/>
  <c r="M4" i="14" s="1"/>
  <c r="N74" i="14"/>
  <c r="I74" i="14"/>
  <c r="J74" i="14" s="1"/>
  <c r="E74" i="14"/>
  <c r="G74" i="14" s="1"/>
  <c r="N73" i="14"/>
  <c r="I73" i="14"/>
  <c r="J73" i="14" s="1"/>
  <c r="E73" i="14"/>
  <c r="F73" i="14" s="1"/>
  <c r="K73" i="14" s="1"/>
  <c r="M73" i="14" s="1"/>
  <c r="N72" i="14"/>
  <c r="I72" i="14"/>
  <c r="J72" i="14" s="1"/>
  <c r="E72" i="14"/>
  <c r="G72" i="14" s="1"/>
  <c r="N3" i="14"/>
  <c r="I3" i="14"/>
  <c r="J3" i="14" s="1"/>
  <c r="E3" i="14"/>
  <c r="F3" i="14" s="1"/>
  <c r="K3" i="14" s="1"/>
  <c r="M3" i="14" s="1"/>
  <c r="N282" i="14"/>
  <c r="I282" i="14"/>
  <c r="J282" i="14" s="1"/>
  <c r="E282" i="14"/>
  <c r="F282" i="14" s="1"/>
  <c r="N71" i="14"/>
  <c r="I71" i="14"/>
  <c r="J71" i="14" s="1"/>
  <c r="E71" i="14"/>
  <c r="F71" i="14" s="1"/>
  <c r="K71" i="14" s="1"/>
  <c r="M71" i="14" s="1"/>
  <c r="N70" i="14"/>
  <c r="I70" i="14"/>
  <c r="J70" i="14" s="1"/>
  <c r="E70" i="14"/>
  <c r="G70" i="14" s="1"/>
  <c r="N2" i="14"/>
  <c r="I2" i="14"/>
  <c r="J2" i="14" s="1"/>
  <c r="E2" i="14"/>
  <c r="F2" i="14" s="1"/>
  <c r="K2" i="14" s="1"/>
  <c r="M2" i="14" s="1"/>
  <c r="N69" i="14"/>
  <c r="I69" i="14"/>
  <c r="J69" i="14" s="1"/>
  <c r="E69" i="14"/>
  <c r="G69" i="14" s="1"/>
  <c r="N68" i="14"/>
  <c r="I68" i="14"/>
  <c r="J68" i="14" s="1"/>
  <c r="E68" i="14"/>
  <c r="F68" i="14" s="1"/>
  <c r="K68" i="14" s="1"/>
  <c r="M68" i="14" s="1"/>
  <c r="H376" i="13"/>
  <c r="H365" i="13"/>
  <c r="H350" i="13"/>
  <c r="H333" i="13"/>
  <c r="H327" i="13"/>
  <c r="H377" i="13" s="1"/>
  <c r="H300" i="13"/>
  <c r="H286" i="13"/>
  <c r="H208" i="13"/>
  <c r="H174" i="13"/>
  <c r="H154" i="13"/>
  <c r="H140" i="13"/>
  <c r="H129" i="13"/>
  <c r="H301" i="13" s="1"/>
  <c r="H78" i="13"/>
  <c r="H69" i="13"/>
  <c r="H64" i="13"/>
  <c r="H59" i="13"/>
  <c r="H53" i="13"/>
  <c r="H43" i="13"/>
  <c r="H39" i="13"/>
  <c r="H36" i="13"/>
  <c r="H33" i="13"/>
  <c r="H17" i="13"/>
  <c r="H8" i="13"/>
  <c r="F124" i="14" l="1"/>
  <c r="K124" i="14" s="1"/>
  <c r="M124" i="14" s="1"/>
  <c r="G173" i="14"/>
  <c r="G128" i="14"/>
  <c r="F22" i="14"/>
  <c r="K22" i="14" s="1"/>
  <c r="M22" i="14" s="1"/>
  <c r="F319" i="14"/>
  <c r="K319" i="14" s="1"/>
  <c r="M319" i="14" s="1"/>
  <c r="G90" i="14"/>
  <c r="F123" i="14"/>
  <c r="K123" i="14" s="1"/>
  <c r="M123" i="14" s="1"/>
  <c r="F158" i="14"/>
  <c r="K158" i="14" s="1"/>
  <c r="M158" i="14" s="1"/>
  <c r="F74" i="14"/>
  <c r="K74" i="14" s="1"/>
  <c r="M74" i="14" s="1"/>
  <c r="F95" i="14"/>
  <c r="K95" i="14" s="1"/>
  <c r="M95" i="14" s="1"/>
  <c r="G26" i="14"/>
  <c r="G31" i="14"/>
  <c r="F177" i="14"/>
  <c r="K177" i="14" s="1"/>
  <c r="M177" i="14" s="1"/>
  <c r="G327" i="14"/>
  <c r="F53" i="14"/>
  <c r="K53" i="14" s="1"/>
  <c r="M53" i="14" s="1"/>
  <c r="F171" i="14"/>
  <c r="K171" i="14" s="1"/>
  <c r="M171" i="14" s="1"/>
  <c r="G159" i="14"/>
  <c r="F41" i="14"/>
  <c r="K41" i="14" s="1"/>
  <c r="M41" i="14" s="1"/>
  <c r="G165" i="14"/>
  <c r="G181" i="14"/>
  <c r="G187" i="14"/>
  <c r="G115" i="14"/>
  <c r="F306" i="14"/>
  <c r="K306" i="14" s="1"/>
  <c r="M306" i="14" s="1"/>
  <c r="F241" i="14"/>
  <c r="K241" i="14" s="1"/>
  <c r="M241" i="14" s="1"/>
  <c r="F243" i="14"/>
  <c r="K243" i="14" s="1"/>
  <c r="M243" i="14" s="1"/>
  <c r="G335" i="14"/>
  <c r="G183" i="14"/>
  <c r="F104" i="14"/>
  <c r="K104" i="14" s="1"/>
  <c r="M104" i="14" s="1"/>
  <c r="G148" i="14"/>
  <c r="F203" i="14"/>
  <c r="K203" i="14" s="1"/>
  <c r="M203" i="14" s="1"/>
  <c r="F304" i="14"/>
  <c r="K304" i="14" s="1"/>
  <c r="M304" i="14" s="1"/>
  <c r="G234" i="14"/>
  <c r="F244" i="14"/>
  <c r="K244" i="14" s="1"/>
  <c r="M244" i="14" s="1"/>
  <c r="F70" i="14"/>
  <c r="K70" i="14" s="1"/>
  <c r="M70" i="14" s="1"/>
  <c r="G83" i="14"/>
  <c r="G119" i="14"/>
  <c r="G86" i="14"/>
  <c r="G18" i="14"/>
  <c r="F161" i="14"/>
  <c r="K161" i="14" s="1"/>
  <c r="M161" i="14" s="1"/>
  <c r="F169" i="14"/>
  <c r="K169" i="14" s="1"/>
  <c r="M169" i="14" s="1"/>
  <c r="F15" i="14"/>
  <c r="K15" i="14" s="1"/>
  <c r="M15" i="14" s="1"/>
  <c r="G130" i="14"/>
  <c r="F297" i="14"/>
  <c r="K297" i="14" s="1"/>
  <c r="M297" i="14" s="1"/>
  <c r="F144" i="14"/>
  <c r="K144" i="14" s="1"/>
  <c r="M144" i="14" s="1"/>
  <c r="G305" i="14"/>
  <c r="F259" i="14"/>
  <c r="K259" i="14" s="1"/>
  <c r="M259" i="14" s="1"/>
  <c r="F273" i="14"/>
  <c r="K273" i="14" s="1"/>
  <c r="M273" i="14" s="1"/>
  <c r="F63" i="14"/>
  <c r="K63" i="14" s="1"/>
  <c r="M63" i="14" s="1"/>
  <c r="F284" i="14"/>
  <c r="K284" i="14" s="1"/>
  <c r="M284" i="14" s="1"/>
  <c r="F99" i="14"/>
  <c r="K99" i="14" s="1"/>
  <c r="M99" i="14" s="1"/>
  <c r="F103" i="14"/>
  <c r="K103" i="14" s="1"/>
  <c r="M103" i="14" s="1"/>
  <c r="F12" i="14"/>
  <c r="K12" i="14" s="1"/>
  <c r="M12" i="14" s="1"/>
  <c r="F140" i="14"/>
  <c r="K140" i="14" s="1"/>
  <c r="M140" i="14" s="1"/>
  <c r="G182" i="14"/>
  <c r="G40" i="14"/>
  <c r="F318" i="14"/>
  <c r="K318" i="14" s="1"/>
  <c r="M318" i="14" s="1"/>
  <c r="F204" i="14"/>
  <c r="K204" i="14" s="1"/>
  <c r="M204" i="14" s="1"/>
  <c r="G251" i="14"/>
  <c r="F8" i="14"/>
  <c r="K8" i="14" s="1"/>
  <c r="M8" i="14" s="1"/>
  <c r="F111" i="14"/>
  <c r="K111" i="14" s="1"/>
  <c r="M111" i="14" s="1"/>
  <c r="G131" i="14"/>
  <c r="F137" i="14"/>
  <c r="K137" i="14" s="1"/>
  <c r="M137" i="14" s="1"/>
  <c r="F245" i="14"/>
  <c r="K245" i="14" s="1"/>
  <c r="M245" i="14" s="1"/>
  <c r="F249" i="14"/>
  <c r="K249" i="14" s="1"/>
  <c r="M249" i="14" s="1"/>
  <c r="G301" i="14"/>
  <c r="F160" i="14"/>
  <c r="K160" i="14" s="1"/>
  <c r="M160" i="14" s="1"/>
  <c r="F168" i="14"/>
  <c r="K168" i="14" s="1"/>
  <c r="M168" i="14" s="1"/>
  <c r="G180" i="14"/>
  <c r="F36" i="14"/>
  <c r="K36" i="14" s="1"/>
  <c r="M36" i="14" s="1"/>
  <c r="F191" i="14"/>
  <c r="K191" i="14" s="1"/>
  <c r="M191" i="14" s="1"/>
  <c r="F129" i="14"/>
  <c r="K129" i="14" s="1"/>
  <c r="M129" i="14" s="1"/>
  <c r="F91" i="14"/>
  <c r="K91" i="14" s="1"/>
  <c r="M91" i="14" s="1"/>
  <c r="G108" i="14"/>
  <c r="G118" i="14"/>
  <c r="G121" i="14"/>
  <c r="F138" i="14"/>
  <c r="K138" i="14" s="1"/>
  <c r="M138" i="14" s="1"/>
  <c r="F184" i="14"/>
  <c r="K184" i="14" s="1"/>
  <c r="M184" i="14" s="1"/>
  <c r="F343" i="14"/>
  <c r="K343" i="14" s="1"/>
  <c r="M343" i="14" s="1"/>
  <c r="F80" i="14"/>
  <c r="K80" i="14" s="1"/>
  <c r="M80" i="14" s="1"/>
  <c r="G113" i="14"/>
  <c r="F132" i="14"/>
  <c r="K132" i="14" s="1"/>
  <c r="M132" i="14" s="1"/>
  <c r="G154" i="14"/>
  <c r="G32" i="14"/>
  <c r="G310" i="14"/>
  <c r="F269" i="14"/>
  <c r="K269" i="14" s="1"/>
  <c r="M269" i="14" s="1"/>
  <c r="G16" i="14"/>
  <c r="G142" i="14"/>
  <c r="G143" i="14"/>
  <c r="F342" i="14"/>
  <c r="K342" i="14" s="1"/>
  <c r="M342" i="14" s="1"/>
  <c r="F338" i="14"/>
  <c r="K338" i="14" s="1"/>
  <c r="M338" i="14" s="1"/>
  <c r="F85" i="14"/>
  <c r="K85" i="14" s="1"/>
  <c r="M85" i="14" s="1"/>
  <c r="F120" i="14"/>
  <c r="K120" i="14" s="1"/>
  <c r="M120" i="14" s="1"/>
  <c r="F125" i="14"/>
  <c r="K125" i="14" s="1"/>
  <c r="M125" i="14" s="1"/>
  <c r="G136" i="14"/>
  <c r="F147" i="14"/>
  <c r="K147" i="14" s="1"/>
  <c r="M147" i="14" s="1"/>
  <c r="G25" i="14"/>
  <c r="G308" i="14"/>
  <c r="G35" i="14"/>
  <c r="F345" i="14"/>
  <c r="K345" i="14" s="1"/>
  <c r="M345" i="14" s="1"/>
  <c r="F208" i="14"/>
  <c r="K208" i="14" s="1"/>
  <c r="M208" i="14" s="1"/>
  <c r="F214" i="14"/>
  <c r="K214" i="14" s="1"/>
  <c r="M214" i="14" s="1"/>
  <c r="G217" i="14"/>
  <c r="F256" i="14"/>
  <c r="K256" i="14" s="1"/>
  <c r="M256" i="14" s="1"/>
  <c r="F267" i="14"/>
  <c r="K267" i="14" s="1"/>
  <c r="M267" i="14" s="1"/>
  <c r="G282" i="14"/>
  <c r="G109" i="14"/>
  <c r="F127" i="14"/>
  <c r="K127" i="14" s="1"/>
  <c r="M127" i="14" s="1"/>
  <c r="F139" i="14"/>
  <c r="K139" i="14" s="1"/>
  <c r="M139" i="14" s="1"/>
  <c r="F298" i="14"/>
  <c r="K298" i="14" s="1"/>
  <c r="M298" i="14" s="1"/>
  <c r="G299" i="14"/>
  <c r="G149" i="14"/>
  <c r="G27" i="14"/>
  <c r="F28" i="14"/>
  <c r="K28" i="14" s="1"/>
  <c r="M28" i="14" s="1"/>
  <c r="G29" i="14"/>
  <c r="F157" i="14"/>
  <c r="K157" i="14" s="1"/>
  <c r="M157" i="14" s="1"/>
  <c r="G163" i="14"/>
  <c r="F172" i="14"/>
  <c r="K172" i="14" s="1"/>
  <c r="M172" i="14" s="1"/>
  <c r="F34" i="14"/>
  <c r="K34" i="14" s="1"/>
  <c r="M34" i="14" s="1"/>
  <c r="F64" i="14"/>
  <c r="K64" i="14" s="1"/>
  <c r="M64" i="14" s="1"/>
  <c r="F19" i="14"/>
  <c r="K19" i="14" s="1"/>
  <c r="M19" i="14" s="1"/>
  <c r="F145" i="14"/>
  <c r="K145" i="14" s="1"/>
  <c r="M145" i="14" s="1"/>
  <c r="F152" i="14"/>
  <c r="K152" i="14" s="1"/>
  <c r="M152" i="14" s="1"/>
  <c r="F170" i="14"/>
  <c r="K170" i="14" s="1"/>
  <c r="M170" i="14" s="1"/>
  <c r="F175" i="14"/>
  <c r="K175" i="14" s="1"/>
  <c r="M175" i="14" s="1"/>
  <c r="F179" i="14"/>
  <c r="K179" i="14" s="1"/>
  <c r="M179" i="14" s="1"/>
  <c r="F209" i="14"/>
  <c r="K209" i="14" s="1"/>
  <c r="M209" i="14" s="1"/>
  <c r="F215" i="14"/>
  <c r="K215" i="14" s="1"/>
  <c r="M215" i="14" s="1"/>
  <c r="F351" i="14"/>
  <c r="K351" i="14" s="1"/>
  <c r="M351" i="14" s="1"/>
  <c r="G4" i="14"/>
  <c r="G106" i="14"/>
  <c r="G290" i="14"/>
  <c r="F291" i="14"/>
  <c r="K291" i="14" s="1"/>
  <c r="M291" i="14" s="1"/>
  <c r="F30" i="14"/>
  <c r="K30" i="14" s="1"/>
  <c r="M30" i="14" s="1"/>
  <c r="F38" i="14"/>
  <c r="K38" i="14" s="1"/>
  <c r="M38" i="14" s="1"/>
  <c r="G185" i="14"/>
  <c r="F220" i="14"/>
  <c r="K220" i="14" s="1"/>
  <c r="M220" i="14" s="1"/>
  <c r="F235" i="14"/>
  <c r="K235" i="14" s="1"/>
  <c r="M235" i="14" s="1"/>
  <c r="F263" i="14"/>
  <c r="K263" i="14" s="1"/>
  <c r="M263" i="14" s="1"/>
  <c r="F6" i="14"/>
  <c r="K6" i="14" s="1"/>
  <c r="M6" i="14" s="1"/>
  <c r="G285" i="14"/>
  <c r="G92" i="14"/>
  <c r="G7" i="14"/>
  <c r="F126" i="14"/>
  <c r="K126" i="14" s="1"/>
  <c r="M126" i="14" s="1"/>
  <c r="G300" i="14"/>
  <c r="F311" i="14"/>
  <c r="K311" i="14" s="1"/>
  <c r="M311" i="14" s="1"/>
  <c r="G313" i="14"/>
  <c r="F216" i="14"/>
  <c r="K216" i="14" s="1"/>
  <c r="M216" i="14" s="1"/>
  <c r="F230" i="14"/>
  <c r="K230" i="14" s="1"/>
  <c r="M230" i="14" s="1"/>
  <c r="F333" i="14"/>
  <c r="K333" i="14" s="1"/>
  <c r="M333" i="14" s="1"/>
  <c r="F33" i="14"/>
  <c r="K33" i="14" s="1"/>
  <c r="M33" i="14" s="1"/>
  <c r="F42" i="14"/>
  <c r="K42" i="14" s="1"/>
  <c r="M42" i="14" s="1"/>
  <c r="G102" i="14"/>
  <c r="F146" i="14"/>
  <c r="K146" i="14" s="1"/>
  <c r="M146" i="14" s="1"/>
  <c r="F307" i="14"/>
  <c r="K307" i="14" s="1"/>
  <c r="M307" i="14" s="1"/>
  <c r="F189" i="14"/>
  <c r="K189" i="14" s="1"/>
  <c r="M189" i="14" s="1"/>
  <c r="F226" i="14"/>
  <c r="K226" i="14" s="1"/>
  <c r="M226" i="14" s="1"/>
  <c r="F54" i="14"/>
  <c r="K54" i="14" s="1"/>
  <c r="M54" i="14" s="1"/>
  <c r="F58" i="14"/>
  <c r="K58" i="14" s="1"/>
  <c r="M58" i="14" s="1"/>
  <c r="F213" i="14"/>
  <c r="K213" i="14" s="1"/>
  <c r="M213" i="14" s="1"/>
  <c r="F224" i="14"/>
  <c r="K224" i="14" s="1"/>
  <c r="M224" i="14" s="1"/>
  <c r="F46" i="14"/>
  <c r="K46" i="14" s="1"/>
  <c r="M46" i="14" s="1"/>
  <c r="F233" i="14"/>
  <c r="K233" i="14" s="1"/>
  <c r="M233" i="14" s="1"/>
  <c r="G334" i="14"/>
  <c r="F255" i="14"/>
  <c r="K255" i="14" s="1"/>
  <c r="M255" i="14" s="1"/>
  <c r="F266" i="14"/>
  <c r="K266" i="14" s="1"/>
  <c r="M266" i="14" s="1"/>
  <c r="G88" i="14"/>
  <c r="G293" i="14"/>
  <c r="G21" i="14"/>
  <c r="F141" i="14"/>
  <c r="K141" i="14" s="1"/>
  <c r="M141" i="14" s="1"/>
  <c r="G176" i="14"/>
  <c r="F332" i="14"/>
  <c r="K332" i="14" s="1"/>
  <c r="M332" i="14" s="1"/>
  <c r="F265" i="14"/>
  <c r="K265" i="14" s="1"/>
  <c r="M265" i="14" s="1"/>
  <c r="G5" i="14"/>
  <c r="F286" i="14"/>
  <c r="K286" i="14" s="1"/>
  <c r="M286" i="14" s="1"/>
  <c r="F116" i="14"/>
  <c r="K116" i="14" s="1"/>
  <c r="M116" i="14" s="1"/>
  <c r="G14" i="14"/>
  <c r="F295" i="14"/>
  <c r="K295" i="14" s="1"/>
  <c r="M295" i="14" s="1"/>
  <c r="F17" i="14"/>
  <c r="K17" i="14" s="1"/>
  <c r="M17" i="14" s="1"/>
  <c r="G134" i="14"/>
  <c r="G20" i="14"/>
  <c r="G24" i="14"/>
  <c r="G151" i="14"/>
  <c r="F303" i="14"/>
  <c r="K303" i="14" s="1"/>
  <c r="M303" i="14" s="1"/>
  <c r="F156" i="14"/>
  <c r="K156" i="14" s="1"/>
  <c r="M156" i="14" s="1"/>
  <c r="G164" i="14"/>
  <c r="F167" i="14"/>
  <c r="K167" i="14" s="1"/>
  <c r="M167" i="14" s="1"/>
  <c r="G309" i="14"/>
  <c r="G37" i="14"/>
  <c r="G312" i="14"/>
  <c r="F201" i="14"/>
  <c r="K201" i="14" s="1"/>
  <c r="M201" i="14" s="1"/>
  <c r="F210" i="14"/>
  <c r="K210" i="14" s="1"/>
  <c r="M210" i="14" s="1"/>
  <c r="F219" i="14"/>
  <c r="K219" i="14" s="1"/>
  <c r="M219" i="14" s="1"/>
  <c r="G232" i="14"/>
  <c r="F330" i="14"/>
  <c r="K330" i="14" s="1"/>
  <c r="M330" i="14" s="1"/>
  <c r="F252" i="14"/>
  <c r="K252" i="14" s="1"/>
  <c r="M252" i="14" s="1"/>
  <c r="F254" i="14"/>
  <c r="K254" i="14" s="1"/>
  <c r="M254" i="14" s="1"/>
  <c r="F346" i="14"/>
  <c r="K346" i="14" s="1"/>
  <c r="M346" i="14" s="1"/>
  <c r="F272" i="14"/>
  <c r="K272" i="14" s="1"/>
  <c r="M272" i="14" s="1"/>
  <c r="G9" i="14"/>
  <c r="G186" i="14"/>
  <c r="F190" i="14"/>
  <c r="K190" i="14" s="1"/>
  <c r="M190" i="14" s="1"/>
  <c r="F320" i="14"/>
  <c r="K320" i="14" s="1"/>
  <c r="M320" i="14" s="1"/>
  <c r="G227" i="14"/>
  <c r="F48" i="14"/>
  <c r="K48" i="14" s="1"/>
  <c r="M48" i="14" s="1"/>
  <c r="F248" i="14"/>
  <c r="K248" i="14" s="1"/>
  <c r="M248" i="14" s="1"/>
  <c r="F261" i="14"/>
  <c r="K261" i="14" s="1"/>
  <c r="M261" i="14" s="1"/>
  <c r="F348" i="14"/>
  <c r="K348" i="14" s="1"/>
  <c r="M348" i="14" s="1"/>
  <c r="G239" i="14"/>
  <c r="G68" i="14"/>
  <c r="G11" i="14"/>
  <c r="F315" i="14"/>
  <c r="K315" i="14" s="1"/>
  <c r="M315" i="14" s="1"/>
  <c r="F79" i="14"/>
  <c r="K79" i="14" s="1"/>
  <c r="M79" i="14" s="1"/>
  <c r="G96" i="14"/>
  <c r="F133" i="14"/>
  <c r="K133" i="14" s="1"/>
  <c r="M133" i="14" s="1"/>
  <c r="G316" i="14"/>
  <c r="F197" i="14"/>
  <c r="K197" i="14" s="1"/>
  <c r="M197" i="14" s="1"/>
  <c r="F49" i="14"/>
  <c r="K49" i="14" s="1"/>
  <c r="M49" i="14" s="1"/>
  <c r="F341" i="14"/>
  <c r="K341" i="14" s="1"/>
  <c r="M341" i="14" s="1"/>
  <c r="F347" i="14"/>
  <c r="K347" i="14" s="1"/>
  <c r="M347" i="14" s="1"/>
  <c r="F66" i="14"/>
  <c r="K66" i="14" s="1"/>
  <c r="M66" i="14" s="1"/>
  <c r="G78" i="14"/>
  <c r="F223" i="14"/>
  <c r="K223" i="14" s="1"/>
  <c r="M223" i="14" s="1"/>
  <c r="F340" i="14"/>
  <c r="K340" i="14" s="1"/>
  <c r="M340" i="14" s="1"/>
  <c r="F350" i="14"/>
  <c r="K350" i="14" s="1"/>
  <c r="M350" i="14" s="1"/>
  <c r="F278" i="14"/>
  <c r="K278" i="14" s="1"/>
  <c r="M278" i="14" s="1"/>
  <c r="F196" i="14"/>
  <c r="K196" i="14" s="1"/>
  <c r="M196" i="14" s="1"/>
  <c r="G75" i="14"/>
  <c r="G198" i="14"/>
  <c r="F211" i="14"/>
  <c r="K211" i="14" s="1"/>
  <c r="M211" i="14" s="1"/>
  <c r="F228" i="14"/>
  <c r="K228" i="14" s="1"/>
  <c r="M228" i="14" s="1"/>
  <c r="F344" i="14"/>
  <c r="K344" i="14" s="1"/>
  <c r="M344" i="14" s="1"/>
  <c r="F276" i="14"/>
  <c r="K276" i="14" s="1"/>
  <c r="M276" i="14" s="1"/>
  <c r="F289" i="14"/>
  <c r="K289" i="14" s="1"/>
  <c r="M289" i="14" s="1"/>
  <c r="F135" i="14"/>
  <c r="K135" i="14" s="1"/>
  <c r="M135" i="14" s="1"/>
  <c r="F23" i="14"/>
  <c r="K23" i="14" s="1"/>
  <c r="M23" i="14" s="1"/>
  <c r="F153" i="14"/>
  <c r="K153" i="14" s="1"/>
  <c r="M153" i="14" s="1"/>
  <c r="F45" i="14"/>
  <c r="K45" i="14" s="1"/>
  <c r="M45" i="14" s="1"/>
  <c r="F240" i="14"/>
  <c r="K240" i="14" s="1"/>
  <c r="M240" i="14" s="1"/>
  <c r="F257" i="14"/>
  <c r="K257" i="14" s="1"/>
  <c r="M257" i="14" s="1"/>
  <c r="F61" i="14"/>
  <c r="K61" i="14" s="1"/>
  <c r="M61" i="14" s="1"/>
  <c r="F281" i="14"/>
  <c r="K281" i="14" s="1"/>
  <c r="M281" i="14" s="1"/>
  <c r="F271" i="14"/>
  <c r="K271" i="14" s="1"/>
  <c r="M271" i="14" s="1"/>
  <c r="F279" i="14"/>
  <c r="K279" i="14" s="1"/>
  <c r="M279" i="14" s="1"/>
  <c r="G3" i="14"/>
  <c r="F10" i="14"/>
  <c r="K10" i="14" s="1"/>
  <c r="M10" i="14" s="1"/>
  <c r="F117" i="14"/>
  <c r="K117" i="14" s="1"/>
  <c r="M117" i="14" s="1"/>
  <c r="F294" i="14"/>
  <c r="K294" i="14" s="1"/>
  <c r="M294" i="14" s="1"/>
  <c r="F296" i="14"/>
  <c r="K296" i="14" s="1"/>
  <c r="M296" i="14" s="1"/>
  <c r="F150" i="14"/>
  <c r="K150" i="14" s="1"/>
  <c r="M150" i="14" s="1"/>
  <c r="F302" i="14"/>
  <c r="K302" i="14" s="1"/>
  <c r="M302" i="14" s="1"/>
  <c r="F155" i="14"/>
  <c r="K155" i="14" s="1"/>
  <c r="M155" i="14" s="1"/>
  <c r="F166" i="14"/>
  <c r="K166" i="14" s="1"/>
  <c r="M166" i="14" s="1"/>
  <c r="G212" i="14"/>
  <c r="F229" i="14"/>
  <c r="K229" i="14" s="1"/>
  <c r="M229" i="14" s="1"/>
  <c r="F162" i="14"/>
  <c r="K162" i="14" s="1"/>
  <c r="M162" i="14" s="1"/>
  <c r="F174" i="14"/>
  <c r="K174" i="14" s="1"/>
  <c r="M174" i="14" s="1"/>
  <c r="F178" i="14"/>
  <c r="K178" i="14" s="1"/>
  <c r="M178" i="14" s="1"/>
  <c r="F188" i="14"/>
  <c r="K188" i="14" s="1"/>
  <c r="M188" i="14" s="1"/>
  <c r="F314" i="14"/>
  <c r="K314" i="14" s="1"/>
  <c r="M314" i="14" s="1"/>
  <c r="F192" i="14"/>
  <c r="K192" i="14" s="1"/>
  <c r="M192" i="14" s="1"/>
  <c r="F336" i="14"/>
  <c r="K336" i="14" s="1"/>
  <c r="M336" i="14" s="1"/>
  <c r="F57" i="14"/>
  <c r="K57" i="14" s="1"/>
  <c r="M57" i="14" s="1"/>
  <c r="F274" i="14"/>
  <c r="K274" i="14" s="1"/>
  <c r="M274" i="14" s="1"/>
  <c r="F323" i="14"/>
  <c r="K323" i="14" s="1"/>
  <c r="M323" i="14" s="1"/>
  <c r="F238" i="14"/>
  <c r="K238" i="14" s="1"/>
  <c r="M238" i="14" s="1"/>
  <c r="F246" i="14"/>
  <c r="K246" i="14" s="1"/>
  <c r="M246" i="14" s="1"/>
  <c r="F55" i="14"/>
  <c r="K55" i="14" s="1"/>
  <c r="M55" i="14" s="1"/>
  <c r="F349" i="14"/>
  <c r="K349" i="14" s="1"/>
  <c r="M349" i="14" s="1"/>
  <c r="F67" i="14"/>
  <c r="K67" i="14" s="1"/>
  <c r="M67" i="14" s="1"/>
  <c r="F59" i="14"/>
  <c r="K59" i="14" s="1"/>
  <c r="M59" i="14" s="1"/>
  <c r="F65" i="14"/>
  <c r="K65" i="14" s="1"/>
  <c r="M65" i="14" s="1"/>
  <c r="F283" i="14"/>
  <c r="K283" i="14" s="1"/>
  <c r="M283" i="14" s="1"/>
  <c r="G292" i="14"/>
  <c r="K282" i="14"/>
  <c r="M282" i="14" s="1"/>
  <c r="F280" i="14"/>
  <c r="K280" i="14" s="1"/>
  <c r="M280" i="14" s="1"/>
  <c r="F77" i="14"/>
  <c r="K77" i="14" s="1"/>
  <c r="M77" i="14" s="1"/>
  <c r="F81" i="14"/>
  <c r="K81" i="14" s="1"/>
  <c r="M81" i="14" s="1"/>
  <c r="F87" i="14"/>
  <c r="K87" i="14" s="1"/>
  <c r="M87" i="14" s="1"/>
  <c r="F93" i="14"/>
  <c r="K93" i="14" s="1"/>
  <c r="M93" i="14" s="1"/>
  <c r="F98" i="14"/>
  <c r="K98" i="14" s="1"/>
  <c r="M98" i="14" s="1"/>
  <c r="F288" i="14"/>
  <c r="K288" i="14" s="1"/>
  <c r="M288" i="14" s="1"/>
  <c r="F110" i="14"/>
  <c r="K110" i="14" s="1"/>
  <c r="M110" i="14" s="1"/>
  <c r="G112" i="14"/>
  <c r="F122" i="14"/>
  <c r="K122" i="14" s="1"/>
  <c r="M122" i="14" s="1"/>
  <c r="F270" i="14"/>
  <c r="K270" i="14" s="1"/>
  <c r="M270" i="14" s="1"/>
  <c r="G73" i="14"/>
  <c r="F13" i="14"/>
  <c r="K13" i="14" s="1"/>
  <c r="M13" i="14" s="1"/>
  <c r="F264" i="14"/>
  <c r="K264" i="14" s="1"/>
  <c r="M264" i="14" s="1"/>
  <c r="F60" i="14"/>
  <c r="K60" i="14" s="1"/>
  <c r="M60" i="14" s="1"/>
  <c r="G71" i="14"/>
  <c r="F202" i="14"/>
  <c r="K202" i="14" s="1"/>
  <c r="M202" i="14" s="1"/>
  <c r="G337" i="14"/>
  <c r="F337" i="14"/>
  <c r="K337" i="14" s="1"/>
  <c r="M337" i="14" s="1"/>
  <c r="F275" i="14"/>
  <c r="K275" i="14" s="1"/>
  <c r="M275" i="14" s="1"/>
  <c r="G2" i="14"/>
  <c r="G207" i="14"/>
  <c r="F207" i="14"/>
  <c r="K207" i="14" s="1"/>
  <c r="M207" i="14" s="1"/>
  <c r="F62" i="14"/>
  <c r="K62" i="14" s="1"/>
  <c r="M62" i="14" s="1"/>
  <c r="F277" i="14"/>
  <c r="K277" i="14" s="1"/>
  <c r="M277" i="14" s="1"/>
  <c r="F82" i="14"/>
  <c r="K82" i="14" s="1"/>
  <c r="M82" i="14" s="1"/>
  <c r="F89" i="14"/>
  <c r="K89" i="14" s="1"/>
  <c r="M89" i="14" s="1"/>
  <c r="F94" i="14"/>
  <c r="K94" i="14" s="1"/>
  <c r="M94" i="14" s="1"/>
  <c r="F100" i="14"/>
  <c r="K100" i="14" s="1"/>
  <c r="M100" i="14" s="1"/>
  <c r="F105" i="14"/>
  <c r="K105" i="14" s="1"/>
  <c r="M105" i="14" s="1"/>
  <c r="F114" i="14"/>
  <c r="K114" i="14" s="1"/>
  <c r="M114" i="14" s="1"/>
  <c r="G194" i="14"/>
  <c r="F194" i="14"/>
  <c r="K194" i="14" s="1"/>
  <c r="M194" i="14" s="1"/>
  <c r="F56" i="14"/>
  <c r="K56" i="14" s="1"/>
  <c r="M56" i="14" s="1"/>
  <c r="G199" i="14"/>
  <c r="F199" i="14"/>
  <c r="K199" i="14" s="1"/>
  <c r="M199" i="14" s="1"/>
  <c r="G329" i="14"/>
  <c r="F329" i="14"/>
  <c r="K329" i="14" s="1"/>
  <c r="M329" i="14" s="1"/>
  <c r="G51" i="14"/>
  <c r="F51" i="14"/>
  <c r="K51" i="14" s="1"/>
  <c r="M51" i="14" s="1"/>
  <c r="F258" i="14"/>
  <c r="K258" i="14" s="1"/>
  <c r="M258" i="14" s="1"/>
  <c r="F262" i="14"/>
  <c r="K262" i="14" s="1"/>
  <c r="M262" i="14" s="1"/>
  <c r="F72" i="14"/>
  <c r="K72" i="14" s="1"/>
  <c r="M72" i="14" s="1"/>
  <c r="F76" i="14"/>
  <c r="K76" i="14" s="1"/>
  <c r="M76" i="14" s="1"/>
  <c r="F268" i="14"/>
  <c r="K268" i="14" s="1"/>
  <c r="M268" i="14" s="1"/>
  <c r="G200" i="14"/>
  <c r="F200" i="14"/>
  <c r="K200" i="14" s="1"/>
  <c r="M200" i="14" s="1"/>
  <c r="F260" i="14"/>
  <c r="K260" i="14" s="1"/>
  <c r="M260" i="14" s="1"/>
  <c r="G225" i="14"/>
  <c r="F225" i="14"/>
  <c r="K225" i="14" s="1"/>
  <c r="M225" i="14" s="1"/>
  <c r="F253" i="14"/>
  <c r="K253" i="14" s="1"/>
  <c r="M253" i="14" s="1"/>
  <c r="F69" i="14"/>
  <c r="K69" i="14" s="1"/>
  <c r="M69" i="14" s="1"/>
  <c r="F84" i="14"/>
  <c r="K84" i="14" s="1"/>
  <c r="M84" i="14" s="1"/>
  <c r="F287" i="14"/>
  <c r="K287" i="14" s="1"/>
  <c r="M287" i="14" s="1"/>
  <c r="F97" i="14"/>
  <c r="K97" i="14" s="1"/>
  <c r="M97" i="14" s="1"/>
  <c r="F101" i="14"/>
  <c r="K101" i="14" s="1"/>
  <c r="M101" i="14" s="1"/>
  <c r="F107" i="14"/>
  <c r="K107" i="14" s="1"/>
  <c r="M107" i="14" s="1"/>
  <c r="F339" i="14"/>
  <c r="K339" i="14" s="1"/>
  <c r="M339" i="14" s="1"/>
  <c r="H79" i="13"/>
  <c r="H378" i="13" s="1"/>
  <c r="F205" i="14"/>
  <c r="K205" i="14" s="1"/>
  <c r="M205" i="14" s="1"/>
  <c r="F50" i="14"/>
  <c r="K50" i="14" s="1"/>
  <c r="M50" i="14" s="1"/>
  <c r="F218" i="14"/>
  <c r="K218" i="14" s="1"/>
  <c r="M218" i="14" s="1"/>
  <c r="F221" i="14"/>
  <c r="K221" i="14" s="1"/>
  <c r="M221" i="14" s="1"/>
  <c r="F47" i="14"/>
  <c r="K47" i="14" s="1"/>
  <c r="M47" i="14" s="1"/>
  <c r="F236" i="14"/>
  <c r="K236" i="14" s="1"/>
  <c r="M236" i="14" s="1"/>
  <c r="F250" i="14"/>
  <c r="K250" i="14" s="1"/>
  <c r="M250" i="14" s="1"/>
  <c r="F317" i="14"/>
  <c r="K317" i="14" s="1"/>
  <c r="M317" i="14" s="1"/>
  <c r="F195" i="14"/>
  <c r="K195" i="14" s="1"/>
  <c r="M195" i="14" s="1"/>
  <c r="F43" i="14"/>
  <c r="K43" i="14" s="1"/>
  <c r="M43" i="14" s="1"/>
  <c r="F322" i="14"/>
  <c r="K322" i="14" s="1"/>
  <c r="M322" i="14" s="1"/>
  <c r="F222" i="14"/>
  <c r="K222" i="14" s="1"/>
  <c r="M222" i="14" s="1"/>
  <c r="F325" i="14"/>
  <c r="K325" i="14" s="1"/>
  <c r="M325" i="14" s="1"/>
  <c r="F237" i="14"/>
  <c r="K237" i="14" s="1"/>
  <c r="M237" i="14" s="1"/>
  <c r="F331" i="14"/>
  <c r="K331" i="14" s="1"/>
  <c r="M331" i="14" s="1"/>
  <c r="F193" i="14"/>
  <c r="K193" i="14" s="1"/>
  <c r="M193" i="14" s="1"/>
  <c r="F44" i="14"/>
  <c r="K44" i="14" s="1"/>
  <c r="M44" i="14" s="1"/>
  <c r="F231" i="14"/>
  <c r="K231" i="14" s="1"/>
  <c r="M231" i="14" s="1"/>
  <c r="F52" i="14"/>
  <c r="K52" i="14" s="1"/>
  <c r="M52" i="14" s="1"/>
  <c r="F39" i="14"/>
  <c r="K39" i="14" s="1"/>
  <c r="M39" i="14" s="1"/>
  <c r="F206" i="14"/>
  <c r="K206" i="14" s="1"/>
  <c r="M206" i="14" s="1"/>
  <c r="F321" i="14"/>
  <c r="K321" i="14" s="1"/>
  <c r="M321" i="14" s="1"/>
  <c r="F326" i="14"/>
  <c r="K326" i="14" s="1"/>
  <c r="M326" i="14" s="1"/>
  <c r="F328" i="14"/>
  <c r="K328" i="14" s="1"/>
  <c r="M328" i="14" s="1"/>
  <c r="F242" i="14"/>
  <c r="K242" i="14" s="1"/>
  <c r="M242" i="14" s="1"/>
  <c r="F247" i="14"/>
  <c r="K247" i="14" s="1"/>
  <c r="M247" i="14" s="1"/>
  <c r="R16" i="14" l="1"/>
  <c r="R17" i="14"/>
  <c r="R15" i="14"/>
  <c r="N16" i="13" l="1"/>
  <c r="I16" i="13"/>
  <c r="J16" i="13" s="1"/>
  <c r="E16" i="13"/>
  <c r="G16" i="13" s="1"/>
  <c r="N285" i="13"/>
  <c r="I285" i="13"/>
  <c r="J285" i="13" s="1"/>
  <c r="E285" i="13"/>
  <c r="N42" i="13"/>
  <c r="I42" i="13"/>
  <c r="J42" i="13" s="1"/>
  <c r="E42" i="13"/>
  <c r="N128" i="13"/>
  <c r="I128" i="13"/>
  <c r="J128" i="13" s="1"/>
  <c r="E128" i="13"/>
  <c r="G128" i="13" s="1"/>
  <c r="N52" i="13"/>
  <c r="I52" i="13"/>
  <c r="J52" i="13" s="1"/>
  <c r="E52" i="13"/>
  <c r="G52" i="13" s="1"/>
  <c r="N284" i="13"/>
  <c r="I284" i="13"/>
  <c r="J284" i="13" s="1"/>
  <c r="E284" i="13"/>
  <c r="G284" i="13" s="1"/>
  <c r="N207" i="13"/>
  <c r="I207" i="13"/>
  <c r="J207" i="13" s="1"/>
  <c r="E207" i="13"/>
  <c r="N283" i="13"/>
  <c r="I283" i="13"/>
  <c r="J283" i="13" s="1"/>
  <c r="E283" i="13"/>
  <c r="G283" i="13" s="1"/>
  <c r="N32" i="13"/>
  <c r="I32" i="13"/>
  <c r="J32" i="13" s="1"/>
  <c r="E32" i="13"/>
  <c r="G32" i="13" s="1"/>
  <c r="N58" i="13"/>
  <c r="I58" i="13"/>
  <c r="J58" i="13" s="1"/>
  <c r="E58" i="13"/>
  <c r="N282" i="13"/>
  <c r="I282" i="13"/>
  <c r="J282" i="13" s="1"/>
  <c r="E282" i="13"/>
  <c r="G282" i="13" s="1"/>
  <c r="N127" i="13"/>
  <c r="I127" i="13"/>
  <c r="J127" i="13" s="1"/>
  <c r="E127" i="13"/>
  <c r="G127" i="13" s="1"/>
  <c r="N332" i="13"/>
  <c r="I332" i="13"/>
  <c r="J332" i="13" s="1"/>
  <c r="E332" i="13"/>
  <c r="G332" i="13" s="1"/>
  <c r="N206" i="13"/>
  <c r="I206" i="13"/>
  <c r="J206" i="13" s="1"/>
  <c r="E206" i="13"/>
  <c r="G206" i="13" s="1"/>
  <c r="N205" i="13"/>
  <c r="I205" i="13"/>
  <c r="J205" i="13" s="1"/>
  <c r="E205" i="13"/>
  <c r="G205" i="13" s="1"/>
  <c r="N77" i="13"/>
  <c r="I77" i="13"/>
  <c r="J77" i="13" s="1"/>
  <c r="E77" i="13"/>
  <c r="N326" i="13"/>
  <c r="I326" i="13"/>
  <c r="J326" i="13" s="1"/>
  <c r="E326" i="13"/>
  <c r="G326" i="13" s="1"/>
  <c r="N375" i="13"/>
  <c r="I375" i="13"/>
  <c r="J375" i="13" s="1"/>
  <c r="E375" i="13"/>
  <c r="N31" i="13"/>
  <c r="I31" i="13"/>
  <c r="J31" i="13" s="1"/>
  <c r="E31" i="13"/>
  <c r="N41" i="13"/>
  <c r="I41" i="13"/>
  <c r="J41" i="13" s="1"/>
  <c r="E41" i="13"/>
  <c r="G41" i="13" s="1"/>
  <c r="N139" i="13"/>
  <c r="I139" i="13"/>
  <c r="J139" i="13" s="1"/>
  <c r="E139" i="13"/>
  <c r="G139" i="13" s="1"/>
  <c r="N51" i="13"/>
  <c r="I51" i="13"/>
  <c r="J51" i="13" s="1"/>
  <c r="E51" i="13"/>
  <c r="G51" i="13" s="1"/>
  <c r="N126" i="13"/>
  <c r="I126" i="13"/>
  <c r="J126" i="13" s="1"/>
  <c r="E126" i="13"/>
  <c r="G126" i="13" s="1"/>
  <c r="N125" i="13"/>
  <c r="I125" i="13"/>
  <c r="J125" i="13" s="1"/>
  <c r="E125" i="13"/>
  <c r="G125" i="13" s="1"/>
  <c r="N374" i="13"/>
  <c r="I374" i="13"/>
  <c r="J374" i="13" s="1"/>
  <c r="E374" i="13"/>
  <c r="G374" i="13" s="1"/>
  <c r="N30" i="13"/>
  <c r="I30" i="13"/>
  <c r="J30" i="13" s="1"/>
  <c r="E30" i="13"/>
  <c r="N281" i="13"/>
  <c r="I281" i="13"/>
  <c r="J281" i="13" s="1"/>
  <c r="E281" i="13"/>
  <c r="G281" i="13" s="1"/>
  <c r="N280" i="13"/>
  <c r="I280" i="13"/>
  <c r="J280" i="13" s="1"/>
  <c r="E280" i="13"/>
  <c r="G280" i="13" s="1"/>
  <c r="N204" i="13"/>
  <c r="I204" i="13"/>
  <c r="J204" i="13" s="1"/>
  <c r="E204" i="13"/>
  <c r="G204" i="13" s="1"/>
  <c r="N173" i="13"/>
  <c r="I173" i="13"/>
  <c r="J173" i="13" s="1"/>
  <c r="E173" i="13"/>
  <c r="N76" i="13"/>
  <c r="I76" i="13"/>
  <c r="J76" i="13" s="1"/>
  <c r="E76" i="13"/>
  <c r="N50" i="13"/>
  <c r="I50" i="13"/>
  <c r="J50" i="13" s="1"/>
  <c r="E50" i="13"/>
  <c r="N325" i="13"/>
  <c r="I325" i="13"/>
  <c r="J325" i="13" s="1"/>
  <c r="E325" i="13"/>
  <c r="G325" i="13" s="1"/>
  <c r="N299" i="13"/>
  <c r="I299" i="13"/>
  <c r="J299" i="13" s="1"/>
  <c r="E299" i="13"/>
  <c r="G299" i="13" s="1"/>
  <c r="N68" i="13"/>
  <c r="I68" i="13"/>
  <c r="J68" i="13" s="1"/>
  <c r="E68" i="13"/>
  <c r="N279" i="13"/>
  <c r="I279" i="13"/>
  <c r="J279" i="13" s="1"/>
  <c r="E279" i="13"/>
  <c r="G279" i="13" s="1"/>
  <c r="N124" i="13"/>
  <c r="I124" i="13"/>
  <c r="J124" i="13" s="1"/>
  <c r="E124" i="13"/>
  <c r="G124" i="13" s="1"/>
  <c r="N349" i="13"/>
  <c r="I349" i="13"/>
  <c r="J349" i="13" s="1"/>
  <c r="E349" i="13"/>
  <c r="N348" i="13"/>
  <c r="I348" i="13"/>
  <c r="J348" i="13" s="1"/>
  <c r="E348" i="13"/>
  <c r="G348" i="13" s="1"/>
  <c r="N203" i="13"/>
  <c r="I203" i="13"/>
  <c r="J203" i="13" s="1"/>
  <c r="E203" i="13"/>
  <c r="G203" i="13" s="1"/>
  <c r="N324" i="13"/>
  <c r="I324" i="13"/>
  <c r="J324" i="13" s="1"/>
  <c r="E324" i="13"/>
  <c r="G324" i="13" s="1"/>
  <c r="N298" i="13"/>
  <c r="I298" i="13"/>
  <c r="J298" i="13" s="1"/>
  <c r="E298" i="13"/>
  <c r="G298" i="13" s="1"/>
  <c r="N347" i="13"/>
  <c r="I347" i="13"/>
  <c r="J347" i="13" s="1"/>
  <c r="E347" i="13"/>
  <c r="G347" i="13" s="1"/>
  <c r="N123" i="13"/>
  <c r="I123" i="13"/>
  <c r="J123" i="13" s="1"/>
  <c r="E123" i="13"/>
  <c r="N29" i="13"/>
  <c r="I29" i="13"/>
  <c r="J29" i="13" s="1"/>
  <c r="E29" i="13"/>
  <c r="G29" i="13" s="1"/>
  <c r="N153" i="13"/>
  <c r="I153" i="13"/>
  <c r="J153" i="13" s="1"/>
  <c r="E153" i="13"/>
  <c r="N364" i="13"/>
  <c r="I364" i="13"/>
  <c r="J364" i="13" s="1"/>
  <c r="E364" i="13"/>
  <c r="G364" i="13" s="1"/>
  <c r="N152" i="13"/>
  <c r="I152" i="13"/>
  <c r="J152" i="13" s="1"/>
  <c r="E152" i="13"/>
  <c r="N278" i="13"/>
  <c r="I278" i="13"/>
  <c r="J278" i="13" s="1"/>
  <c r="E278" i="13"/>
  <c r="G278" i="13" s="1"/>
  <c r="N323" i="13"/>
  <c r="I323" i="13"/>
  <c r="J323" i="13" s="1"/>
  <c r="E323" i="13"/>
  <c r="N322" i="13"/>
  <c r="I322" i="13"/>
  <c r="J322" i="13" s="1"/>
  <c r="E322" i="13"/>
  <c r="G322" i="13" s="1"/>
  <c r="N363" i="13"/>
  <c r="I363" i="13"/>
  <c r="J363" i="13" s="1"/>
  <c r="E363" i="13"/>
  <c r="G363" i="13" s="1"/>
  <c r="N122" i="13"/>
  <c r="I122" i="13"/>
  <c r="J122" i="13" s="1"/>
  <c r="E122" i="13"/>
  <c r="G122" i="13" s="1"/>
  <c r="N277" i="13"/>
  <c r="I277" i="13"/>
  <c r="J277" i="13" s="1"/>
  <c r="E277" i="13"/>
  <c r="G277" i="13" s="1"/>
  <c r="N172" i="13"/>
  <c r="I172" i="13"/>
  <c r="J172" i="13" s="1"/>
  <c r="E172" i="13"/>
  <c r="G172" i="13" s="1"/>
  <c r="N121" i="13"/>
  <c r="I121" i="13"/>
  <c r="J121" i="13" s="1"/>
  <c r="E121" i="13"/>
  <c r="N373" i="13"/>
  <c r="I373" i="13"/>
  <c r="J373" i="13" s="1"/>
  <c r="E373" i="13"/>
  <c r="G373" i="13" s="1"/>
  <c r="N63" i="13"/>
  <c r="I63" i="13"/>
  <c r="J63" i="13" s="1"/>
  <c r="E63" i="13"/>
  <c r="N120" i="13"/>
  <c r="I120" i="13"/>
  <c r="J120" i="13" s="1"/>
  <c r="E120" i="13"/>
  <c r="N138" i="13"/>
  <c r="I138" i="13"/>
  <c r="J138" i="13" s="1"/>
  <c r="E138" i="13"/>
  <c r="G138" i="13" s="1"/>
  <c r="N75" i="13"/>
  <c r="I75" i="13"/>
  <c r="J75" i="13" s="1"/>
  <c r="E75" i="13"/>
  <c r="G75" i="13" s="1"/>
  <c r="N119" i="13"/>
  <c r="I119" i="13"/>
  <c r="J119" i="13" s="1"/>
  <c r="E119" i="13"/>
  <c r="N346" i="13"/>
  <c r="I346" i="13"/>
  <c r="J346" i="13" s="1"/>
  <c r="E346" i="13"/>
  <c r="N118" i="13"/>
  <c r="I118" i="13"/>
  <c r="J118" i="13" s="1"/>
  <c r="E118" i="13"/>
  <c r="G118" i="13" s="1"/>
  <c r="N362" i="13"/>
  <c r="I362" i="13"/>
  <c r="J362" i="13" s="1"/>
  <c r="E362" i="13"/>
  <c r="G362" i="13" s="1"/>
  <c r="N361" i="13"/>
  <c r="I361" i="13"/>
  <c r="J361" i="13" s="1"/>
  <c r="E361" i="13"/>
  <c r="G361" i="13" s="1"/>
  <c r="N276" i="13"/>
  <c r="I276" i="13"/>
  <c r="J276" i="13" s="1"/>
  <c r="E276" i="13"/>
  <c r="N345" i="13"/>
  <c r="I345" i="13"/>
  <c r="J345" i="13" s="1"/>
  <c r="E345" i="13"/>
  <c r="G345" i="13" s="1"/>
  <c r="N360" i="13"/>
  <c r="I360" i="13"/>
  <c r="J360" i="13" s="1"/>
  <c r="E360" i="13"/>
  <c r="G360" i="13" s="1"/>
  <c r="N57" i="13"/>
  <c r="I57" i="13"/>
  <c r="J57" i="13" s="1"/>
  <c r="E57" i="13"/>
  <c r="N151" i="13"/>
  <c r="I151" i="13"/>
  <c r="J151" i="13" s="1"/>
  <c r="E151" i="13"/>
  <c r="G151" i="13" s="1"/>
  <c r="N331" i="13"/>
  <c r="I331" i="13"/>
  <c r="J331" i="13" s="1"/>
  <c r="E331" i="13"/>
  <c r="G331" i="13" s="1"/>
  <c r="N150" i="13"/>
  <c r="I150" i="13"/>
  <c r="J150" i="13" s="1"/>
  <c r="E150" i="13"/>
  <c r="G150" i="13" s="1"/>
  <c r="N171" i="13"/>
  <c r="I171" i="13"/>
  <c r="J171" i="13" s="1"/>
  <c r="E171" i="13"/>
  <c r="G171" i="13" s="1"/>
  <c r="N117" i="13"/>
  <c r="I117" i="13"/>
  <c r="J117" i="13" s="1"/>
  <c r="E117" i="13"/>
  <c r="G117" i="13" s="1"/>
  <c r="N116" i="13"/>
  <c r="I116" i="13"/>
  <c r="J116" i="13" s="1"/>
  <c r="E116" i="13"/>
  <c r="G116" i="13" s="1"/>
  <c r="N49" i="13"/>
  <c r="I49" i="13"/>
  <c r="J49" i="13" s="1"/>
  <c r="E49" i="13"/>
  <c r="N275" i="13"/>
  <c r="I275" i="13"/>
  <c r="J275" i="13" s="1"/>
  <c r="E275" i="13"/>
  <c r="G275" i="13" s="1"/>
  <c r="N321" i="13"/>
  <c r="I321" i="13"/>
  <c r="J321" i="13" s="1"/>
  <c r="E321" i="13"/>
  <c r="G321" i="13" s="1"/>
  <c r="N344" i="13"/>
  <c r="I344" i="13"/>
  <c r="J344" i="13" s="1"/>
  <c r="E344" i="13"/>
  <c r="N149" i="13"/>
  <c r="I149" i="13"/>
  <c r="J149" i="13" s="1"/>
  <c r="E149" i="13"/>
  <c r="G149" i="13" s="1"/>
  <c r="N202" i="13"/>
  <c r="I202" i="13"/>
  <c r="J202" i="13" s="1"/>
  <c r="E202" i="13"/>
  <c r="N28" i="13"/>
  <c r="I28" i="13"/>
  <c r="J28" i="13" s="1"/>
  <c r="E28" i="13"/>
  <c r="G28" i="13" s="1"/>
  <c r="N115" i="13"/>
  <c r="I115" i="13"/>
  <c r="J115" i="13" s="1"/>
  <c r="E115" i="13"/>
  <c r="G115" i="13" s="1"/>
  <c r="N274" i="13"/>
  <c r="I274" i="13"/>
  <c r="J274" i="13" s="1"/>
  <c r="E274" i="13"/>
  <c r="G274" i="13" s="1"/>
  <c r="N170" i="13"/>
  <c r="I170" i="13"/>
  <c r="J170" i="13" s="1"/>
  <c r="E170" i="13"/>
  <c r="N169" i="13"/>
  <c r="I169" i="13"/>
  <c r="J169" i="13" s="1"/>
  <c r="E169" i="13"/>
  <c r="G169" i="13" s="1"/>
  <c r="N48" i="13"/>
  <c r="I48" i="13"/>
  <c r="J48" i="13" s="1"/>
  <c r="E48" i="13"/>
  <c r="G48" i="13" s="1"/>
  <c r="N273" i="13"/>
  <c r="I273" i="13"/>
  <c r="J273" i="13" s="1"/>
  <c r="E273" i="13"/>
  <c r="N297" i="13"/>
  <c r="I297" i="13"/>
  <c r="J297" i="13" s="1"/>
  <c r="E297" i="13"/>
  <c r="N114" i="13"/>
  <c r="I114" i="13"/>
  <c r="J114" i="13" s="1"/>
  <c r="E114" i="13"/>
  <c r="G114" i="13" s="1"/>
  <c r="N272" i="13"/>
  <c r="I272" i="13"/>
  <c r="J272" i="13" s="1"/>
  <c r="E272" i="13"/>
  <c r="N113" i="13"/>
  <c r="I113" i="13"/>
  <c r="J113" i="13" s="1"/>
  <c r="E113" i="13"/>
  <c r="G113" i="13" s="1"/>
  <c r="N74" i="13"/>
  <c r="I74" i="13"/>
  <c r="J74" i="13" s="1"/>
  <c r="E74" i="13"/>
  <c r="G74" i="13" s="1"/>
  <c r="N320" i="13"/>
  <c r="I320" i="13"/>
  <c r="J320" i="13" s="1"/>
  <c r="E320" i="13"/>
  <c r="N15" i="13"/>
  <c r="I15" i="13"/>
  <c r="J15" i="13" s="1"/>
  <c r="E15" i="13"/>
  <c r="N112" i="13"/>
  <c r="I112" i="13"/>
  <c r="J112" i="13" s="1"/>
  <c r="E112" i="13"/>
  <c r="N201" i="13"/>
  <c r="I201" i="13"/>
  <c r="J201" i="13" s="1"/>
  <c r="E201" i="13"/>
  <c r="N271" i="13"/>
  <c r="I271" i="13"/>
  <c r="J271" i="13" s="1"/>
  <c r="E271" i="13"/>
  <c r="G271" i="13" s="1"/>
  <c r="N270" i="13"/>
  <c r="I270" i="13"/>
  <c r="J270" i="13" s="1"/>
  <c r="E270" i="13"/>
  <c r="G270" i="13" s="1"/>
  <c r="N111" i="13"/>
  <c r="I111" i="13"/>
  <c r="J111" i="13" s="1"/>
  <c r="E111" i="13"/>
  <c r="G111" i="13" s="1"/>
  <c r="N269" i="13"/>
  <c r="I269" i="13"/>
  <c r="J269" i="13" s="1"/>
  <c r="E269" i="13"/>
  <c r="N319" i="13"/>
  <c r="I319" i="13"/>
  <c r="J319" i="13" s="1"/>
  <c r="E319" i="13"/>
  <c r="G319" i="13" s="1"/>
  <c r="N318" i="13"/>
  <c r="I318" i="13"/>
  <c r="J318" i="13" s="1"/>
  <c r="E318" i="13"/>
  <c r="N200" i="13"/>
  <c r="I200" i="13"/>
  <c r="J200" i="13" s="1"/>
  <c r="E200" i="13"/>
  <c r="G200" i="13" s="1"/>
  <c r="N359" i="13"/>
  <c r="I359" i="13"/>
  <c r="J359" i="13" s="1"/>
  <c r="E359" i="13"/>
  <c r="G359" i="13" s="1"/>
  <c r="N358" i="13"/>
  <c r="I358" i="13"/>
  <c r="J358" i="13" s="1"/>
  <c r="E358" i="13"/>
  <c r="G358" i="13" s="1"/>
  <c r="N330" i="13"/>
  <c r="I330" i="13"/>
  <c r="J330" i="13" s="1"/>
  <c r="E330" i="13"/>
  <c r="F362" i="13" s="1"/>
  <c r="N268" i="13"/>
  <c r="I268" i="13"/>
  <c r="J268" i="13" s="1"/>
  <c r="E268" i="13"/>
  <c r="G268" i="13" s="1"/>
  <c r="N110" i="13"/>
  <c r="I110" i="13"/>
  <c r="J110" i="13" s="1"/>
  <c r="E110" i="13"/>
  <c r="G110" i="13" s="1"/>
  <c r="N109" i="13"/>
  <c r="I109" i="13"/>
  <c r="J109" i="13" s="1"/>
  <c r="E109" i="13"/>
  <c r="G109" i="13" s="1"/>
  <c r="N199" i="13"/>
  <c r="I199" i="13"/>
  <c r="J199" i="13" s="1"/>
  <c r="E199" i="13"/>
  <c r="N296" i="13"/>
  <c r="I296" i="13"/>
  <c r="J296" i="13" s="1"/>
  <c r="E296" i="13"/>
  <c r="G296" i="13" s="1"/>
  <c r="N317" i="13"/>
  <c r="I317" i="13"/>
  <c r="J317" i="13" s="1"/>
  <c r="E317" i="13"/>
  <c r="F361" i="13" s="1"/>
  <c r="N67" i="13"/>
  <c r="I67" i="13"/>
  <c r="J67" i="13" s="1"/>
  <c r="E67" i="13"/>
  <c r="G67" i="13" s="1"/>
  <c r="N316" i="13"/>
  <c r="I316" i="13"/>
  <c r="J316" i="13" s="1"/>
  <c r="E316" i="13"/>
  <c r="N108" i="13"/>
  <c r="I108" i="13"/>
  <c r="J108" i="13" s="1"/>
  <c r="E108" i="13"/>
  <c r="N267" i="13"/>
  <c r="I267" i="13"/>
  <c r="J267" i="13" s="1"/>
  <c r="E267" i="13"/>
  <c r="G267" i="13" s="1"/>
  <c r="N47" i="13"/>
  <c r="I47" i="13"/>
  <c r="J47" i="13" s="1"/>
  <c r="E47" i="13"/>
  <c r="G47" i="13" s="1"/>
  <c r="N266" i="13"/>
  <c r="I266" i="13"/>
  <c r="J266" i="13" s="1"/>
  <c r="E266" i="13"/>
  <c r="G266" i="13" s="1"/>
  <c r="N168" i="13"/>
  <c r="I168" i="13"/>
  <c r="J168" i="13" s="1"/>
  <c r="E168" i="13"/>
  <c r="G168" i="13" s="1"/>
  <c r="N198" i="13"/>
  <c r="I198" i="13"/>
  <c r="J198" i="13" s="1"/>
  <c r="E198" i="13"/>
  <c r="G198" i="13" s="1"/>
  <c r="N265" i="13"/>
  <c r="I265" i="13"/>
  <c r="J265" i="13" s="1"/>
  <c r="E265" i="13"/>
  <c r="G265" i="13" s="1"/>
  <c r="N343" i="13"/>
  <c r="I343" i="13"/>
  <c r="J343" i="13" s="1"/>
  <c r="E343" i="13"/>
  <c r="N62" i="13"/>
  <c r="I62" i="13"/>
  <c r="J62" i="13" s="1"/>
  <c r="E62" i="13"/>
  <c r="N264" i="13"/>
  <c r="I264" i="13"/>
  <c r="J264" i="13" s="1"/>
  <c r="E264" i="13"/>
  <c r="G264" i="13" s="1"/>
  <c r="N197" i="13"/>
  <c r="I197" i="13"/>
  <c r="J197" i="13" s="1"/>
  <c r="E197" i="13"/>
  <c r="N107" i="13"/>
  <c r="I107" i="13"/>
  <c r="J107" i="13" s="1"/>
  <c r="E107" i="13"/>
  <c r="G107" i="13" s="1"/>
  <c r="N27" i="13"/>
  <c r="I27" i="13"/>
  <c r="J27" i="13" s="1"/>
  <c r="E27" i="13"/>
  <c r="G27" i="13" s="1"/>
  <c r="N263" i="13"/>
  <c r="I263" i="13"/>
  <c r="J263" i="13" s="1"/>
  <c r="E263" i="13"/>
  <c r="N196" i="13"/>
  <c r="I196" i="13"/>
  <c r="J196" i="13" s="1"/>
  <c r="E196" i="13"/>
  <c r="N295" i="13"/>
  <c r="I295" i="13"/>
  <c r="J295" i="13" s="1"/>
  <c r="E295" i="13"/>
  <c r="N167" i="13"/>
  <c r="I167" i="13"/>
  <c r="J167" i="13" s="1"/>
  <c r="E167" i="13"/>
  <c r="N26" i="13"/>
  <c r="I26" i="13"/>
  <c r="J26" i="13" s="1"/>
  <c r="E26" i="13"/>
  <c r="G26" i="13" s="1"/>
  <c r="N137" i="13"/>
  <c r="I137" i="13"/>
  <c r="J137" i="13" s="1"/>
  <c r="E137" i="13"/>
  <c r="N106" i="13"/>
  <c r="I106" i="13"/>
  <c r="J106" i="13" s="1"/>
  <c r="E106" i="13"/>
  <c r="N262" i="13"/>
  <c r="I262" i="13"/>
  <c r="J262" i="13" s="1"/>
  <c r="E262" i="13"/>
  <c r="F168" i="13" s="1"/>
  <c r="N105" i="13"/>
  <c r="I105" i="13"/>
  <c r="J105" i="13" s="1"/>
  <c r="E105" i="13"/>
  <c r="N195" i="13"/>
  <c r="I195" i="13"/>
  <c r="J195" i="13" s="1"/>
  <c r="E195" i="13"/>
  <c r="G195" i="13" s="1"/>
  <c r="N261" i="13"/>
  <c r="I261" i="13"/>
  <c r="J261" i="13" s="1"/>
  <c r="E261" i="13"/>
  <c r="N166" i="13"/>
  <c r="I166" i="13"/>
  <c r="J166" i="13" s="1"/>
  <c r="E166" i="13"/>
  <c r="G166" i="13" s="1"/>
  <c r="N136" i="13"/>
  <c r="I136" i="13"/>
  <c r="J136" i="13" s="1"/>
  <c r="E136" i="13"/>
  <c r="N315" i="13"/>
  <c r="I315" i="13"/>
  <c r="J315" i="13" s="1"/>
  <c r="E315" i="13"/>
  <c r="N342" i="13"/>
  <c r="I342" i="13"/>
  <c r="J342" i="13" s="1"/>
  <c r="E342" i="13"/>
  <c r="G342" i="13" s="1"/>
  <c r="N372" i="13"/>
  <c r="I372" i="13"/>
  <c r="J372" i="13" s="1"/>
  <c r="E372" i="13"/>
  <c r="N260" i="13"/>
  <c r="I260" i="13"/>
  <c r="J260" i="13" s="1"/>
  <c r="E260" i="13"/>
  <c r="N104" i="13"/>
  <c r="I104" i="13"/>
  <c r="J104" i="13" s="1"/>
  <c r="E104" i="13"/>
  <c r="G104" i="13" s="1"/>
  <c r="N165" i="13"/>
  <c r="I165" i="13"/>
  <c r="J165" i="13" s="1"/>
  <c r="E165" i="13"/>
  <c r="N259" i="13"/>
  <c r="I259" i="13"/>
  <c r="J259" i="13" s="1"/>
  <c r="E259" i="13"/>
  <c r="G259" i="13" s="1"/>
  <c r="N56" i="13"/>
  <c r="I56" i="13"/>
  <c r="J56" i="13" s="1"/>
  <c r="E56" i="13"/>
  <c r="G56" i="13" s="1"/>
  <c r="N103" i="13"/>
  <c r="I103" i="13"/>
  <c r="J103" i="13" s="1"/>
  <c r="E103" i="13"/>
  <c r="G103" i="13" s="1"/>
  <c r="N258" i="13"/>
  <c r="I258" i="13"/>
  <c r="J258" i="13" s="1"/>
  <c r="E258" i="13"/>
  <c r="F106" i="13" s="1"/>
  <c r="N294" i="13"/>
  <c r="I294" i="13"/>
  <c r="J294" i="13" s="1"/>
  <c r="E294" i="13"/>
  <c r="G294" i="13" s="1"/>
  <c r="N257" i="13"/>
  <c r="I257" i="13"/>
  <c r="J257" i="13" s="1"/>
  <c r="E257" i="13"/>
  <c r="N256" i="13"/>
  <c r="I256" i="13"/>
  <c r="J256" i="13" s="1"/>
  <c r="E256" i="13"/>
  <c r="G256" i="13" s="1"/>
  <c r="N55" i="13"/>
  <c r="I55" i="13"/>
  <c r="J55" i="13" s="1"/>
  <c r="E55" i="13"/>
  <c r="N357" i="13"/>
  <c r="I357" i="13"/>
  <c r="J357" i="13" s="1"/>
  <c r="E357" i="13"/>
  <c r="N314" i="13"/>
  <c r="I314" i="13"/>
  <c r="J314" i="13" s="1"/>
  <c r="E314" i="13"/>
  <c r="G314" i="13" s="1"/>
  <c r="N313" i="13"/>
  <c r="I313" i="13"/>
  <c r="J313" i="13" s="1"/>
  <c r="E313" i="13"/>
  <c r="G313" i="13" s="1"/>
  <c r="N371" i="13"/>
  <c r="I371" i="13"/>
  <c r="J371" i="13" s="1"/>
  <c r="E371" i="13"/>
  <c r="G371" i="13" s="1"/>
  <c r="N341" i="13"/>
  <c r="I341" i="13"/>
  <c r="J341" i="13" s="1"/>
  <c r="E341" i="13"/>
  <c r="N312" i="13"/>
  <c r="I312" i="13"/>
  <c r="J312" i="13" s="1"/>
  <c r="E312" i="13"/>
  <c r="F330" i="13" s="1"/>
  <c r="N255" i="13"/>
  <c r="I255" i="13"/>
  <c r="J255" i="13" s="1"/>
  <c r="E255" i="13"/>
  <c r="N254" i="13"/>
  <c r="I254" i="13"/>
  <c r="J254" i="13" s="1"/>
  <c r="E254" i="13"/>
  <c r="G254" i="13" s="1"/>
  <c r="N253" i="13"/>
  <c r="I253" i="13"/>
  <c r="J253" i="13" s="1"/>
  <c r="E253" i="13"/>
  <c r="G253" i="13" s="1"/>
  <c r="N252" i="13"/>
  <c r="I252" i="13"/>
  <c r="J252" i="13" s="1"/>
  <c r="E252" i="13"/>
  <c r="N102" i="13"/>
  <c r="I102" i="13"/>
  <c r="J102" i="13" s="1"/>
  <c r="E102" i="13"/>
  <c r="N194" i="13"/>
  <c r="I194" i="13"/>
  <c r="J194" i="13" s="1"/>
  <c r="E194" i="13"/>
  <c r="N251" i="13"/>
  <c r="I251" i="13"/>
  <c r="J251" i="13" s="1"/>
  <c r="E251" i="13"/>
  <c r="N25" i="13"/>
  <c r="I25" i="13"/>
  <c r="J25" i="13" s="1"/>
  <c r="E25" i="13"/>
  <c r="G25" i="13" s="1"/>
  <c r="N73" i="13"/>
  <c r="I73" i="13"/>
  <c r="J73" i="13" s="1"/>
  <c r="E73" i="13"/>
  <c r="G73" i="13" s="1"/>
  <c r="N7" i="13"/>
  <c r="I7" i="13"/>
  <c r="J7" i="13" s="1"/>
  <c r="E7" i="13"/>
  <c r="G7" i="13" s="1"/>
  <c r="N370" i="13"/>
  <c r="I370" i="13"/>
  <c r="J370" i="13" s="1"/>
  <c r="E370" i="13"/>
  <c r="N148" i="13"/>
  <c r="I148" i="13"/>
  <c r="J148" i="13" s="1"/>
  <c r="E148" i="13"/>
  <c r="G148" i="13" s="1"/>
  <c r="N340" i="13"/>
  <c r="I340" i="13"/>
  <c r="J340" i="13" s="1"/>
  <c r="E340" i="13"/>
  <c r="G340" i="13" s="1"/>
  <c r="N101" i="13"/>
  <c r="I101" i="13"/>
  <c r="J101" i="13" s="1"/>
  <c r="E101" i="13"/>
  <c r="N293" i="13"/>
  <c r="I293" i="13"/>
  <c r="J293" i="13" s="1"/>
  <c r="E293" i="13"/>
  <c r="N61" i="13"/>
  <c r="I61" i="13"/>
  <c r="J61" i="13" s="1"/>
  <c r="E61" i="13"/>
  <c r="N147" i="13"/>
  <c r="I147" i="13"/>
  <c r="J147" i="13" s="1"/>
  <c r="E147" i="13"/>
  <c r="G147" i="13" s="1"/>
  <c r="N100" i="13"/>
  <c r="I100" i="13"/>
  <c r="J100" i="13" s="1"/>
  <c r="E100" i="13"/>
  <c r="N35" i="13"/>
  <c r="I35" i="13"/>
  <c r="J35" i="13" s="1"/>
  <c r="E35" i="13"/>
  <c r="N164" i="13"/>
  <c r="I164" i="13"/>
  <c r="J164" i="13" s="1"/>
  <c r="E164" i="13"/>
  <c r="G164" i="13" s="1"/>
  <c r="N356" i="13"/>
  <c r="I356" i="13"/>
  <c r="J356" i="13" s="1"/>
  <c r="E356" i="13"/>
  <c r="G356" i="13" s="1"/>
  <c r="N99" i="13"/>
  <c r="I99" i="13"/>
  <c r="J99" i="13" s="1"/>
  <c r="E99" i="13"/>
  <c r="N369" i="13"/>
  <c r="I369" i="13"/>
  <c r="J369" i="13" s="1"/>
  <c r="E369" i="13"/>
  <c r="G369" i="13" s="1"/>
  <c r="N250" i="13"/>
  <c r="I250" i="13"/>
  <c r="J250" i="13" s="1"/>
  <c r="E250" i="13"/>
  <c r="G250" i="13" s="1"/>
  <c r="N98" i="13"/>
  <c r="I98" i="13"/>
  <c r="J98" i="13" s="1"/>
  <c r="E98" i="13"/>
  <c r="G98" i="13" s="1"/>
  <c r="N249" i="13"/>
  <c r="I249" i="13"/>
  <c r="J249" i="13" s="1"/>
  <c r="E249" i="13"/>
  <c r="N248" i="13"/>
  <c r="I248" i="13"/>
  <c r="J248" i="13" s="1"/>
  <c r="E248" i="13"/>
  <c r="N14" i="13"/>
  <c r="I14" i="13"/>
  <c r="J14" i="13" s="1"/>
  <c r="E14" i="13"/>
  <c r="G14" i="13" s="1"/>
  <c r="N97" i="13"/>
  <c r="I97" i="13"/>
  <c r="J97" i="13" s="1"/>
  <c r="E97" i="13"/>
  <c r="N247" i="13"/>
  <c r="I247" i="13"/>
  <c r="J247" i="13" s="1"/>
  <c r="E247" i="13"/>
  <c r="N60" i="13"/>
  <c r="I60" i="13"/>
  <c r="J60" i="13" s="1"/>
  <c r="E60" i="13"/>
  <c r="N246" i="13"/>
  <c r="I246" i="13"/>
  <c r="J246" i="13" s="1"/>
  <c r="E246" i="13"/>
  <c r="N245" i="13"/>
  <c r="I245" i="13"/>
  <c r="J245" i="13" s="1"/>
  <c r="E245" i="13"/>
  <c r="F293" i="13" s="1"/>
  <c r="N96" i="13"/>
  <c r="I96" i="13"/>
  <c r="J96" i="13" s="1"/>
  <c r="E96" i="13"/>
  <c r="G96" i="13" s="1"/>
  <c r="N368" i="13"/>
  <c r="I368" i="13"/>
  <c r="J368" i="13" s="1"/>
  <c r="E368" i="13"/>
  <c r="N244" i="13"/>
  <c r="I244" i="13"/>
  <c r="J244" i="13" s="1"/>
  <c r="E244" i="13"/>
  <c r="N13" i="13"/>
  <c r="I13" i="13"/>
  <c r="J13" i="13" s="1"/>
  <c r="E13" i="13"/>
  <c r="N95" i="13"/>
  <c r="I95" i="13"/>
  <c r="J95" i="13" s="1"/>
  <c r="E95" i="13"/>
  <c r="G95" i="13" s="1"/>
  <c r="N311" i="13"/>
  <c r="I311" i="13"/>
  <c r="J311" i="13" s="1"/>
  <c r="E311" i="13"/>
  <c r="G311" i="13" s="1"/>
  <c r="N243" i="13"/>
  <c r="I243" i="13"/>
  <c r="J243" i="13" s="1"/>
  <c r="E243" i="13"/>
  <c r="G243" i="13" s="1"/>
  <c r="N135" i="13"/>
  <c r="I135" i="13"/>
  <c r="J135" i="13" s="1"/>
  <c r="E135" i="13"/>
  <c r="N242" i="13"/>
  <c r="I242" i="13"/>
  <c r="J242" i="13" s="1"/>
  <c r="E242" i="13"/>
  <c r="N66" i="13"/>
  <c r="I66" i="13"/>
  <c r="J66" i="13" s="1"/>
  <c r="E66" i="13"/>
  <c r="G66" i="13" s="1"/>
  <c r="N193" i="13"/>
  <c r="I193" i="13"/>
  <c r="J193" i="13" s="1"/>
  <c r="E193" i="13"/>
  <c r="G193" i="13" s="1"/>
  <c r="N241" i="13"/>
  <c r="I241" i="13"/>
  <c r="J241" i="13" s="1"/>
  <c r="E241" i="13"/>
  <c r="N240" i="13"/>
  <c r="I240" i="13"/>
  <c r="J240" i="13" s="1"/>
  <c r="E240" i="13"/>
  <c r="N163" i="13"/>
  <c r="I163" i="13"/>
  <c r="J163" i="13" s="1"/>
  <c r="E163" i="13"/>
  <c r="G163" i="13" s="1"/>
  <c r="N292" i="13"/>
  <c r="I292" i="13"/>
  <c r="J292" i="13" s="1"/>
  <c r="E292" i="13"/>
  <c r="G292" i="13" s="1"/>
  <c r="N239" i="13"/>
  <c r="I239" i="13"/>
  <c r="J239" i="13" s="1"/>
  <c r="E239" i="13"/>
  <c r="N355" i="13"/>
  <c r="I355" i="13"/>
  <c r="J355" i="13" s="1"/>
  <c r="E355" i="13"/>
  <c r="G355" i="13" s="1"/>
  <c r="N12" i="13"/>
  <c r="I12" i="13"/>
  <c r="J12" i="13" s="1"/>
  <c r="E12" i="13"/>
  <c r="G12" i="13" s="1"/>
  <c r="N354" i="13"/>
  <c r="I354" i="13"/>
  <c r="J354" i="13" s="1"/>
  <c r="E354" i="13"/>
  <c r="G354" i="13" s="1"/>
  <c r="N353" i="13"/>
  <c r="I353" i="13"/>
  <c r="J353" i="13" s="1"/>
  <c r="E353" i="13"/>
  <c r="N329" i="13"/>
  <c r="I329" i="13"/>
  <c r="J329" i="13" s="1"/>
  <c r="E329" i="13"/>
  <c r="G329" i="13" s="1"/>
  <c r="N40" i="13"/>
  <c r="I40" i="13"/>
  <c r="J40" i="13" s="1"/>
  <c r="E40" i="13"/>
  <c r="G40" i="13" s="1"/>
  <c r="N192" i="13"/>
  <c r="I192" i="13"/>
  <c r="J192" i="13" s="1"/>
  <c r="E192" i="13"/>
  <c r="G192" i="13" s="1"/>
  <c r="N310" i="13"/>
  <c r="I310" i="13"/>
  <c r="J310" i="13" s="1"/>
  <c r="E310" i="13"/>
  <c r="N24" i="13"/>
  <c r="I24" i="13"/>
  <c r="J24" i="13" s="1"/>
  <c r="E24" i="13"/>
  <c r="N134" i="13"/>
  <c r="I134" i="13"/>
  <c r="J134" i="13" s="1"/>
  <c r="E134" i="13"/>
  <c r="N11" i="13"/>
  <c r="I11" i="13"/>
  <c r="J11" i="13" s="1"/>
  <c r="E11" i="13"/>
  <c r="G11" i="13" s="1"/>
  <c r="N162" i="13"/>
  <c r="I162" i="13"/>
  <c r="J162" i="13" s="1"/>
  <c r="E162" i="13"/>
  <c r="N10" i="13"/>
  <c r="I10" i="13"/>
  <c r="J10" i="13" s="1"/>
  <c r="E10" i="13"/>
  <c r="N238" i="13"/>
  <c r="I238" i="13"/>
  <c r="J238" i="13" s="1"/>
  <c r="E238" i="13"/>
  <c r="N191" i="13"/>
  <c r="I191" i="13"/>
  <c r="J191" i="13" s="1"/>
  <c r="E191" i="13"/>
  <c r="G191" i="13" s="1"/>
  <c r="N237" i="13"/>
  <c r="I237" i="13"/>
  <c r="J237" i="13" s="1"/>
  <c r="E237" i="13"/>
  <c r="G237" i="13" s="1"/>
  <c r="N94" i="13"/>
  <c r="I94" i="13"/>
  <c r="J94" i="13" s="1"/>
  <c r="E94" i="13"/>
  <c r="G94" i="13" s="1"/>
  <c r="N309" i="13"/>
  <c r="I309" i="13"/>
  <c r="J309" i="13" s="1"/>
  <c r="E309" i="13"/>
  <c r="G309" i="13" s="1"/>
  <c r="N23" i="13"/>
  <c r="I23" i="13"/>
  <c r="J23" i="13" s="1"/>
  <c r="E23" i="13"/>
  <c r="N291" i="13"/>
  <c r="I291" i="13"/>
  <c r="J291" i="13" s="1"/>
  <c r="E291" i="13"/>
  <c r="N133" i="13"/>
  <c r="I133" i="13"/>
  <c r="J133" i="13" s="1"/>
  <c r="E133" i="13"/>
  <c r="G133" i="13" s="1"/>
  <c r="N190" i="13"/>
  <c r="I190" i="13"/>
  <c r="J190" i="13" s="1"/>
  <c r="E190" i="13"/>
  <c r="F163" i="13" s="1"/>
  <c r="N93" i="13"/>
  <c r="I93" i="13"/>
  <c r="J93" i="13" s="1"/>
  <c r="E93" i="13"/>
  <c r="F292" i="13" s="1"/>
  <c r="N92" i="13"/>
  <c r="I92" i="13"/>
  <c r="J92" i="13" s="1"/>
  <c r="E92" i="13"/>
  <c r="N34" i="13"/>
  <c r="I34" i="13"/>
  <c r="J34" i="13" s="1"/>
  <c r="E34" i="13"/>
  <c r="N308" i="13"/>
  <c r="I308" i="13"/>
  <c r="J308" i="13" s="1"/>
  <c r="E308" i="13"/>
  <c r="G308" i="13" s="1"/>
  <c r="N38" i="13"/>
  <c r="I38" i="13"/>
  <c r="J38" i="13" s="1"/>
  <c r="E38" i="13"/>
  <c r="N132" i="13"/>
  <c r="I132" i="13"/>
  <c r="J132" i="13" s="1"/>
  <c r="E132" i="13"/>
  <c r="N339" i="13"/>
  <c r="I339" i="13"/>
  <c r="J339" i="13" s="1"/>
  <c r="E339" i="13"/>
  <c r="N236" i="13"/>
  <c r="I236" i="13"/>
  <c r="J236" i="13" s="1"/>
  <c r="E236" i="13"/>
  <c r="N235" i="13"/>
  <c r="I235" i="13"/>
  <c r="J235" i="13" s="1"/>
  <c r="E235" i="13"/>
  <c r="N234" i="13"/>
  <c r="I234" i="13"/>
  <c r="J234" i="13" s="1"/>
  <c r="E234" i="13"/>
  <c r="F238" i="13" s="1"/>
  <c r="N6" i="13"/>
  <c r="I6" i="13"/>
  <c r="J6" i="13" s="1"/>
  <c r="E6" i="13"/>
  <c r="G6" i="13" s="1"/>
  <c r="N5" i="13"/>
  <c r="I5" i="13"/>
  <c r="J5" i="13" s="1"/>
  <c r="E5" i="13"/>
  <c r="G5" i="13" s="1"/>
  <c r="N37" i="13"/>
  <c r="I37" i="13"/>
  <c r="J37" i="13" s="1"/>
  <c r="E37" i="13"/>
  <c r="N352" i="13"/>
  <c r="I352" i="13"/>
  <c r="J352" i="13" s="1"/>
  <c r="E352" i="13"/>
  <c r="F356" i="13" s="1"/>
  <c r="N233" i="13"/>
  <c r="I233" i="13"/>
  <c r="J233" i="13" s="1"/>
  <c r="E233" i="13"/>
  <c r="F191" i="13" s="1"/>
  <c r="N189" i="13"/>
  <c r="I189" i="13"/>
  <c r="J189" i="13" s="1"/>
  <c r="E189" i="13"/>
  <c r="N91" i="13"/>
  <c r="I91" i="13"/>
  <c r="J91" i="13" s="1"/>
  <c r="E91" i="13"/>
  <c r="G91" i="13" s="1"/>
  <c r="N232" i="13"/>
  <c r="I232" i="13"/>
  <c r="J232" i="13" s="1"/>
  <c r="E232" i="13"/>
  <c r="N188" i="13"/>
  <c r="I188" i="13"/>
  <c r="J188" i="13" s="1"/>
  <c r="E188" i="13"/>
  <c r="N338" i="13"/>
  <c r="I338" i="13"/>
  <c r="J338" i="13" s="1"/>
  <c r="E338" i="13"/>
  <c r="N90" i="13"/>
  <c r="I90" i="13"/>
  <c r="J90" i="13" s="1"/>
  <c r="E90" i="13"/>
  <c r="N4" i="13"/>
  <c r="I4" i="13"/>
  <c r="J4" i="13" s="1"/>
  <c r="E4" i="13"/>
  <c r="N231" i="13"/>
  <c r="I231" i="13"/>
  <c r="J231" i="13" s="1"/>
  <c r="E231" i="13"/>
  <c r="N46" i="13"/>
  <c r="I46" i="13"/>
  <c r="J46" i="13" s="1"/>
  <c r="E46" i="13"/>
  <c r="N230" i="13"/>
  <c r="I230" i="13"/>
  <c r="J230" i="13" s="1"/>
  <c r="E230" i="13"/>
  <c r="G230" i="13" s="1"/>
  <c r="N161" i="13"/>
  <c r="I161" i="13"/>
  <c r="J161" i="13" s="1"/>
  <c r="E161" i="13"/>
  <c r="G161" i="13" s="1"/>
  <c r="N3" i="13"/>
  <c r="I3" i="13"/>
  <c r="J3" i="13" s="1"/>
  <c r="E3" i="13"/>
  <c r="G3" i="13" s="1"/>
  <c r="N146" i="13"/>
  <c r="I146" i="13"/>
  <c r="J146" i="13" s="1"/>
  <c r="E146" i="13"/>
  <c r="N337" i="13"/>
  <c r="I337" i="13"/>
  <c r="J337" i="13" s="1"/>
  <c r="E337" i="13"/>
  <c r="G337" i="13" s="1"/>
  <c r="N367" i="13"/>
  <c r="I367" i="13"/>
  <c r="J367" i="13" s="1"/>
  <c r="E367" i="13"/>
  <c r="G367" i="13" s="1"/>
  <c r="N229" i="13"/>
  <c r="I229" i="13"/>
  <c r="J229" i="13" s="1"/>
  <c r="E229" i="13"/>
  <c r="N290" i="13"/>
  <c r="I290" i="13"/>
  <c r="J290" i="13" s="1"/>
  <c r="E290" i="13"/>
  <c r="G290" i="13" s="1"/>
  <c r="N307" i="13"/>
  <c r="I307" i="13"/>
  <c r="J307" i="13" s="1"/>
  <c r="E307" i="13"/>
  <c r="F355" i="13" s="1"/>
  <c r="N228" i="13"/>
  <c r="I228" i="13"/>
  <c r="J228" i="13" s="1"/>
  <c r="E228" i="13"/>
  <c r="G228" i="13" s="1"/>
  <c r="N45" i="13"/>
  <c r="I45" i="13"/>
  <c r="J45" i="13" s="1"/>
  <c r="E45" i="13"/>
  <c r="G45" i="13" s="1"/>
  <c r="N89" i="13"/>
  <c r="I89" i="13"/>
  <c r="J89" i="13" s="1"/>
  <c r="E89" i="13"/>
  <c r="G89" i="13" s="1"/>
  <c r="N160" i="13"/>
  <c r="I160" i="13"/>
  <c r="J160" i="13" s="1"/>
  <c r="E160" i="13"/>
  <c r="N88" i="13"/>
  <c r="I88" i="13"/>
  <c r="J88" i="13" s="1"/>
  <c r="E88" i="13"/>
  <c r="N72" i="13"/>
  <c r="I72" i="13"/>
  <c r="J72" i="13" s="1"/>
  <c r="E72" i="13"/>
  <c r="G72" i="13" s="1"/>
  <c r="N131" i="13"/>
  <c r="I131" i="13"/>
  <c r="J131" i="13" s="1"/>
  <c r="E131" i="13"/>
  <c r="N187" i="13"/>
  <c r="I187" i="13"/>
  <c r="J187" i="13" s="1"/>
  <c r="E187" i="13"/>
  <c r="G187" i="13" s="1"/>
  <c r="N22" i="13"/>
  <c r="I22" i="13"/>
  <c r="J22" i="13" s="1"/>
  <c r="E22" i="13"/>
  <c r="G22" i="13" s="1"/>
  <c r="N227" i="13"/>
  <c r="I227" i="13"/>
  <c r="J227" i="13" s="1"/>
  <c r="E227" i="13"/>
  <c r="G227" i="13" s="1"/>
  <c r="N159" i="13"/>
  <c r="I159" i="13"/>
  <c r="J159" i="13" s="1"/>
  <c r="E159" i="13"/>
  <c r="G159" i="13" s="1"/>
  <c r="N226" i="13"/>
  <c r="I226" i="13"/>
  <c r="J226" i="13" s="1"/>
  <c r="E226" i="13"/>
  <c r="N145" i="13"/>
  <c r="I145" i="13"/>
  <c r="J145" i="13" s="1"/>
  <c r="E145" i="13"/>
  <c r="G145" i="13" s="1"/>
  <c r="N71" i="13"/>
  <c r="I71" i="13"/>
  <c r="J71" i="13" s="1"/>
  <c r="E71" i="13"/>
  <c r="G71" i="13" s="1"/>
  <c r="N306" i="13"/>
  <c r="I306" i="13"/>
  <c r="J306" i="13" s="1"/>
  <c r="E306" i="13"/>
  <c r="G306" i="13" s="1"/>
  <c r="N305" i="13"/>
  <c r="I305" i="13"/>
  <c r="J305" i="13" s="1"/>
  <c r="E305" i="13"/>
  <c r="G305" i="13" s="1"/>
  <c r="N225" i="13"/>
  <c r="I225" i="13"/>
  <c r="J225" i="13" s="1"/>
  <c r="E225" i="13"/>
  <c r="N158" i="13"/>
  <c r="I158" i="13"/>
  <c r="J158" i="13" s="1"/>
  <c r="E158" i="13"/>
  <c r="G158" i="13" s="1"/>
  <c r="N186" i="13"/>
  <c r="I186" i="13"/>
  <c r="J186" i="13" s="1"/>
  <c r="E186" i="13"/>
  <c r="G186" i="13" s="1"/>
  <c r="N366" i="13"/>
  <c r="I366" i="13"/>
  <c r="J366" i="13" s="1"/>
  <c r="E366" i="13"/>
  <c r="N87" i="13"/>
  <c r="I87" i="13"/>
  <c r="J87" i="13" s="1"/>
  <c r="E87" i="13"/>
  <c r="N185" i="13"/>
  <c r="I185" i="13"/>
  <c r="J185" i="13" s="1"/>
  <c r="E185" i="13"/>
  <c r="N144" i="13"/>
  <c r="I144" i="13"/>
  <c r="J144" i="13" s="1"/>
  <c r="E144" i="13"/>
  <c r="N289" i="13"/>
  <c r="I289" i="13"/>
  <c r="J289" i="13" s="1"/>
  <c r="E289" i="13"/>
  <c r="G289" i="13" s="1"/>
  <c r="N157" i="13"/>
  <c r="I157" i="13"/>
  <c r="J157" i="13" s="1"/>
  <c r="E157" i="13"/>
  <c r="G157" i="13" s="1"/>
  <c r="N86" i="13"/>
  <c r="I86" i="13"/>
  <c r="J86" i="13" s="1"/>
  <c r="E86" i="13"/>
  <c r="G86" i="13" s="1"/>
  <c r="N143" i="13"/>
  <c r="I143" i="13"/>
  <c r="J143" i="13" s="1"/>
  <c r="E143" i="13"/>
  <c r="N85" i="13"/>
  <c r="I85" i="13"/>
  <c r="J85" i="13" s="1"/>
  <c r="E85" i="13"/>
  <c r="G85" i="13" s="1"/>
  <c r="N336" i="13"/>
  <c r="I336" i="13"/>
  <c r="J336" i="13" s="1"/>
  <c r="E336" i="13"/>
  <c r="G336" i="13" s="1"/>
  <c r="N224" i="13"/>
  <c r="I224" i="13"/>
  <c r="J224" i="13" s="1"/>
  <c r="E224" i="13"/>
  <c r="F121" i="13" s="1"/>
  <c r="N304" i="13"/>
  <c r="I304" i="13"/>
  <c r="J304" i="13" s="1"/>
  <c r="E304" i="13"/>
  <c r="G304" i="13" s="1"/>
  <c r="N223" i="13"/>
  <c r="I223" i="13"/>
  <c r="J223" i="13" s="1"/>
  <c r="E223" i="13"/>
  <c r="G223" i="13" s="1"/>
  <c r="N84" i="13"/>
  <c r="I84" i="13"/>
  <c r="J84" i="13" s="1"/>
  <c r="E84" i="13"/>
  <c r="G84" i="13" s="1"/>
  <c r="N21" i="13"/>
  <c r="I21" i="13"/>
  <c r="J21" i="13" s="1"/>
  <c r="E21" i="13"/>
  <c r="G21" i="13" s="1"/>
  <c r="N222" i="13"/>
  <c r="I222" i="13"/>
  <c r="J222" i="13" s="1"/>
  <c r="E222" i="13"/>
  <c r="G222" i="13" s="1"/>
  <c r="N221" i="13"/>
  <c r="I221" i="13"/>
  <c r="J221" i="13" s="1"/>
  <c r="E221" i="13"/>
  <c r="N184" i="13"/>
  <c r="I184" i="13"/>
  <c r="J184" i="13" s="1"/>
  <c r="E184" i="13"/>
  <c r="N142" i="13"/>
  <c r="I142" i="13"/>
  <c r="J142" i="13" s="1"/>
  <c r="E142" i="13"/>
  <c r="G142" i="13" s="1"/>
  <c r="N9" i="13"/>
  <c r="I9" i="13"/>
  <c r="J9" i="13" s="1"/>
  <c r="E9" i="13"/>
  <c r="G9" i="13" s="1"/>
  <c r="N220" i="13"/>
  <c r="I220" i="13"/>
  <c r="J220" i="13" s="1"/>
  <c r="E220" i="13"/>
  <c r="N44" i="13"/>
  <c r="I44" i="13"/>
  <c r="J44" i="13" s="1"/>
  <c r="E44" i="13"/>
  <c r="G44" i="13" s="1"/>
  <c r="N20" i="13"/>
  <c r="I20" i="13"/>
  <c r="J20" i="13" s="1"/>
  <c r="E20" i="13"/>
  <c r="G20" i="13" s="1"/>
  <c r="N83" i="13"/>
  <c r="I83" i="13"/>
  <c r="J83" i="13" s="1"/>
  <c r="E83" i="13"/>
  <c r="G83" i="13" s="1"/>
  <c r="N219" i="13"/>
  <c r="I219" i="13"/>
  <c r="J219" i="13" s="1"/>
  <c r="E219" i="13"/>
  <c r="N218" i="13"/>
  <c r="I218" i="13"/>
  <c r="J218" i="13" s="1"/>
  <c r="E218" i="13"/>
  <c r="G218" i="13" s="1"/>
  <c r="N183" i="13"/>
  <c r="I183" i="13"/>
  <c r="J183" i="13" s="1"/>
  <c r="E183" i="13"/>
  <c r="G183" i="13" s="1"/>
  <c r="N217" i="13"/>
  <c r="I217" i="13"/>
  <c r="J217" i="13" s="1"/>
  <c r="E217" i="13"/>
  <c r="N216" i="13"/>
  <c r="I216" i="13"/>
  <c r="J216" i="13" s="1"/>
  <c r="E216" i="13"/>
  <c r="G216" i="13" s="1"/>
  <c r="N182" i="13"/>
  <c r="I182" i="13"/>
  <c r="J182" i="13" s="1"/>
  <c r="E182" i="13"/>
  <c r="G182" i="13" s="1"/>
  <c r="N181" i="13"/>
  <c r="I181" i="13"/>
  <c r="J181" i="13" s="1"/>
  <c r="E181" i="13"/>
  <c r="G181" i="13" s="1"/>
  <c r="N70" i="13"/>
  <c r="I70" i="13"/>
  <c r="J70" i="13" s="1"/>
  <c r="E70" i="13"/>
  <c r="N335" i="13"/>
  <c r="I335" i="13"/>
  <c r="J335" i="13" s="1"/>
  <c r="E335" i="13"/>
  <c r="N130" i="13"/>
  <c r="I130" i="13"/>
  <c r="J130" i="13" s="1"/>
  <c r="E130" i="13"/>
  <c r="F170" i="13" s="1"/>
  <c r="N215" i="13"/>
  <c r="I215" i="13"/>
  <c r="J215" i="13" s="1"/>
  <c r="E215" i="13"/>
  <c r="G215" i="13" s="1"/>
  <c r="N334" i="13"/>
  <c r="I334" i="13"/>
  <c r="J334" i="13" s="1"/>
  <c r="E334" i="13"/>
  <c r="G334" i="13" s="1"/>
  <c r="N214" i="13"/>
  <c r="I214" i="13"/>
  <c r="J214" i="13" s="1"/>
  <c r="E214" i="13"/>
  <c r="G214" i="13" s="1"/>
  <c r="N82" i="13"/>
  <c r="I82" i="13"/>
  <c r="J82" i="13" s="1"/>
  <c r="E82" i="13"/>
  <c r="G82" i="13" s="1"/>
  <c r="N180" i="13"/>
  <c r="I180" i="13"/>
  <c r="J180" i="13" s="1"/>
  <c r="E180" i="13"/>
  <c r="G180" i="13" s="1"/>
  <c r="N213" i="13"/>
  <c r="I213" i="13"/>
  <c r="J213" i="13" s="1"/>
  <c r="E213" i="13"/>
  <c r="G213" i="13" s="1"/>
  <c r="N328" i="13"/>
  <c r="I328" i="13"/>
  <c r="J328" i="13" s="1"/>
  <c r="E328" i="13"/>
  <c r="G328" i="13" s="1"/>
  <c r="N179" i="13"/>
  <c r="I179" i="13"/>
  <c r="J179" i="13" s="1"/>
  <c r="E179" i="13"/>
  <c r="G179" i="13" s="1"/>
  <c r="N178" i="13"/>
  <c r="I178" i="13"/>
  <c r="J178" i="13" s="1"/>
  <c r="E178" i="13"/>
  <c r="G178" i="13" s="1"/>
  <c r="N212" i="13"/>
  <c r="I212" i="13"/>
  <c r="J212" i="13" s="1"/>
  <c r="E212" i="13"/>
  <c r="G212" i="13" s="1"/>
  <c r="N65" i="13"/>
  <c r="I65" i="13"/>
  <c r="J65" i="13" s="1"/>
  <c r="J69" i="13" s="1"/>
  <c r="E65" i="13"/>
  <c r="G65" i="13" s="1"/>
  <c r="N351" i="13"/>
  <c r="I351" i="13"/>
  <c r="J351" i="13" s="1"/>
  <c r="E351" i="13"/>
  <c r="N303" i="13"/>
  <c r="I303" i="13"/>
  <c r="J303" i="13" s="1"/>
  <c r="E303" i="13"/>
  <c r="G303" i="13" s="1"/>
  <c r="N81" i="13"/>
  <c r="I81" i="13"/>
  <c r="J81" i="13" s="1"/>
  <c r="E81" i="13"/>
  <c r="G81" i="13" s="1"/>
  <c r="N288" i="13"/>
  <c r="I288" i="13"/>
  <c r="J288" i="13" s="1"/>
  <c r="E288" i="13"/>
  <c r="G288" i="13" s="1"/>
  <c r="N177" i="13"/>
  <c r="I177" i="13"/>
  <c r="J177" i="13" s="1"/>
  <c r="E177" i="13"/>
  <c r="G177" i="13" s="1"/>
  <c r="N287" i="13"/>
  <c r="I287" i="13"/>
  <c r="J287" i="13" s="1"/>
  <c r="E287" i="13"/>
  <c r="G287" i="13" s="1"/>
  <c r="N211" i="13"/>
  <c r="I211" i="13"/>
  <c r="J211" i="13" s="1"/>
  <c r="E211" i="13"/>
  <c r="N210" i="13"/>
  <c r="I210" i="13"/>
  <c r="J210" i="13" s="1"/>
  <c r="E210" i="13"/>
  <c r="G210" i="13" s="1"/>
  <c r="N19" i="13"/>
  <c r="I19" i="13"/>
  <c r="J19" i="13" s="1"/>
  <c r="E19" i="13"/>
  <c r="N2" i="13"/>
  <c r="I2" i="13"/>
  <c r="J2" i="13" s="1"/>
  <c r="E2" i="13"/>
  <c r="G2" i="13" s="1"/>
  <c r="N80" i="13"/>
  <c r="I80" i="13"/>
  <c r="J80" i="13" s="1"/>
  <c r="E80" i="13"/>
  <c r="G80" i="13" s="1"/>
  <c r="N209" i="13"/>
  <c r="I209" i="13"/>
  <c r="J209" i="13" s="1"/>
  <c r="E209" i="13"/>
  <c r="N156" i="13"/>
  <c r="I156" i="13"/>
  <c r="J156" i="13" s="1"/>
  <c r="E156" i="13"/>
  <c r="G156" i="13" s="1"/>
  <c r="N18" i="13"/>
  <c r="I18" i="13"/>
  <c r="J18" i="13" s="1"/>
  <c r="E18" i="13"/>
  <c r="N302" i="13"/>
  <c r="I302" i="13"/>
  <c r="J302" i="13" s="1"/>
  <c r="E302" i="13"/>
  <c r="G302" i="13" s="1"/>
  <c r="N141" i="13"/>
  <c r="I141" i="13"/>
  <c r="J141" i="13" s="1"/>
  <c r="E141" i="13"/>
  <c r="F296" i="13" s="1"/>
  <c r="N176" i="13"/>
  <c r="I176" i="13"/>
  <c r="J176" i="13" s="1"/>
  <c r="E176" i="13"/>
  <c r="G176" i="13" s="1"/>
  <c r="N54" i="13"/>
  <c r="I54" i="13"/>
  <c r="J54" i="13" s="1"/>
  <c r="E54" i="13"/>
  <c r="N175" i="13"/>
  <c r="I175" i="13"/>
  <c r="J175" i="13" s="1"/>
  <c r="E175" i="13"/>
  <c r="F267" i="13" s="1"/>
  <c r="N155" i="13"/>
  <c r="I155" i="13"/>
  <c r="J155" i="13" s="1"/>
  <c r="E155" i="13"/>
  <c r="P4" i="12"/>
  <c r="M3" i="12"/>
  <c r="P7" i="12" s="1"/>
  <c r="M2" i="12"/>
  <c r="P3" i="12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H211" i="12" s="1"/>
  <c r="H212" i="12" s="1"/>
  <c r="H213" i="12" s="1"/>
  <c r="H214" i="12" s="1"/>
  <c r="H215" i="12" s="1"/>
  <c r="H216" i="12" s="1"/>
  <c r="H217" i="12" s="1"/>
  <c r="H218" i="12" s="1"/>
  <c r="H219" i="12" s="1"/>
  <c r="H220" i="12" s="1"/>
  <c r="H221" i="12" s="1"/>
  <c r="H222" i="12" s="1"/>
  <c r="H223" i="12" s="1"/>
  <c r="H224" i="12" s="1"/>
  <c r="H225" i="12" s="1"/>
  <c r="H226" i="12" s="1"/>
  <c r="H227" i="12" s="1"/>
  <c r="H228" i="12" s="1"/>
  <c r="H229" i="12" s="1"/>
  <c r="H230" i="12" s="1"/>
  <c r="H231" i="12" s="1"/>
  <c r="H232" i="12" s="1"/>
  <c r="H233" i="12" s="1"/>
  <c r="H234" i="12" s="1"/>
  <c r="H235" i="12" s="1"/>
  <c r="H236" i="12" s="1"/>
  <c r="H237" i="12" s="1"/>
  <c r="H238" i="12" s="1"/>
  <c r="O231" i="12" s="1"/>
  <c r="H3" i="12"/>
  <c r="H2" i="12"/>
  <c r="F50" i="13" l="1"/>
  <c r="F248" i="13"/>
  <c r="F256" i="13"/>
  <c r="F259" i="13"/>
  <c r="F139" i="13"/>
  <c r="F107" i="13"/>
  <c r="F244" i="13"/>
  <c r="F101" i="13"/>
  <c r="F342" i="13"/>
  <c r="F236" i="13"/>
  <c r="F219" i="13"/>
  <c r="F44" i="13"/>
  <c r="F57" i="13"/>
  <c r="F54" i="13"/>
  <c r="K54" i="13" s="1"/>
  <c r="M54" i="13" s="1"/>
  <c r="J129" i="13"/>
  <c r="J154" i="13"/>
  <c r="J43" i="13"/>
  <c r="J78" i="13"/>
  <c r="J36" i="13"/>
  <c r="J350" i="13"/>
  <c r="J17" i="13"/>
  <c r="J64" i="13"/>
  <c r="J59" i="13"/>
  <c r="J286" i="13"/>
  <c r="J333" i="13"/>
  <c r="J39" i="13"/>
  <c r="J8" i="13"/>
  <c r="J327" i="13"/>
  <c r="J376" i="13"/>
  <c r="J53" i="13"/>
  <c r="J208" i="13"/>
  <c r="J365" i="13"/>
  <c r="J140" i="13"/>
  <c r="J174" i="13"/>
  <c r="J33" i="13"/>
  <c r="J300" i="13"/>
  <c r="F295" i="13"/>
  <c r="F266" i="13"/>
  <c r="F285" i="13"/>
  <c r="F245" i="13"/>
  <c r="F98" i="13"/>
  <c r="F179" i="13"/>
  <c r="F48" i="13"/>
  <c r="F263" i="13"/>
  <c r="K263" i="13" s="1"/>
  <c r="M263" i="13" s="1"/>
  <c r="F187" i="13"/>
  <c r="F287" i="13"/>
  <c r="F198" i="13"/>
  <c r="F358" i="13"/>
  <c r="F212" i="13"/>
  <c r="F254" i="13"/>
  <c r="F363" i="13"/>
  <c r="F150" i="13"/>
  <c r="F200" i="13"/>
  <c r="F341" i="13"/>
  <c r="F123" i="13"/>
  <c r="K123" i="13" s="1"/>
  <c r="M123" i="13" s="1"/>
  <c r="F32" i="13"/>
  <c r="F277" i="13"/>
  <c r="F19" i="13"/>
  <c r="K19" i="13" s="1"/>
  <c r="M19" i="13" s="1"/>
  <c r="F192" i="13"/>
  <c r="F162" i="13"/>
  <c r="F133" i="13"/>
  <c r="F221" i="13"/>
  <c r="F224" i="13"/>
  <c r="F102" i="13"/>
  <c r="F30" i="13"/>
  <c r="F25" i="13"/>
  <c r="F175" i="13"/>
  <c r="F241" i="13"/>
  <c r="F81" i="13"/>
  <c r="F153" i="13"/>
  <c r="F125" i="13"/>
  <c r="F218" i="13"/>
  <c r="F134" i="13"/>
  <c r="F243" i="13"/>
  <c r="F109" i="13"/>
  <c r="F173" i="13"/>
  <c r="K173" i="13" s="1"/>
  <c r="M173" i="13" s="1"/>
  <c r="F83" i="13"/>
  <c r="F222" i="13"/>
  <c r="F34" i="13"/>
  <c r="K34" i="13" s="1"/>
  <c r="M34" i="13" s="1"/>
  <c r="F80" i="13"/>
  <c r="F298" i="13"/>
  <c r="F194" i="13"/>
  <c r="F87" i="13"/>
  <c r="F338" i="13"/>
  <c r="F279" i="13"/>
  <c r="F291" i="13"/>
  <c r="F239" i="13"/>
  <c r="K239" i="13" s="1"/>
  <c r="M239" i="13" s="1"/>
  <c r="F65" i="13"/>
  <c r="F320" i="13"/>
  <c r="F104" i="13"/>
  <c r="F340" i="13"/>
  <c r="F84" i="13"/>
  <c r="F258" i="13"/>
  <c r="F4" i="13"/>
  <c r="F160" i="13"/>
  <c r="F364" i="13"/>
  <c r="F235" i="13"/>
  <c r="F70" i="13"/>
  <c r="F185" i="13"/>
  <c r="K185" i="13" s="1"/>
  <c r="M185" i="13" s="1"/>
  <c r="F242" i="13"/>
  <c r="K242" i="13" s="1"/>
  <c r="M242" i="13" s="1"/>
  <c r="G121" i="13"/>
  <c r="F240" i="13"/>
  <c r="F164" i="13"/>
  <c r="G245" i="13"/>
  <c r="F167" i="13"/>
  <c r="G317" i="13"/>
  <c r="F255" i="13"/>
  <c r="G34" i="13"/>
  <c r="F110" i="13"/>
  <c r="F94" i="13"/>
  <c r="G225" i="13"/>
  <c r="F166" i="13"/>
  <c r="G351" i="13"/>
  <c r="F339" i="13"/>
  <c r="K339" i="13" s="1"/>
  <c r="M339" i="13" s="1"/>
  <c r="F216" i="13"/>
  <c r="G134" i="13"/>
  <c r="G357" i="13"/>
  <c r="G165" i="13"/>
  <c r="G175" i="13"/>
  <c r="G132" i="13"/>
  <c r="G202" i="13"/>
  <c r="F257" i="13"/>
  <c r="G263" i="13"/>
  <c r="F141" i="13"/>
  <c r="G144" i="13"/>
  <c r="F249" i="13"/>
  <c r="F13" i="13"/>
  <c r="F176" i="13"/>
  <c r="G130" i="13"/>
  <c r="F246" i="13"/>
  <c r="F103" i="13"/>
  <c r="F195" i="13"/>
  <c r="G105" i="13"/>
  <c r="G62" i="13"/>
  <c r="F67" i="13"/>
  <c r="G87" i="13"/>
  <c r="F347" i="13"/>
  <c r="F367" i="13"/>
  <c r="G248" i="13"/>
  <c r="G106" i="13"/>
  <c r="F74" i="13"/>
  <c r="F41" i="13"/>
  <c r="G100" i="13"/>
  <c r="F265" i="13"/>
  <c r="F343" i="13"/>
  <c r="F9" i="13"/>
  <c r="G234" i="13"/>
  <c r="G136" i="13"/>
  <c r="F268" i="13"/>
  <c r="F197" i="13"/>
  <c r="K197" i="13" s="1"/>
  <c r="M197" i="13" s="1"/>
  <c r="F5" i="13"/>
  <c r="G226" i="13"/>
  <c r="F45" i="13"/>
  <c r="F217" i="13"/>
  <c r="F310" i="13"/>
  <c r="F312" i="13"/>
  <c r="F203" i="13"/>
  <c r="G269" i="13"/>
  <c r="G24" i="13"/>
  <c r="G247" i="13"/>
  <c r="F148" i="13"/>
  <c r="G338" i="13"/>
  <c r="F369" i="13"/>
  <c r="F18" i="13"/>
  <c r="G137" i="13"/>
  <c r="G97" i="13"/>
  <c r="F251" i="13"/>
  <c r="F117" i="13"/>
  <c r="G219" i="13"/>
  <c r="G257" i="13"/>
  <c r="F105" i="13"/>
  <c r="G38" i="13"/>
  <c r="F184" i="13"/>
  <c r="G49" i="13"/>
  <c r="F229" i="13"/>
  <c r="G146" i="13"/>
  <c r="F283" i="13"/>
  <c r="F345" i="13"/>
  <c r="G316" i="13"/>
  <c r="F149" i="13"/>
  <c r="G217" i="13"/>
  <c r="G370" i="13"/>
  <c r="F317" i="13"/>
  <c r="K317" i="13" s="1"/>
  <c r="M317" i="13" s="1"/>
  <c r="G255" i="13"/>
  <c r="F261" i="13"/>
  <c r="F76" i="13"/>
  <c r="G153" i="13"/>
  <c r="G120" i="13"/>
  <c r="F49" i="13"/>
  <c r="F118" i="13"/>
  <c r="G221" i="13"/>
  <c r="G70" i="13"/>
  <c r="F180" i="13"/>
  <c r="G229" i="13"/>
  <c r="F282" i="13"/>
  <c r="G293" i="13"/>
  <c r="F294" i="13"/>
  <c r="G57" i="13"/>
  <c r="F146" i="13"/>
  <c r="G189" i="13"/>
  <c r="F237" i="13"/>
  <c r="G31" i="13"/>
  <c r="F234" i="13"/>
  <c r="K234" i="13" s="1"/>
  <c r="M234" i="13" s="1"/>
  <c r="G55" i="13"/>
  <c r="F145" i="13"/>
  <c r="G13" i="13"/>
  <c r="F157" i="13"/>
  <c r="G46" i="13"/>
  <c r="G37" i="13"/>
  <c r="F315" i="13"/>
  <c r="F158" i="13"/>
  <c r="F137" i="13"/>
  <c r="G295" i="13"/>
  <c r="F373" i="13"/>
  <c r="F89" i="13"/>
  <c r="F62" i="13"/>
  <c r="K62" i="13" s="1"/>
  <c r="M62" i="13" s="1"/>
  <c r="G323" i="13"/>
  <c r="F304" i="13"/>
  <c r="G291" i="13"/>
  <c r="F85" i="13"/>
  <c r="F46" i="13"/>
  <c r="F6" i="13"/>
  <c r="G236" i="13"/>
  <c r="G196" i="13"/>
  <c r="F73" i="13"/>
  <c r="F199" i="13"/>
  <c r="K199" i="13" s="1"/>
  <c r="M199" i="13" s="1"/>
  <c r="F269" i="13"/>
  <c r="F112" i="13"/>
  <c r="G224" i="13"/>
  <c r="F311" i="13"/>
  <c r="F223" i="13"/>
  <c r="F371" i="13"/>
  <c r="G312" i="13"/>
  <c r="F326" i="13"/>
  <c r="F319" i="13"/>
  <c r="K101" i="13" s="1"/>
  <c r="M101" i="13" s="1"/>
  <c r="G262" i="13"/>
  <c r="G197" i="13"/>
  <c r="G349" i="13"/>
  <c r="F211" i="13"/>
  <c r="K211" i="13" s="1"/>
  <c r="M211" i="13" s="1"/>
  <c r="F233" i="13"/>
  <c r="F177" i="13"/>
  <c r="F190" i="13"/>
  <c r="G232" i="13"/>
  <c r="G339" i="13"/>
  <c r="G241" i="13"/>
  <c r="G242" i="13"/>
  <c r="F144" i="13"/>
  <c r="G61" i="13"/>
  <c r="F186" i="13"/>
  <c r="G251" i="13"/>
  <c r="F88" i="13"/>
  <c r="G318" i="13"/>
  <c r="F324" i="13"/>
  <c r="G152" i="13"/>
  <c r="G375" i="13"/>
  <c r="F354" i="13"/>
  <c r="F183" i="13"/>
  <c r="F151" i="13"/>
  <c r="G160" i="13"/>
  <c r="G188" i="13"/>
  <c r="G199" i="13"/>
  <c r="F130" i="13"/>
  <c r="G307" i="13"/>
  <c r="G173" i="13"/>
  <c r="F114" i="13"/>
  <c r="F204" i="13"/>
  <c r="F228" i="13"/>
  <c r="G344" i="13"/>
  <c r="F332" i="13"/>
  <c r="G19" i="13"/>
  <c r="G35" i="13"/>
  <c r="F171" i="13"/>
  <c r="G23" i="13"/>
  <c r="G58" i="13"/>
  <c r="F122" i="13"/>
  <c r="F161" i="13"/>
  <c r="F231" i="13"/>
  <c r="F108" i="13"/>
  <c r="F357" i="13"/>
  <c r="F305" i="13"/>
  <c r="F226" i="13"/>
  <c r="G330" i="13"/>
  <c r="G310" i="13"/>
  <c r="G246" i="13"/>
  <c r="F252" i="13"/>
  <c r="F316" i="13"/>
  <c r="K330" i="13" s="1"/>
  <c r="M330" i="13" s="1"/>
  <c r="F262" i="13"/>
  <c r="F196" i="13"/>
  <c r="F23" i="13"/>
  <c r="G233" i="13"/>
  <c r="F142" i="13"/>
  <c r="F370" i="13"/>
  <c r="F159" i="13"/>
  <c r="F288" i="13"/>
  <c r="F346" i="13"/>
  <c r="F27" i="13"/>
  <c r="F155" i="13"/>
  <c r="K155" i="13" s="1"/>
  <c r="M155" i="13" s="1"/>
  <c r="G123" i="13"/>
  <c r="F336" i="13"/>
  <c r="K236" i="13" s="1"/>
  <c r="M236" i="13" s="1"/>
  <c r="F38" i="13"/>
  <c r="G93" i="13"/>
  <c r="G4" i="13"/>
  <c r="F58" i="13"/>
  <c r="G368" i="13"/>
  <c r="G77" i="13"/>
  <c r="G170" i="13"/>
  <c r="F61" i="13"/>
  <c r="F113" i="13"/>
  <c r="G30" i="13"/>
  <c r="F91" i="13"/>
  <c r="F181" i="13"/>
  <c r="K121" i="13" s="1"/>
  <c r="M121" i="13" s="1"/>
  <c r="F281" i="13"/>
  <c r="G90" i="13"/>
  <c r="F275" i="13"/>
  <c r="G10" i="13"/>
  <c r="G258" i="13"/>
  <c r="G15" i="13"/>
  <c r="G162" i="13"/>
  <c r="F95" i="13"/>
  <c r="F31" i="13"/>
  <c r="G285" i="13"/>
  <c r="F307" i="13"/>
  <c r="G211" i="13"/>
  <c r="F202" i="13"/>
  <c r="K202" i="13" s="1"/>
  <c r="M202" i="13" s="1"/>
  <c r="F82" i="13"/>
  <c r="F138" i="13"/>
  <c r="G143" i="13"/>
  <c r="F280" i="13"/>
  <c r="F206" i="13"/>
  <c r="G343" i="13"/>
  <c r="F360" i="13"/>
  <c r="F11" i="13"/>
  <c r="F189" i="13"/>
  <c r="F278" i="13"/>
  <c r="G190" i="13"/>
  <c r="F289" i="13"/>
  <c r="G60" i="13"/>
  <c r="F97" i="13"/>
  <c r="G240" i="13"/>
  <c r="G99" i="13"/>
  <c r="F111" i="13"/>
  <c r="F297" i="13"/>
  <c r="F207" i="13"/>
  <c r="G252" i="13"/>
  <c r="F260" i="13"/>
  <c r="F135" i="13"/>
  <c r="F26" i="13"/>
  <c r="F47" i="13"/>
  <c r="F188" i="13"/>
  <c r="G50" i="13"/>
  <c r="F247" i="13"/>
  <c r="F321" i="13"/>
  <c r="F308" i="13"/>
  <c r="K238" i="13" s="1"/>
  <c r="M238" i="13" s="1"/>
  <c r="G335" i="13"/>
  <c r="F309" i="13"/>
  <c r="F22" i="13"/>
  <c r="F127" i="13"/>
  <c r="G220" i="13"/>
  <c r="F201" i="13"/>
  <c r="G276" i="13"/>
  <c r="F15" i="13"/>
  <c r="K15" i="13" s="1"/>
  <c r="M15" i="13" s="1"/>
  <c r="F353" i="13"/>
  <c r="F220" i="13"/>
  <c r="K220" i="13" s="1"/>
  <c r="M220" i="13" s="1"/>
  <c r="F12" i="13"/>
  <c r="F272" i="13"/>
  <c r="F124" i="13"/>
  <c r="G352" i="13"/>
  <c r="F318" i="13"/>
  <c r="G102" i="13"/>
  <c r="F314" i="13"/>
  <c r="F147" i="13"/>
  <c r="G315" i="13"/>
  <c r="F331" i="13"/>
  <c r="G239" i="13"/>
  <c r="G167" i="13"/>
  <c r="F2" i="13"/>
  <c r="G297" i="13"/>
  <c r="F60" i="13"/>
  <c r="G184" i="13"/>
  <c r="F276" i="13"/>
  <c r="G273" i="13"/>
  <c r="F14" i="13"/>
  <c r="F253" i="13"/>
  <c r="G135" i="13"/>
  <c r="F250" i="13"/>
  <c r="G366" i="13"/>
  <c r="F329" i="13"/>
  <c r="F271" i="13"/>
  <c r="G42" i="13"/>
  <c r="F93" i="13"/>
  <c r="K93" i="13" s="1"/>
  <c r="M93" i="13" s="1"/>
  <c r="F126" i="13"/>
  <c r="G88" i="13"/>
  <c r="F372" i="13"/>
  <c r="F128" i="13"/>
  <c r="G231" i="13"/>
  <c r="F274" i="13"/>
  <c r="F119" i="13"/>
  <c r="F205" i="13"/>
  <c r="F68" i="13"/>
  <c r="F52" i="13"/>
  <c r="F92" i="13"/>
  <c r="F178" i="13"/>
  <c r="F169" i="13"/>
  <c r="F215" i="13"/>
  <c r="F72" i="13"/>
  <c r="F55" i="13"/>
  <c r="F56" i="13"/>
  <c r="G119" i="13"/>
  <c r="G68" i="13"/>
  <c r="F90" i="13"/>
  <c r="G155" i="13"/>
  <c r="G54" i="13"/>
  <c r="G141" i="13"/>
  <c r="G18" i="13"/>
  <c r="G209" i="13"/>
  <c r="F273" i="13"/>
  <c r="F214" i="13"/>
  <c r="F152" i="13"/>
  <c r="G185" i="13"/>
  <c r="F182" i="13"/>
  <c r="G131" i="13"/>
  <c r="F284" i="13"/>
  <c r="G235" i="13"/>
  <c r="G92" i="13"/>
  <c r="F96" i="13"/>
  <c r="F143" i="13"/>
  <c r="F86" i="13"/>
  <c r="G249" i="13"/>
  <c r="G101" i="13"/>
  <c r="G261" i="13"/>
  <c r="F264" i="13"/>
  <c r="G201" i="13"/>
  <c r="F24" i="13"/>
  <c r="K248" i="13" s="1"/>
  <c r="M248" i="13" s="1"/>
  <c r="F352" i="13"/>
  <c r="K352" i="13" s="1"/>
  <c r="M352" i="13" s="1"/>
  <c r="F116" i="13"/>
  <c r="F172" i="13"/>
  <c r="F299" i="13"/>
  <c r="F368" i="13"/>
  <c r="G238" i="13"/>
  <c r="F359" i="13"/>
  <c r="F227" i="13"/>
  <c r="F21" i="13"/>
  <c r="G63" i="13"/>
  <c r="F230" i="13"/>
  <c r="F63" i="13"/>
  <c r="F334" i="13"/>
  <c r="F193" i="13"/>
  <c r="G260" i="13"/>
  <c r="G353" i="13"/>
  <c r="F313" i="13"/>
  <c r="G194" i="13"/>
  <c r="F165" i="13"/>
  <c r="G76" i="13"/>
  <c r="F232" i="13"/>
  <c r="K232" i="13" s="1"/>
  <c r="M232" i="13" s="1"/>
  <c r="F270" i="13"/>
  <c r="F337" i="13"/>
  <c r="F213" i="13"/>
  <c r="F115" i="13"/>
  <c r="F120" i="13"/>
  <c r="G372" i="13"/>
  <c r="F344" i="13"/>
  <c r="K344" i="13" s="1"/>
  <c r="M344" i="13" s="1"/>
  <c r="F349" i="13"/>
  <c r="K349" i="13" s="1"/>
  <c r="M349" i="13" s="1"/>
  <c r="F156" i="13"/>
  <c r="G207" i="13"/>
  <c r="F366" i="13"/>
  <c r="G244" i="13"/>
  <c r="F100" i="13"/>
  <c r="F20" i="13"/>
  <c r="G108" i="13"/>
  <c r="F3" i="13"/>
  <c r="F37" i="13"/>
  <c r="G320" i="13"/>
  <c r="F323" i="13"/>
  <c r="G272" i="13"/>
  <c r="F66" i="13"/>
  <c r="F290" i="13"/>
  <c r="F51" i="13"/>
  <c r="F328" i="13"/>
  <c r="F99" i="13"/>
  <c r="F225" i="13"/>
  <c r="G341" i="13"/>
  <c r="F322" i="13"/>
  <c r="F348" i="13"/>
  <c r="F325" i="13"/>
  <c r="G346" i="13"/>
  <c r="F375" i="13"/>
  <c r="F302" i="13"/>
  <c r="F335" i="13"/>
  <c r="F306" i="13"/>
  <c r="F209" i="13"/>
  <c r="K209" i="13" s="1"/>
  <c r="M209" i="13" s="1"/>
  <c r="F16" i="13"/>
  <c r="F136" i="13"/>
  <c r="F71" i="13"/>
  <c r="F10" i="13"/>
  <c r="G112" i="13"/>
  <c r="F40" i="13"/>
  <c r="F77" i="13"/>
  <c r="F132" i="13"/>
  <c r="F7" i="13"/>
  <c r="K100" i="13" s="1"/>
  <c r="M100" i="13" s="1"/>
  <c r="F29" i="13"/>
  <c r="F351" i="13"/>
  <c r="F374" i="13"/>
  <c r="F28" i="13"/>
  <c r="F210" i="13"/>
  <c r="F42" i="13"/>
  <c r="F131" i="13"/>
  <c r="K131" i="13" s="1"/>
  <c r="M131" i="13" s="1"/>
  <c r="F35" i="13"/>
  <c r="K35" i="13" s="1"/>
  <c r="M35" i="13" s="1"/>
  <c r="F75" i="13"/>
  <c r="F303" i="13"/>
  <c r="O219" i="12"/>
  <c r="O203" i="12"/>
  <c r="O187" i="12"/>
  <c r="O171" i="12"/>
  <c r="O155" i="12"/>
  <c r="O139" i="12"/>
  <c r="O123" i="12"/>
  <c r="O107" i="12"/>
  <c r="O91" i="12"/>
  <c r="O75" i="12"/>
  <c r="O59" i="12"/>
  <c r="O43" i="12"/>
  <c r="O27" i="12"/>
  <c r="O11" i="12"/>
  <c r="O93" i="12"/>
  <c r="M4" i="12"/>
  <c r="O218" i="12"/>
  <c r="O202" i="12"/>
  <c r="O186" i="12"/>
  <c r="O170" i="12"/>
  <c r="O154" i="12"/>
  <c r="O138" i="12"/>
  <c r="O122" i="12"/>
  <c r="O106" i="12"/>
  <c r="O90" i="12"/>
  <c r="O74" i="12"/>
  <c r="O58" i="12"/>
  <c r="O42" i="12"/>
  <c r="O26" i="12"/>
  <c r="O10" i="12"/>
  <c r="O2" i="12"/>
  <c r="O217" i="12"/>
  <c r="O201" i="12"/>
  <c r="O185" i="12"/>
  <c r="O169" i="12"/>
  <c r="O153" i="12"/>
  <c r="O137" i="12"/>
  <c r="O121" i="12"/>
  <c r="O105" i="12"/>
  <c r="O89" i="12"/>
  <c r="O73" i="12"/>
  <c r="O57" i="12"/>
  <c r="O41" i="12"/>
  <c r="O25" i="12"/>
  <c r="O9" i="12"/>
  <c r="O173" i="12"/>
  <c r="O45" i="12"/>
  <c r="O232" i="12"/>
  <c r="O216" i="12"/>
  <c r="O200" i="12"/>
  <c r="O184" i="12"/>
  <c r="O168" i="12"/>
  <c r="O152" i="12"/>
  <c r="O136" i="12"/>
  <c r="O120" i="12"/>
  <c r="O104" i="12"/>
  <c r="O88" i="12"/>
  <c r="O72" i="12"/>
  <c r="O56" i="12"/>
  <c r="O40" i="12"/>
  <c r="O24" i="12"/>
  <c r="O8" i="12"/>
  <c r="O77" i="12"/>
  <c r="O215" i="12"/>
  <c r="O199" i="12"/>
  <c r="O183" i="12"/>
  <c r="O167" i="12"/>
  <c r="O151" i="12"/>
  <c r="O135" i="12"/>
  <c r="O119" i="12"/>
  <c r="O103" i="12"/>
  <c r="O87" i="12"/>
  <c r="O71" i="12"/>
  <c r="O55" i="12"/>
  <c r="O39" i="12"/>
  <c r="O23" i="12"/>
  <c r="O7" i="12"/>
  <c r="O141" i="12"/>
  <c r="O230" i="12"/>
  <c r="O214" i="12"/>
  <c r="O198" i="12"/>
  <c r="O182" i="12"/>
  <c r="O166" i="12"/>
  <c r="O150" i="12"/>
  <c r="O134" i="12"/>
  <c r="O118" i="12"/>
  <c r="O102" i="12"/>
  <c r="O86" i="12"/>
  <c r="O70" i="12"/>
  <c r="O54" i="12"/>
  <c r="O38" i="12"/>
  <c r="O22" i="12"/>
  <c r="O6" i="12"/>
  <c r="O229" i="12"/>
  <c r="O213" i="12"/>
  <c r="O197" i="12"/>
  <c r="O181" i="12"/>
  <c r="O165" i="12"/>
  <c r="O149" i="12"/>
  <c r="O133" i="12"/>
  <c r="O117" i="12"/>
  <c r="O101" i="12"/>
  <c r="O85" i="12"/>
  <c r="O69" i="12"/>
  <c r="O53" i="12"/>
  <c r="O37" i="12"/>
  <c r="O21" i="12"/>
  <c r="O5" i="12"/>
  <c r="O205" i="12"/>
  <c r="O13" i="12"/>
  <c r="O228" i="12"/>
  <c r="O212" i="12"/>
  <c r="O196" i="12"/>
  <c r="O180" i="12"/>
  <c r="O164" i="12"/>
  <c r="O148" i="12"/>
  <c r="O132" i="12"/>
  <c r="O116" i="12"/>
  <c r="O100" i="12"/>
  <c r="O84" i="12"/>
  <c r="O68" i="12"/>
  <c r="O52" i="12"/>
  <c r="O36" i="12"/>
  <c r="O20" i="12"/>
  <c r="O4" i="12"/>
  <c r="O227" i="12"/>
  <c r="O211" i="12"/>
  <c r="O195" i="12"/>
  <c r="O179" i="12"/>
  <c r="O163" i="12"/>
  <c r="O147" i="12"/>
  <c r="O131" i="12"/>
  <c r="O115" i="12"/>
  <c r="O99" i="12"/>
  <c r="O83" i="12"/>
  <c r="O67" i="12"/>
  <c r="O51" i="12"/>
  <c r="O35" i="12"/>
  <c r="O19" i="12"/>
  <c r="O3" i="12"/>
  <c r="O221" i="12"/>
  <c r="O226" i="12"/>
  <c r="O210" i="12"/>
  <c r="O194" i="12"/>
  <c r="O178" i="12"/>
  <c r="O162" i="12"/>
  <c r="O146" i="12"/>
  <c r="O130" i="12"/>
  <c r="O114" i="12"/>
  <c r="O98" i="12"/>
  <c r="O82" i="12"/>
  <c r="O66" i="12"/>
  <c r="O50" i="12"/>
  <c r="O34" i="12"/>
  <c r="O18" i="12"/>
  <c r="P2" i="12"/>
  <c r="O225" i="12"/>
  <c r="O209" i="12"/>
  <c r="O193" i="12"/>
  <c r="O177" i="12"/>
  <c r="O161" i="12"/>
  <c r="O145" i="12"/>
  <c r="O129" i="12"/>
  <c r="O113" i="12"/>
  <c r="O97" i="12"/>
  <c r="O81" i="12"/>
  <c r="O65" i="12"/>
  <c r="O49" i="12"/>
  <c r="O33" i="12"/>
  <c r="O17" i="12"/>
  <c r="O109" i="12"/>
  <c r="O224" i="12"/>
  <c r="O208" i="12"/>
  <c r="O192" i="12"/>
  <c r="O176" i="12"/>
  <c r="O160" i="12"/>
  <c r="O144" i="12"/>
  <c r="O128" i="12"/>
  <c r="O112" i="12"/>
  <c r="O96" i="12"/>
  <c r="O80" i="12"/>
  <c r="O64" i="12"/>
  <c r="O48" i="12"/>
  <c r="O32" i="12"/>
  <c r="O16" i="12"/>
  <c r="O189" i="12"/>
  <c r="O61" i="12"/>
  <c r="O223" i="12"/>
  <c r="O207" i="12"/>
  <c r="O191" i="12"/>
  <c r="O175" i="12"/>
  <c r="O159" i="12"/>
  <c r="O143" i="12"/>
  <c r="O127" i="12"/>
  <c r="O111" i="12"/>
  <c r="O95" i="12"/>
  <c r="O79" i="12"/>
  <c r="O63" i="12"/>
  <c r="O47" i="12"/>
  <c r="O31" i="12"/>
  <c r="O15" i="12"/>
  <c r="P6" i="12"/>
  <c r="O125" i="12"/>
  <c r="O222" i="12"/>
  <c r="O206" i="12"/>
  <c r="O190" i="12"/>
  <c r="O174" i="12"/>
  <c r="O158" i="12"/>
  <c r="O142" i="12"/>
  <c r="O126" i="12"/>
  <c r="O110" i="12"/>
  <c r="O94" i="12"/>
  <c r="O78" i="12"/>
  <c r="O62" i="12"/>
  <c r="O46" i="12"/>
  <c r="O30" i="12"/>
  <c r="O14" i="12"/>
  <c r="P5" i="12"/>
  <c r="O157" i="12"/>
  <c r="O29" i="12"/>
  <c r="O220" i="12"/>
  <c r="O204" i="12"/>
  <c r="O188" i="12"/>
  <c r="O172" i="12"/>
  <c r="O156" i="12"/>
  <c r="O140" i="12"/>
  <c r="O124" i="12"/>
  <c r="O108" i="12"/>
  <c r="O92" i="12"/>
  <c r="O76" i="12"/>
  <c r="O60" i="12"/>
  <c r="O44" i="12"/>
  <c r="O28" i="12"/>
  <c r="O12" i="12"/>
  <c r="J377" i="13" l="1"/>
  <c r="J301" i="13"/>
  <c r="J79" i="13"/>
  <c r="J378" i="13" s="1"/>
  <c r="K295" i="13"/>
  <c r="M295" i="13" s="1"/>
  <c r="K262" i="13"/>
  <c r="M262" i="13" s="1"/>
  <c r="K241" i="13"/>
  <c r="M241" i="13" s="1"/>
  <c r="K175" i="13"/>
  <c r="M175" i="13" s="1"/>
  <c r="K341" i="13"/>
  <c r="M341" i="13" s="1"/>
  <c r="K196" i="13"/>
  <c r="M196" i="13" s="1"/>
  <c r="K143" i="13"/>
  <c r="M143" i="13" s="1"/>
  <c r="K258" i="13"/>
  <c r="M258" i="13" s="1"/>
  <c r="K4" i="13"/>
  <c r="M4" i="13" s="1"/>
  <c r="K224" i="13"/>
  <c r="M224" i="13" s="1"/>
  <c r="K160" i="13"/>
  <c r="M160" i="13" s="1"/>
  <c r="K291" i="13"/>
  <c r="M291" i="13" s="1"/>
  <c r="K23" i="13"/>
  <c r="M23" i="13" s="1"/>
  <c r="K118" i="13"/>
  <c r="M118" i="13" s="1"/>
  <c r="K114" i="13"/>
  <c r="M114" i="13" s="1"/>
  <c r="K226" i="13"/>
  <c r="M226" i="13" s="1"/>
  <c r="K351" i="13"/>
  <c r="M351" i="13" s="1"/>
  <c r="K368" i="13"/>
  <c r="M368" i="13" s="1"/>
  <c r="K186" i="13"/>
  <c r="M186" i="13" s="1"/>
  <c r="K18" i="13"/>
  <c r="M18" i="13" s="1"/>
  <c r="K323" i="13"/>
  <c r="M323" i="13" s="1"/>
  <c r="K318" i="13"/>
  <c r="M318" i="13" s="1"/>
  <c r="K336" i="13"/>
  <c r="M336" i="13" s="1"/>
  <c r="K37" i="13"/>
  <c r="M37" i="13" s="1"/>
  <c r="K132" i="13"/>
  <c r="M132" i="13" s="1"/>
  <c r="K302" i="13"/>
  <c r="M302" i="13" s="1"/>
  <c r="K61" i="13"/>
  <c r="M61" i="13" s="1"/>
  <c r="K249" i="13"/>
  <c r="M249" i="13" s="1"/>
  <c r="K164" i="13"/>
  <c r="M164" i="13" s="1"/>
  <c r="K357" i="13"/>
  <c r="M357" i="13" s="1"/>
  <c r="K375" i="13"/>
  <c r="M375" i="13" s="1"/>
  <c r="K144" i="13"/>
  <c r="M144" i="13" s="1"/>
  <c r="K307" i="13"/>
  <c r="M307" i="13" s="1"/>
  <c r="K260" i="13"/>
  <c r="M260" i="13" s="1"/>
  <c r="K130" i="13"/>
  <c r="M130" i="13" s="1"/>
  <c r="K310" i="13"/>
  <c r="M310" i="13" s="1"/>
  <c r="K225" i="13"/>
  <c r="M225" i="13" s="1"/>
  <c r="K99" i="13"/>
  <c r="M99" i="13" s="1"/>
  <c r="K193" i="13"/>
  <c r="M193" i="13" s="1"/>
  <c r="K312" i="13"/>
  <c r="M312" i="13" s="1"/>
  <c r="K92" i="13"/>
  <c r="M92" i="13" s="1"/>
  <c r="K77" i="13"/>
  <c r="M77" i="13" s="1"/>
  <c r="K269" i="13"/>
  <c r="M269" i="13" s="1"/>
  <c r="K46" i="13"/>
  <c r="M46" i="13" s="1"/>
  <c r="K148" i="13"/>
  <c r="M148" i="13" s="1"/>
  <c r="K119" i="13"/>
  <c r="M119" i="13" s="1"/>
  <c r="K24" i="13"/>
  <c r="M24" i="13" s="1"/>
  <c r="K141" i="13"/>
  <c r="M141" i="13" s="1"/>
  <c r="K45" i="13"/>
  <c r="M45" i="13" s="1"/>
  <c r="K95" i="13"/>
  <c r="M95" i="13" s="1"/>
  <c r="K152" i="13"/>
  <c r="M152" i="13" s="1"/>
  <c r="K190" i="13"/>
  <c r="M190" i="13" s="1"/>
  <c r="K203" i="13"/>
  <c r="M203" i="13" s="1"/>
  <c r="K245" i="13"/>
  <c r="M245" i="13" s="1"/>
  <c r="K105" i="13"/>
  <c r="M105" i="13" s="1"/>
  <c r="K136" i="13"/>
  <c r="M136" i="13" s="1"/>
  <c r="K292" i="13"/>
  <c r="M292" i="13" s="1"/>
  <c r="K58" i="13"/>
  <c r="M58" i="13" s="1"/>
  <c r="K151" i="13"/>
  <c r="M151" i="13" s="1"/>
  <c r="K246" i="13"/>
  <c r="M246" i="13" s="1"/>
  <c r="K134" i="13"/>
  <c r="M134" i="13" s="1"/>
  <c r="K233" i="13"/>
  <c r="M233" i="13" s="1"/>
  <c r="K102" i="13"/>
  <c r="M102" i="13" s="1"/>
  <c r="K165" i="13"/>
  <c r="M165" i="13" s="1"/>
  <c r="K188" i="13"/>
  <c r="M188" i="13" s="1"/>
  <c r="K87" i="13"/>
  <c r="M87" i="13" s="1"/>
  <c r="K90" i="13"/>
  <c r="M90" i="13" s="1"/>
  <c r="K267" i="13"/>
  <c r="M267" i="13" s="1"/>
  <c r="K321" i="13"/>
  <c r="M321" i="13" s="1"/>
  <c r="K147" i="13"/>
  <c r="M147" i="13" s="1"/>
  <c r="K166" i="13"/>
  <c r="M166" i="13" s="1"/>
  <c r="K210" i="13"/>
  <c r="M210" i="13" s="1"/>
  <c r="K259" i="13"/>
  <c r="M259" i="13" s="1"/>
  <c r="K235" i="13"/>
  <c r="M235" i="13" s="1"/>
  <c r="K264" i="13"/>
  <c r="M264" i="13" s="1"/>
  <c r="K110" i="13"/>
  <c r="M110" i="13" s="1"/>
  <c r="K256" i="13"/>
  <c r="M256" i="13" s="1"/>
  <c r="K10" i="13"/>
  <c r="M10" i="13" s="1"/>
  <c r="K334" i="13"/>
  <c r="M334" i="13" s="1"/>
  <c r="K133" i="13"/>
  <c r="M133" i="13" s="1"/>
  <c r="K195" i="13"/>
  <c r="M195" i="13" s="1"/>
  <c r="K364" i="13"/>
  <c r="M364" i="13" s="1"/>
  <c r="K251" i="13"/>
  <c r="M251" i="13" s="1"/>
  <c r="K106" i="13"/>
  <c r="M106" i="13" s="1"/>
  <c r="K237" i="13"/>
  <c r="M237" i="13" s="1"/>
  <c r="K80" i="13"/>
  <c r="M80" i="13" s="1"/>
  <c r="K91" i="13"/>
  <c r="M91" i="13" s="1"/>
  <c r="K254" i="13"/>
  <c r="M254" i="13" s="1"/>
  <c r="K309" i="13"/>
  <c r="M309" i="13" s="1"/>
  <c r="K347" i="13"/>
  <c r="M347" i="13" s="1"/>
  <c r="K356" i="13"/>
  <c r="M356" i="13" s="1"/>
  <c r="K72" i="13"/>
  <c r="M72" i="13" s="1"/>
  <c r="K218" i="13"/>
  <c r="M218" i="13" s="1"/>
  <c r="K200" i="13"/>
  <c r="M200" i="13" s="1"/>
  <c r="K44" i="13"/>
  <c r="M44" i="13" s="1"/>
  <c r="K170" i="13"/>
  <c r="M170" i="13" s="1"/>
  <c r="K38" i="13"/>
  <c r="M38" i="13" s="1"/>
  <c r="K278" i="13"/>
  <c r="M278" i="13" s="1"/>
  <c r="K283" i="13"/>
  <c r="M283" i="13" s="1"/>
  <c r="K171" i="13"/>
  <c r="M171" i="13" s="1"/>
  <c r="K89" i="13"/>
  <c r="M89" i="13" s="1"/>
  <c r="K74" i="13"/>
  <c r="M74" i="13" s="1"/>
  <c r="K198" i="13"/>
  <c r="M198" i="13" s="1"/>
  <c r="K222" i="13"/>
  <c r="M222" i="13" s="1"/>
  <c r="K359" i="13"/>
  <c r="M359" i="13" s="1"/>
  <c r="K28" i="13"/>
  <c r="M28" i="13" s="1"/>
  <c r="K181" i="13"/>
  <c r="M181" i="13" s="1"/>
  <c r="K268" i="13"/>
  <c r="M268" i="13" s="1"/>
  <c r="K169" i="13"/>
  <c r="M169" i="13" s="1"/>
  <c r="K103" i="13"/>
  <c r="M103" i="13" s="1"/>
  <c r="K348" i="13"/>
  <c r="M348" i="13" s="1"/>
  <c r="K113" i="13"/>
  <c r="M113" i="13" s="1"/>
  <c r="K308" i="13"/>
  <c r="M308" i="13" s="1"/>
  <c r="K316" i="13"/>
  <c r="M316" i="13" s="1"/>
  <c r="K320" i="13"/>
  <c r="M320" i="13" s="1"/>
  <c r="K343" i="13"/>
  <c r="M343" i="13" s="1"/>
  <c r="K6" i="13"/>
  <c r="M6" i="13" s="1"/>
  <c r="K374" i="13"/>
  <c r="M374" i="13" s="1"/>
  <c r="K287" i="13"/>
  <c r="M287" i="13" s="1"/>
  <c r="K40" i="13"/>
  <c r="M40" i="13" s="1"/>
  <c r="K70" i="13"/>
  <c r="M70" i="13" s="1"/>
  <c r="K255" i="13"/>
  <c r="M255" i="13" s="1"/>
  <c r="K146" i="13"/>
  <c r="M146" i="13" s="1"/>
  <c r="K338" i="13"/>
  <c r="M338" i="13" s="1"/>
  <c r="K244" i="13"/>
  <c r="M244" i="13" s="1"/>
  <c r="K215" i="13"/>
  <c r="M215" i="13" s="1"/>
  <c r="K177" i="13"/>
  <c r="M177" i="13" s="1"/>
  <c r="K98" i="13"/>
  <c r="M98" i="13" s="1"/>
  <c r="K32" i="13"/>
  <c r="M32" i="13" s="1"/>
  <c r="K289" i="13"/>
  <c r="M289" i="13" s="1"/>
  <c r="K216" i="13"/>
  <c r="M216" i="13" s="1"/>
  <c r="K201" i="13"/>
  <c r="M201" i="13" s="1"/>
  <c r="K112" i="13"/>
  <c r="M112" i="13" s="1"/>
  <c r="K204" i="13"/>
  <c r="M204" i="13" s="1"/>
  <c r="K217" i="13"/>
  <c r="M217" i="13" s="1"/>
  <c r="K261" i="13"/>
  <c r="M261" i="13" s="1"/>
  <c r="K55" i="13"/>
  <c r="M55" i="13" s="1"/>
  <c r="K345" i="13"/>
  <c r="M345" i="13" s="1"/>
  <c r="K342" i="13"/>
  <c r="M342" i="13" s="1"/>
  <c r="K66" i="13"/>
  <c r="M66" i="13" s="1"/>
  <c r="K184" i="13"/>
  <c r="M184" i="13" s="1"/>
  <c r="K176" i="13"/>
  <c r="M176" i="13" s="1"/>
  <c r="K21" i="13"/>
  <c r="M21" i="13" s="1"/>
  <c r="K128" i="13"/>
  <c r="M128" i="13" s="1"/>
  <c r="K192" i="13"/>
  <c r="M192" i="13" s="1"/>
  <c r="K5" i="13"/>
  <c r="M5" i="13" s="1"/>
  <c r="K325" i="13"/>
  <c r="M325" i="13" s="1"/>
  <c r="K127" i="13"/>
  <c r="M127" i="13" s="1"/>
  <c r="K303" i="13"/>
  <c r="M303" i="13" s="1"/>
  <c r="K371" i="13"/>
  <c r="M371" i="13" s="1"/>
  <c r="K231" i="13"/>
  <c r="M231" i="13" s="1"/>
  <c r="K297" i="13"/>
  <c r="M297" i="13" s="1"/>
  <c r="K305" i="13"/>
  <c r="M305" i="13" s="1"/>
  <c r="K191" i="13"/>
  <c r="M191" i="13" s="1"/>
  <c r="K183" i="13"/>
  <c r="M183" i="13" s="1"/>
  <c r="K7" i="13"/>
  <c r="M7" i="13" s="1"/>
  <c r="K156" i="13"/>
  <c r="M156" i="13" s="1"/>
  <c r="K73" i="13"/>
  <c r="M73" i="13" s="1"/>
  <c r="K219" i="13"/>
  <c r="M219" i="13" s="1"/>
  <c r="K274" i="13"/>
  <c r="M274" i="13" s="1"/>
  <c r="K319" i="13"/>
  <c r="M319" i="13" s="1"/>
  <c r="K81" i="13"/>
  <c r="M81" i="13" s="1"/>
  <c r="K179" i="13"/>
  <c r="M179" i="13" s="1"/>
  <c r="K373" i="13"/>
  <c r="M373" i="13" s="1"/>
  <c r="K366" i="13"/>
  <c r="M366" i="13" s="1"/>
  <c r="K293" i="13"/>
  <c r="M293" i="13" s="1"/>
  <c r="K214" i="13"/>
  <c r="M214" i="13" s="1"/>
  <c r="K240" i="13"/>
  <c r="M240" i="13" s="1"/>
  <c r="K159" i="13"/>
  <c r="M159" i="13" s="1"/>
  <c r="K243" i="13"/>
  <c r="M243" i="13" s="1"/>
  <c r="K120" i="13"/>
  <c r="M120" i="13" s="1"/>
  <c r="K270" i="13"/>
  <c r="M270" i="13" s="1"/>
  <c r="K124" i="13"/>
  <c r="M124" i="13" s="1"/>
  <c r="K367" i="13"/>
  <c r="M367" i="13" s="1"/>
  <c r="K372" i="13"/>
  <c r="M372" i="13" s="1"/>
  <c r="K250" i="13"/>
  <c r="M250" i="13" s="1"/>
  <c r="K322" i="13"/>
  <c r="M322" i="13" s="1"/>
  <c r="K172" i="13"/>
  <c r="M172" i="13" s="1"/>
  <c r="K281" i="13"/>
  <c r="M281" i="13" s="1"/>
  <c r="K51" i="13"/>
  <c r="M51" i="13" s="1"/>
  <c r="K355" i="13"/>
  <c r="M355" i="13" s="1"/>
  <c r="K12" i="13"/>
  <c r="M12" i="13" s="1"/>
  <c r="K271" i="13"/>
  <c r="M271" i="13" s="1"/>
  <c r="K67" i="13"/>
  <c r="M67" i="13" s="1"/>
  <c r="K280" i="13"/>
  <c r="M280" i="13" s="1"/>
  <c r="K27" i="13"/>
  <c r="M27" i="13" s="1"/>
  <c r="K116" i="13"/>
  <c r="M116" i="13" s="1"/>
  <c r="K138" i="13"/>
  <c r="M138" i="13" s="1"/>
  <c r="K125" i="13"/>
  <c r="M125" i="13" s="1"/>
  <c r="K109" i="13"/>
  <c r="M109" i="13" s="1"/>
  <c r="K288" i="13"/>
  <c r="M288" i="13" s="1"/>
  <c r="K275" i="13"/>
  <c r="M275" i="13" s="1"/>
  <c r="K311" i="13"/>
  <c r="M311" i="13" s="1"/>
  <c r="K276" i="13"/>
  <c r="M276" i="13" s="1"/>
  <c r="K252" i="13"/>
  <c r="M252" i="13" s="1"/>
  <c r="K228" i="13"/>
  <c r="M228" i="13" s="1"/>
  <c r="K299" i="13"/>
  <c r="M299" i="13" s="1"/>
  <c r="K111" i="13"/>
  <c r="M111" i="13" s="1"/>
  <c r="K86" i="13"/>
  <c r="M86" i="13" s="1"/>
  <c r="K363" i="13"/>
  <c r="M363" i="13" s="1"/>
  <c r="K115" i="13"/>
  <c r="M115" i="13" s="1"/>
  <c r="K369" i="13"/>
  <c r="M369" i="13" s="1"/>
  <c r="K189" i="13"/>
  <c r="M189" i="13" s="1"/>
  <c r="K370" i="13"/>
  <c r="M370" i="13" s="1"/>
  <c r="K49" i="13"/>
  <c r="M49" i="13" s="1"/>
  <c r="K257" i="13"/>
  <c r="M257" i="13" s="1"/>
  <c r="K290" i="13"/>
  <c r="M290" i="13" s="1"/>
  <c r="K3" i="13"/>
  <c r="M3" i="13" s="1"/>
  <c r="K353" i="13"/>
  <c r="M353" i="13" s="1"/>
  <c r="K168" i="13"/>
  <c r="M168" i="13" s="1"/>
  <c r="K332" i="13"/>
  <c r="M332" i="13" s="1"/>
  <c r="K306" i="13"/>
  <c r="M306" i="13" s="1"/>
  <c r="K282" i="13"/>
  <c r="M282" i="13" s="1"/>
  <c r="K285" i="13"/>
  <c r="M285" i="13" s="1"/>
  <c r="K329" i="13"/>
  <c r="M329" i="13" s="1"/>
  <c r="K206" i="13"/>
  <c r="M206" i="13" s="1"/>
  <c r="K83" i="13"/>
  <c r="M83" i="13" s="1"/>
  <c r="K137" i="13"/>
  <c r="M137" i="13" s="1"/>
  <c r="K277" i="13"/>
  <c r="M277" i="13" s="1"/>
  <c r="K163" i="13"/>
  <c r="M163" i="13" s="1"/>
  <c r="K26" i="13"/>
  <c r="M26" i="13" s="1"/>
  <c r="K63" i="13"/>
  <c r="M63" i="13" s="1"/>
  <c r="K158" i="13"/>
  <c r="M158" i="13" s="1"/>
  <c r="K117" i="13"/>
  <c r="M117" i="13" s="1"/>
  <c r="K331" i="13"/>
  <c r="M331" i="13" s="1"/>
  <c r="K223" i="13"/>
  <c r="M223" i="13" s="1"/>
  <c r="K213" i="13"/>
  <c r="M213" i="13" s="1"/>
  <c r="K358" i="13"/>
  <c r="M358" i="13" s="1"/>
  <c r="K31" i="13"/>
  <c r="M31" i="13" s="1"/>
  <c r="K247" i="13"/>
  <c r="M247" i="13" s="1"/>
  <c r="K182" i="13"/>
  <c r="M182" i="13" s="1"/>
  <c r="K41" i="13"/>
  <c r="M41" i="13" s="1"/>
  <c r="K153" i="13"/>
  <c r="M153" i="13" s="1"/>
  <c r="K362" i="13"/>
  <c r="M362" i="13" s="1"/>
  <c r="K108" i="13"/>
  <c r="M108" i="13" s="1"/>
  <c r="K76" i="13"/>
  <c r="M76" i="13" s="1"/>
  <c r="K337" i="13"/>
  <c r="M337" i="13" s="1"/>
  <c r="K230" i="13"/>
  <c r="M230" i="13" s="1"/>
  <c r="K149" i="13"/>
  <c r="M149" i="13" s="1"/>
  <c r="K167" i="13"/>
  <c r="M167" i="13" s="1"/>
  <c r="K227" i="13"/>
  <c r="M227" i="13" s="1"/>
  <c r="K187" i="13"/>
  <c r="M187" i="13" s="1"/>
  <c r="K104" i="13"/>
  <c r="M104" i="13" s="1"/>
  <c r="K142" i="13"/>
  <c r="M142" i="13" s="1"/>
  <c r="K14" i="13"/>
  <c r="M14" i="13" s="1"/>
  <c r="K13" i="13"/>
  <c r="M13" i="13" s="1"/>
  <c r="K221" i="13"/>
  <c r="M221" i="13" s="1"/>
  <c r="K360" i="13"/>
  <c r="M360" i="13" s="1"/>
  <c r="K315" i="13"/>
  <c r="M315" i="13" s="1"/>
  <c r="K2" i="13"/>
  <c r="M2" i="13" s="1"/>
  <c r="K207" i="13"/>
  <c r="M207" i="13" s="1"/>
  <c r="K96" i="13"/>
  <c r="M96" i="13" s="1"/>
  <c r="K25" i="13"/>
  <c r="M25" i="13" s="1"/>
  <c r="K354" i="13"/>
  <c r="M354" i="13" s="1"/>
  <c r="K324" i="13"/>
  <c r="M324" i="13" s="1"/>
  <c r="K135" i="13"/>
  <c r="M135" i="13" s="1"/>
  <c r="K180" i="13"/>
  <c r="M180" i="13" s="1"/>
  <c r="K11" i="13"/>
  <c r="M11" i="13" s="1"/>
  <c r="K205" i="13"/>
  <c r="M205" i="13" s="1"/>
  <c r="K313" i="13"/>
  <c r="M313" i="13" s="1"/>
  <c r="K126" i="13"/>
  <c r="M126" i="13" s="1"/>
  <c r="K162" i="13"/>
  <c r="M162" i="13" s="1"/>
  <c r="K253" i="13"/>
  <c r="M253" i="13" s="1"/>
  <c r="K273" i="13"/>
  <c r="M273" i="13" s="1"/>
  <c r="K272" i="13"/>
  <c r="M272" i="13" s="1"/>
  <c r="K50" i="13"/>
  <c r="M50" i="13" s="1"/>
  <c r="K296" i="13"/>
  <c r="M296" i="13" s="1"/>
  <c r="K47" i="13"/>
  <c r="M47" i="13" s="1"/>
  <c r="K68" i="13"/>
  <c r="M68" i="13" s="1"/>
  <c r="K75" i="13"/>
  <c r="M75" i="13" s="1"/>
  <c r="K65" i="13"/>
  <c r="M65" i="13" s="1"/>
  <c r="K346" i="13"/>
  <c r="M346" i="13" s="1"/>
  <c r="K139" i="13"/>
  <c r="M139" i="13" s="1"/>
  <c r="K145" i="13"/>
  <c r="M145" i="13" s="1"/>
  <c r="K266" i="13"/>
  <c r="M266" i="13" s="1"/>
  <c r="K88" i="13"/>
  <c r="M88" i="13" s="1"/>
  <c r="K212" i="13"/>
  <c r="M212" i="13" s="1"/>
  <c r="K161" i="13"/>
  <c r="M161" i="13" s="1"/>
  <c r="K71" i="13"/>
  <c r="M71" i="13" s="1"/>
  <c r="K294" i="13"/>
  <c r="M294" i="13" s="1"/>
  <c r="K48" i="13"/>
  <c r="M48" i="13" s="1"/>
  <c r="K57" i="13"/>
  <c r="M57" i="13" s="1"/>
  <c r="K20" i="13"/>
  <c r="M20" i="13" s="1"/>
  <c r="K314" i="13"/>
  <c r="M314" i="13" s="1"/>
  <c r="K328" i="13"/>
  <c r="M328" i="13" s="1"/>
  <c r="K279" i="13"/>
  <c r="M279" i="13" s="1"/>
  <c r="K52" i="13"/>
  <c r="M52" i="13" s="1"/>
  <c r="K304" i="13"/>
  <c r="M304" i="13" s="1"/>
  <c r="K97" i="13"/>
  <c r="M97" i="13" s="1"/>
  <c r="K94" i="13"/>
  <c r="M94" i="13" s="1"/>
  <c r="K335" i="13"/>
  <c r="M335" i="13" s="1"/>
  <c r="K56" i="13"/>
  <c r="M56" i="13" s="1"/>
  <c r="K60" i="13"/>
  <c r="M60" i="13" s="1"/>
  <c r="K298" i="13"/>
  <c r="M298" i="13" s="1"/>
  <c r="K157" i="13"/>
  <c r="M157" i="13" s="1"/>
  <c r="K284" i="13"/>
  <c r="M284" i="13" s="1"/>
  <c r="K16" i="13"/>
  <c r="M16" i="13" s="1"/>
  <c r="K29" i="13"/>
  <c r="M29" i="13" s="1"/>
  <c r="K326" i="13"/>
  <c r="M326" i="13" s="1"/>
  <c r="K229" i="13"/>
  <c r="M229" i="13" s="1"/>
  <c r="K265" i="13"/>
  <c r="M265" i="13" s="1"/>
  <c r="K150" i="13"/>
  <c r="M150" i="13" s="1"/>
  <c r="K178" i="13"/>
  <c r="M178" i="13" s="1"/>
  <c r="K122" i="13"/>
  <c r="M122" i="13" s="1"/>
  <c r="K361" i="13"/>
  <c r="M361" i="13" s="1"/>
  <c r="K107" i="13"/>
  <c r="M107" i="13" s="1"/>
  <c r="K194" i="13"/>
  <c r="M194" i="13" s="1"/>
  <c r="K85" i="13"/>
  <c r="M85" i="13" s="1"/>
  <c r="K22" i="13"/>
  <c r="M22" i="13" s="1"/>
  <c r="K9" i="13"/>
  <c r="M9" i="13" s="1"/>
  <c r="K42" i="13"/>
  <c r="M42" i="13" s="1"/>
  <c r="K82" i="13"/>
  <c r="M82" i="13" s="1"/>
  <c r="K84" i="13"/>
  <c r="M84" i="13" s="1"/>
  <c r="K30" i="13"/>
  <c r="M30" i="13" s="1"/>
  <c r="K340" i="13"/>
  <c r="M340" i="13" s="1"/>
  <c r="M5" i="12"/>
  <c r="P8" i="12"/>
  <c r="P9" i="12"/>
  <c r="P10" i="12"/>
  <c r="P11" i="12"/>
  <c r="M6" i="12" l="1"/>
  <c r="M7" i="12" s="1"/>
  <c r="M8" i="12" s="1"/>
  <c r="P12" i="12"/>
  <c r="P13" i="12"/>
  <c r="P14" i="12"/>
  <c r="M9" i="12" l="1"/>
  <c r="M10" i="12" s="1"/>
  <c r="P15" i="12"/>
  <c r="M11" i="12" l="1"/>
  <c r="P16" i="12"/>
  <c r="P17" i="12"/>
  <c r="P18" i="12"/>
  <c r="M12" i="12" l="1"/>
  <c r="M13" i="12" s="1"/>
  <c r="P19" i="12"/>
  <c r="M14" i="12" l="1"/>
  <c r="P20" i="12"/>
  <c r="M15" i="12" l="1"/>
  <c r="P21" i="12"/>
  <c r="P22" i="12"/>
  <c r="P23" i="12"/>
  <c r="P24" i="12"/>
  <c r="P25" i="12"/>
  <c r="M16" i="12" l="1"/>
  <c r="P26" i="12"/>
  <c r="M17" i="12" l="1"/>
  <c r="P27" i="12"/>
  <c r="P28" i="12"/>
  <c r="M18" i="12" l="1"/>
  <c r="P29" i="12"/>
  <c r="M19" i="12" l="1"/>
  <c r="P30" i="12"/>
  <c r="P31" i="12"/>
  <c r="P32" i="12"/>
  <c r="M20" i="12" l="1"/>
  <c r="M21" i="12" s="1"/>
  <c r="P35" i="12"/>
  <c r="P36" i="12"/>
  <c r="P33" i="12"/>
  <c r="P34" i="12"/>
  <c r="M22" i="12" l="1"/>
  <c r="P37" i="12"/>
  <c r="P38" i="12"/>
  <c r="M23" i="12" l="1"/>
  <c r="P39" i="12"/>
  <c r="P40" i="12"/>
  <c r="M24" i="12" l="1"/>
  <c r="P41" i="12"/>
  <c r="P42" i="12"/>
  <c r="P43" i="12"/>
  <c r="P44" i="12"/>
  <c r="P45" i="12"/>
  <c r="P46" i="12"/>
  <c r="P47" i="12"/>
  <c r="M25" i="12" l="1"/>
  <c r="P48" i="12"/>
  <c r="P49" i="12"/>
  <c r="M26" i="12" l="1"/>
  <c r="P51" i="12"/>
  <c r="P50" i="12"/>
  <c r="M27" i="12" l="1"/>
  <c r="P52" i="12"/>
  <c r="M28" i="12" l="1"/>
  <c r="P53" i="12"/>
  <c r="P54" i="12"/>
  <c r="M29" i="12" l="1"/>
  <c r="P55" i="12"/>
  <c r="P56" i="12"/>
  <c r="P57" i="12"/>
  <c r="P58" i="12"/>
  <c r="P59" i="12"/>
  <c r="P60" i="12"/>
  <c r="P61" i="12"/>
  <c r="P62" i="12"/>
  <c r="M30" i="12" l="1"/>
  <c r="P63" i="12"/>
  <c r="P64" i="12"/>
  <c r="P65" i="12"/>
  <c r="M31" i="12" l="1"/>
  <c r="P66" i="12"/>
  <c r="M32" i="12" l="1"/>
  <c r="P67" i="12"/>
  <c r="P69" i="12"/>
  <c r="P70" i="12"/>
  <c r="P71" i="12"/>
  <c r="P72" i="12"/>
  <c r="P68" i="12"/>
  <c r="M33" i="12" l="1"/>
  <c r="P73" i="12"/>
  <c r="M34" i="12" l="1"/>
  <c r="P74" i="12"/>
  <c r="P75" i="12"/>
  <c r="P76" i="12"/>
  <c r="M35" i="12" l="1"/>
  <c r="P77" i="12"/>
  <c r="M36" i="12" l="1"/>
  <c r="P78" i="12"/>
  <c r="M37" i="12" l="1"/>
  <c r="P79" i="12"/>
  <c r="M38" i="12" l="1"/>
  <c r="P80" i="12"/>
  <c r="M39" i="12" l="1"/>
  <c r="P81" i="12"/>
  <c r="P82" i="12"/>
  <c r="M40" i="12" l="1"/>
  <c r="P83" i="12"/>
  <c r="P84" i="12"/>
  <c r="M41" i="12" l="1"/>
  <c r="M42" i="12" s="1"/>
  <c r="P85" i="12"/>
  <c r="P86" i="12"/>
  <c r="P87" i="12"/>
  <c r="P88" i="12"/>
  <c r="P89" i="12"/>
  <c r="M43" i="12" l="1"/>
  <c r="P90" i="12"/>
  <c r="P91" i="12"/>
  <c r="M44" i="12" l="1"/>
  <c r="M45" i="12" s="1"/>
  <c r="P92" i="12"/>
  <c r="P93" i="12"/>
  <c r="P94" i="12"/>
  <c r="M46" i="12" l="1"/>
  <c r="P95" i="12"/>
  <c r="M47" i="12" l="1"/>
  <c r="P96" i="12"/>
  <c r="M48" i="12" l="1"/>
  <c r="M49" i="12" s="1"/>
  <c r="P97" i="12"/>
  <c r="M50" i="12" l="1"/>
  <c r="M51" i="12" s="1"/>
  <c r="P98" i="12"/>
  <c r="M52" i="12" l="1"/>
  <c r="P99" i="12"/>
  <c r="M53" i="12" l="1"/>
  <c r="M54" i="12" s="1"/>
  <c r="P100" i="12"/>
  <c r="M55" i="12" l="1"/>
  <c r="P101" i="12"/>
  <c r="P102" i="12"/>
  <c r="P103" i="12"/>
  <c r="M56" i="12" l="1"/>
  <c r="P104" i="12"/>
  <c r="M57" i="12" l="1"/>
  <c r="P105" i="12"/>
  <c r="M58" i="12" l="1"/>
  <c r="P115" i="12"/>
  <c r="P117" i="12"/>
  <c r="P106" i="12"/>
  <c r="P107" i="12"/>
  <c r="P108" i="12"/>
  <c r="P109" i="12"/>
  <c r="P116" i="12"/>
  <c r="P110" i="12"/>
  <c r="P111" i="12"/>
  <c r="P112" i="12"/>
  <c r="P113" i="12"/>
  <c r="P114" i="12"/>
  <c r="M59" i="12" l="1"/>
  <c r="P118" i="12"/>
  <c r="M60" i="12" l="1"/>
  <c r="M61" i="12" s="1"/>
  <c r="M62" i="12" s="1"/>
  <c r="P119" i="12"/>
  <c r="P120" i="12"/>
  <c r="P121" i="12"/>
  <c r="M63" i="12" l="1"/>
  <c r="P122" i="12"/>
  <c r="M64" i="12" l="1"/>
  <c r="M65" i="12" s="1"/>
  <c r="P123" i="12"/>
  <c r="P124" i="12"/>
  <c r="M66" i="12" l="1"/>
  <c r="P125" i="12"/>
  <c r="M67" i="12" l="1"/>
  <c r="P126" i="12"/>
  <c r="P127" i="12"/>
  <c r="P128" i="12"/>
  <c r="P129" i="12"/>
  <c r="M68" i="12" l="1"/>
  <c r="P131" i="12"/>
  <c r="P132" i="12"/>
  <c r="P130" i="12"/>
  <c r="M69" i="12" l="1"/>
  <c r="P133" i="12"/>
  <c r="P134" i="12"/>
  <c r="P135" i="12"/>
  <c r="P136" i="12"/>
  <c r="M70" i="12" l="1"/>
  <c r="P137" i="12"/>
  <c r="P138" i="12"/>
  <c r="P139" i="12"/>
  <c r="M71" i="12" l="1"/>
  <c r="M72" i="12" s="1"/>
  <c r="P140" i="12"/>
  <c r="P141" i="12"/>
  <c r="P142" i="12"/>
  <c r="P143" i="12"/>
  <c r="M73" i="12" l="1"/>
  <c r="P144" i="12"/>
  <c r="M74" i="12" l="1"/>
  <c r="P147" i="12"/>
  <c r="P149" i="12"/>
  <c r="P150" i="12"/>
  <c r="P148" i="12"/>
  <c r="P145" i="12"/>
  <c r="P146" i="12"/>
  <c r="M75" i="12" l="1"/>
  <c r="P151" i="12"/>
  <c r="M76" i="12" l="1"/>
  <c r="P152" i="12"/>
  <c r="P153" i="12"/>
  <c r="M77" i="12" l="1"/>
  <c r="P154" i="12"/>
  <c r="P155" i="12"/>
  <c r="P156" i="12"/>
  <c r="P157" i="12"/>
  <c r="P158" i="12"/>
  <c r="P159" i="12"/>
  <c r="M78" i="12" l="1"/>
  <c r="P160" i="12"/>
  <c r="M79" i="12" l="1"/>
  <c r="M80" i="12" s="1"/>
  <c r="P163" i="12"/>
  <c r="P161" i="12"/>
  <c r="P162" i="12"/>
  <c r="P164" i="12"/>
  <c r="M81" i="12" l="1"/>
  <c r="P165" i="12"/>
  <c r="P166" i="12"/>
  <c r="P167" i="12"/>
  <c r="M82" i="12" l="1"/>
  <c r="P168" i="12"/>
  <c r="M83" i="12" l="1"/>
  <c r="P169" i="12"/>
  <c r="P170" i="12"/>
  <c r="M84" i="12" l="1"/>
  <c r="M85" i="12" s="1"/>
  <c r="P171" i="12"/>
  <c r="P172" i="12"/>
  <c r="P173" i="12"/>
  <c r="M86" i="12" l="1"/>
  <c r="P174" i="12"/>
  <c r="P175" i="12"/>
  <c r="M87" i="12" l="1"/>
  <c r="P176" i="12"/>
  <c r="P177" i="12"/>
  <c r="M88" i="12" l="1"/>
  <c r="P178" i="12"/>
  <c r="R13" i="2"/>
  <c r="Q13" i="2"/>
  <c r="N352" i="4"/>
  <c r="I352" i="4"/>
  <c r="J352" i="4" s="1"/>
  <c r="E352" i="4"/>
  <c r="G352" i="4" s="1"/>
  <c r="N351" i="4"/>
  <c r="I351" i="4"/>
  <c r="J351" i="4" s="1"/>
  <c r="E351" i="4"/>
  <c r="G351" i="4" s="1"/>
  <c r="N350" i="4"/>
  <c r="I350" i="4"/>
  <c r="J350" i="4" s="1"/>
  <c r="E350" i="4"/>
  <c r="G350" i="4" s="1"/>
  <c r="N349" i="4"/>
  <c r="I349" i="4"/>
  <c r="J349" i="4" s="1"/>
  <c r="E349" i="4"/>
  <c r="G349" i="4" s="1"/>
  <c r="N348" i="4"/>
  <c r="I348" i="4"/>
  <c r="J348" i="4" s="1"/>
  <c r="E348" i="4"/>
  <c r="G348" i="4" s="1"/>
  <c r="N347" i="4"/>
  <c r="I347" i="4"/>
  <c r="J347" i="4" s="1"/>
  <c r="E347" i="4"/>
  <c r="G347" i="4" s="1"/>
  <c r="N346" i="4"/>
  <c r="I346" i="4"/>
  <c r="J346" i="4" s="1"/>
  <c r="E346" i="4"/>
  <c r="G346" i="4" s="1"/>
  <c r="N345" i="4"/>
  <c r="I345" i="4"/>
  <c r="J345" i="4" s="1"/>
  <c r="E345" i="4"/>
  <c r="N344" i="4"/>
  <c r="I344" i="4"/>
  <c r="J344" i="4" s="1"/>
  <c r="E344" i="4"/>
  <c r="G344" i="4" s="1"/>
  <c r="N343" i="4"/>
  <c r="I343" i="4"/>
  <c r="J343" i="4" s="1"/>
  <c r="E343" i="4"/>
  <c r="G343" i="4" s="1"/>
  <c r="N342" i="4"/>
  <c r="I342" i="4"/>
  <c r="J342" i="4" s="1"/>
  <c r="E342" i="4"/>
  <c r="N341" i="4"/>
  <c r="I341" i="4"/>
  <c r="J341" i="4" s="1"/>
  <c r="E341" i="4"/>
  <c r="N340" i="4"/>
  <c r="I340" i="4"/>
  <c r="J340" i="4" s="1"/>
  <c r="E340" i="4"/>
  <c r="N339" i="4"/>
  <c r="I339" i="4"/>
  <c r="J339" i="4" s="1"/>
  <c r="E339" i="4"/>
  <c r="G339" i="4" s="1"/>
  <c r="N338" i="4"/>
  <c r="I338" i="4"/>
  <c r="J338" i="4" s="1"/>
  <c r="E338" i="4"/>
  <c r="N337" i="4"/>
  <c r="I337" i="4"/>
  <c r="J337" i="4" s="1"/>
  <c r="E337" i="4"/>
  <c r="N336" i="4"/>
  <c r="I336" i="4"/>
  <c r="J336" i="4" s="1"/>
  <c r="E336" i="4"/>
  <c r="N335" i="4"/>
  <c r="I335" i="4"/>
  <c r="J335" i="4" s="1"/>
  <c r="E335" i="4"/>
  <c r="G335" i="4" s="1"/>
  <c r="N334" i="4"/>
  <c r="I334" i="4"/>
  <c r="J334" i="4" s="1"/>
  <c r="E334" i="4"/>
  <c r="N333" i="4"/>
  <c r="I333" i="4"/>
  <c r="J333" i="4" s="1"/>
  <c r="E333" i="4"/>
  <c r="N332" i="4"/>
  <c r="I332" i="4"/>
  <c r="J332" i="4" s="1"/>
  <c r="E332" i="4"/>
  <c r="N331" i="4"/>
  <c r="I331" i="4"/>
  <c r="J331" i="4" s="1"/>
  <c r="E331" i="4"/>
  <c r="G331" i="4" s="1"/>
  <c r="N330" i="4"/>
  <c r="I330" i="4"/>
  <c r="J330" i="4" s="1"/>
  <c r="E330" i="4"/>
  <c r="N329" i="4"/>
  <c r="I329" i="4"/>
  <c r="J329" i="4" s="1"/>
  <c r="E329" i="4"/>
  <c r="N328" i="4"/>
  <c r="I328" i="4"/>
  <c r="J328" i="4" s="1"/>
  <c r="E328" i="4"/>
  <c r="N327" i="4"/>
  <c r="I327" i="4"/>
  <c r="J327" i="4" s="1"/>
  <c r="E327" i="4"/>
  <c r="G327" i="4" s="1"/>
  <c r="N326" i="4"/>
  <c r="I326" i="4"/>
  <c r="J326" i="4" s="1"/>
  <c r="E326" i="4"/>
  <c r="N325" i="4"/>
  <c r="I325" i="4"/>
  <c r="J325" i="4" s="1"/>
  <c r="E325" i="4"/>
  <c r="N324" i="4"/>
  <c r="I324" i="4"/>
  <c r="J324" i="4" s="1"/>
  <c r="E324" i="4"/>
  <c r="N323" i="4"/>
  <c r="I323" i="4"/>
  <c r="J323" i="4" s="1"/>
  <c r="E323" i="4"/>
  <c r="G323" i="4" s="1"/>
  <c r="N322" i="4"/>
  <c r="I322" i="4"/>
  <c r="J322" i="4" s="1"/>
  <c r="E322" i="4"/>
  <c r="N321" i="4"/>
  <c r="I321" i="4"/>
  <c r="J321" i="4" s="1"/>
  <c r="E321" i="4"/>
  <c r="N320" i="4"/>
  <c r="I320" i="4"/>
  <c r="J320" i="4" s="1"/>
  <c r="E320" i="4"/>
  <c r="N319" i="4"/>
  <c r="I319" i="4"/>
  <c r="J319" i="4" s="1"/>
  <c r="E319" i="4"/>
  <c r="G319" i="4" s="1"/>
  <c r="N318" i="4"/>
  <c r="I318" i="4"/>
  <c r="J318" i="4" s="1"/>
  <c r="E318" i="4"/>
  <c r="N317" i="4"/>
  <c r="I317" i="4"/>
  <c r="J317" i="4" s="1"/>
  <c r="E317" i="4"/>
  <c r="N316" i="4"/>
  <c r="I316" i="4"/>
  <c r="J316" i="4" s="1"/>
  <c r="E316" i="4"/>
  <c r="N315" i="4"/>
  <c r="I315" i="4"/>
  <c r="J315" i="4" s="1"/>
  <c r="E315" i="4"/>
  <c r="G315" i="4" s="1"/>
  <c r="N314" i="4"/>
  <c r="I314" i="4"/>
  <c r="J314" i="4" s="1"/>
  <c r="E314" i="4"/>
  <c r="N313" i="4"/>
  <c r="I313" i="4"/>
  <c r="J313" i="4" s="1"/>
  <c r="E313" i="4"/>
  <c r="N312" i="4"/>
  <c r="I312" i="4"/>
  <c r="J312" i="4" s="1"/>
  <c r="E312" i="4"/>
  <c r="N311" i="4"/>
  <c r="I311" i="4"/>
  <c r="J311" i="4" s="1"/>
  <c r="E311" i="4"/>
  <c r="G311" i="4" s="1"/>
  <c r="N310" i="4"/>
  <c r="I310" i="4"/>
  <c r="J310" i="4" s="1"/>
  <c r="E310" i="4"/>
  <c r="N309" i="4"/>
  <c r="I309" i="4"/>
  <c r="J309" i="4" s="1"/>
  <c r="E309" i="4"/>
  <c r="N308" i="4"/>
  <c r="I308" i="4"/>
  <c r="J308" i="4" s="1"/>
  <c r="E308" i="4"/>
  <c r="N307" i="4"/>
  <c r="I307" i="4"/>
  <c r="J307" i="4" s="1"/>
  <c r="E307" i="4"/>
  <c r="G307" i="4" s="1"/>
  <c r="N306" i="4"/>
  <c r="I306" i="4"/>
  <c r="J306" i="4" s="1"/>
  <c r="E306" i="4"/>
  <c r="N305" i="4"/>
  <c r="I305" i="4"/>
  <c r="J305" i="4" s="1"/>
  <c r="E305" i="4"/>
  <c r="N304" i="4"/>
  <c r="I304" i="4"/>
  <c r="J304" i="4" s="1"/>
  <c r="E304" i="4"/>
  <c r="G304" i="4" s="1"/>
  <c r="N303" i="4"/>
  <c r="I303" i="4"/>
  <c r="J303" i="4" s="1"/>
  <c r="E303" i="4"/>
  <c r="G303" i="4" s="1"/>
  <c r="N302" i="4"/>
  <c r="I302" i="4"/>
  <c r="J302" i="4" s="1"/>
  <c r="E302" i="4"/>
  <c r="N301" i="4"/>
  <c r="I301" i="4"/>
  <c r="J301" i="4" s="1"/>
  <c r="E301" i="4"/>
  <c r="G301" i="4" s="1"/>
  <c r="N300" i="4"/>
  <c r="I300" i="4"/>
  <c r="J300" i="4" s="1"/>
  <c r="E300" i="4"/>
  <c r="G300" i="4" s="1"/>
  <c r="N299" i="4"/>
  <c r="I299" i="4"/>
  <c r="J299" i="4" s="1"/>
  <c r="E299" i="4"/>
  <c r="G299" i="4" s="1"/>
  <c r="N298" i="4"/>
  <c r="I298" i="4"/>
  <c r="J298" i="4" s="1"/>
  <c r="E298" i="4"/>
  <c r="G298" i="4" s="1"/>
  <c r="N297" i="4"/>
  <c r="I297" i="4"/>
  <c r="J297" i="4" s="1"/>
  <c r="E297" i="4"/>
  <c r="G297" i="4" s="1"/>
  <c r="N296" i="4"/>
  <c r="I296" i="4"/>
  <c r="J296" i="4" s="1"/>
  <c r="E296" i="4"/>
  <c r="G296" i="4" s="1"/>
  <c r="N295" i="4"/>
  <c r="I295" i="4"/>
  <c r="J295" i="4" s="1"/>
  <c r="E295" i="4"/>
  <c r="G295" i="4" s="1"/>
  <c r="N294" i="4"/>
  <c r="I294" i="4"/>
  <c r="J294" i="4" s="1"/>
  <c r="E294" i="4"/>
  <c r="G294" i="4" s="1"/>
  <c r="N293" i="4"/>
  <c r="I293" i="4"/>
  <c r="J293" i="4" s="1"/>
  <c r="E293" i="4"/>
  <c r="G293" i="4" s="1"/>
  <c r="N292" i="4"/>
  <c r="I292" i="4"/>
  <c r="J292" i="4" s="1"/>
  <c r="E292" i="4"/>
  <c r="G292" i="4" s="1"/>
  <c r="N291" i="4"/>
  <c r="I291" i="4"/>
  <c r="J291" i="4" s="1"/>
  <c r="E291" i="4"/>
  <c r="F291" i="4" s="1"/>
  <c r="K291" i="4" s="1"/>
  <c r="M291" i="4" s="1"/>
  <c r="N290" i="4"/>
  <c r="I290" i="4"/>
  <c r="J290" i="4" s="1"/>
  <c r="E290" i="4"/>
  <c r="G290" i="4" s="1"/>
  <c r="N289" i="4"/>
  <c r="I289" i="4"/>
  <c r="J289" i="4" s="1"/>
  <c r="E289" i="4"/>
  <c r="G289" i="4" s="1"/>
  <c r="N288" i="4"/>
  <c r="I288" i="4"/>
  <c r="J288" i="4" s="1"/>
  <c r="E288" i="4"/>
  <c r="N287" i="4"/>
  <c r="I287" i="4"/>
  <c r="J287" i="4" s="1"/>
  <c r="E287" i="4"/>
  <c r="G287" i="4" s="1"/>
  <c r="N286" i="4"/>
  <c r="I286" i="4"/>
  <c r="J286" i="4" s="1"/>
  <c r="E286" i="4"/>
  <c r="G286" i="4" s="1"/>
  <c r="N285" i="4"/>
  <c r="I285" i="4"/>
  <c r="J285" i="4" s="1"/>
  <c r="E285" i="4"/>
  <c r="N284" i="4"/>
  <c r="I284" i="4"/>
  <c r="J284" i="4" s="1"/>
  <c r="E284" i="4"/>
  <c r="G284" i="4" s="1"/>
  <c r="N283" i="4"/>
  <c r="I283" i="4"/>
  <c r="J283" i="4" s="1"/>
  <c r="E283" i="4"/>
  <c r="F283" i="4" s="1"/>
  <c r="K283" i="4" s="1"/>
  <c r="M283" i="4" s="1"/>
  <c r="N282" i="4"/>
  <c r="I282" i="4"/>
  <c r="J282" i="4" s="1"/>
  <c r="E282" i="4"/>
  <c r="G282" i="4" s="1"/>
  <c r="N281" i="4"/>
  <c r="I281" i="4"/>
  <c r="J281" i="4" s="1"/>
  <c r="E281" i="4"/>
  <c r="G281" i="4" s="1"/>
  <c r="N280" i="4"/>
  <c r="I280" i="4"/>
  <c r="J280" i="4" s="1"/>
  <c r="E280" i="4"/>
  <c r="G280" i="4" s="1"/>
  <c r="N279" i="4"/>
  <c r="I279" i="4"/>
  <c r="J279" i="4" s="1"/>
  <c r="E279" i="4"/>
  <c r="G279" i="4" s="1"/>
  <c r="N278" i="4"/>
  <c r="I278" i="4"/>
  <c r="J278" i="4" s="1"/>
  <c r="E278" i="4"/>
  <c r="G278" i="4" s="1"/>
  <c r="N277" i="4"/>
  <c r="I277" i="4"/>
  <c r="J277" i="4" s="1"/>
  <c r="E277" i="4"/>
  <c r="G277" i="4" s="1"/>
  <c r="N276" i="4"/>
  <c r="I276" i="4"/>
  <c r="J276" i="4" s="1"/>
  <c r="E276" i="4"/>
  <c r="G276" i="4" s="1"/>
  <c r="N275" i="4"/>
  <c r="I275" i="4"/>
  <c r="J275" i="4" s="1"/>
  <c r="E275" i="4"/>
  <c r="F275" i="4" s="1"/>
  <c r="K275" i="4" s="1"/>
  <c r="M275" i="4" s="1"/>
  <c r="N274" i="4"/>
  <c r="I274" i="4"/>
  <c r="J274" i="4" s="1"/>
  <c r="E274" i="4"/>
  <c r="G274" i="4" s="1"/>
  <c r="N273" i="4"/>
  <c r="I273" i="4"/>
  <c r="J273" i="4" s="1"/>
  <c r="E273" i="4"/>
  <c r="G273" i="4" s="1"/>
  <c r="N272" i="4"/>
  <c r="I272" i="4"/>
  <c r="J272" i="4" s="1"/>
  <c r="E272" i="4"/>
  <c r="N271" i="4"/>
  <c r="I271" i="4"/>
  <c r="J271" i="4" s="1"/>
  <c r="E271" i="4"/>
  <c r="G271" i="4" s="1"/>
  <c r="N270" i="4"/>
  <c r="I270" i="4"/>
  <c r="J270" i="4" s="1"/>
  <c r="E270" i="4"/>
  <c r="G270" i="4" s="1"/>
  <c r="N269" i="4"/>
  <c r="I269" i="4"/>
  <c r="J269" i="4" s="1"/>
  <c r="E269" i="4"/>
  <c r="N268" i="4"/>
  <c r="I268" i="4"/>
  <c r="J268" i="4" s="1"/>
  <c r="E268" i="4"/>
  <c r="G268" i="4" s="1"/>
  <c r="N267" i="4"/>
  <c r="I267" i="4"/>
  <c r="J267" i="4" s="1"/>
  <c r="E267" i="4"/>
  <c r="F267" i="4" s="1"/>
  <c r="K267" i="4" s="1"/>
  <c r="M267" i="4" s="1"/>
  <c r="N266" i="4"/>
  <c r="I266" i="4"/>
  <c r="J266" i="4" s="1"/>
  <c r="E266" i="4"/>
  <c r="G266" i="4" s="1"/>
  <c r="N265" i="4"/>
  <c r="I265" i="4"/>
  <c r="J265" i="4" s="1"/>
  <c r="E265" i="4"/>
  <c r="G265" i="4" s="1"/>
  <c r="N264" i="4"/>
  <c r="I264" i="4"/>
  <c r="J264" i="4" s="1"/>
  <c r="E264" i="4"/>
  <c r="G264" i="4" s="1"/>
  <c r="N263" i="4"/>
  <c r="I263" i="4"/>
  <c r="J263" i="4" s="1"/>
  <c r="E263" i="4"/>
  <c r="G263" i="4" s="1"/>
  <c r="N262" i="4"/>
  <c r="I262" i="4"/>
  <c r="J262" i="4" s="1"/>
  <c r="E262" i="4"/>
  <c r="G262" i="4" s="1"/>
  <c r="N261" i="4"/>
  <c r="I261" i="4"/>
  <c r="J261" i="4" s="1"/>
  <c r="E261" i="4"/>
  <c r="G261" i="4" s="1"/>
  <c r="N260" i="4"/>
  <c r="I260" i="4"/>
  <c r="J260" i="4" s="1"/>
  <c r="E260" i="4"/>
  <c r="G260" i="4" s="1"/>
  <c r="N259" i="4"/>
  <c r="I259" i="4"/>
  <c r="J259" i="4" s="1"/>
  <c r="E259" i="4"/>
  <c r="F259" i="4" s="1"/>
  <c r="K259" i="4" s="1"/>
  <c r="M259" i="4" s="1"/>
  <c r="N258" i="4"/>
  <c r="I258" i="4"/>
  <c r="J258" i="4" s="1"/>
  <c r="E258" i="4"/>
  <c r="G258" i="4" s="1"/>
  <c r="N257" i="4"/>
  <c r="I257" i="4"/>
  <c r="J257" i="4" s="1"/>
  <c r="E257" i="4"/>
  <c r="N256" i="4"/>
  <c r="I256" i="4"/>
  <c r="J256" i="4" s="1"/>
  <c r="E256" i="4"/>
  <c r="G256" i="4" s="1"/>
  <c r="N255" i="4"/>
  <c r="I255" i="4"/>
  <c r="J255" i="4" s="1"/>
  <c r="E255" i="4"/>
  <c r="G255" i="4" s="1"/>
  <c r="N254" i="4"/>
  <c r="I254" i="4"/>
  <c r="J254" i="4" s="1"/>
  <c r="E254" i="4"/>
  <c r="G254" i="4" s="1"/>
  <c r="N253" i="4"/>
  <c r="I253" i="4"/>
  <c r="J253" i="4" s="1"/>
  <c r="E253" i="4"/>
  <c r="G253" i="4" s="1"/>
  <c r="N252" i="4"/>
  <c r="I252" i="4"/>
  <c r="J252" i="4" s="1"/>
  <c r="E252" i="4"/>
  <c r="N251" i="4"/>
  <c r="I251" i="4"/>
  <c r="J251" i="4" s="1"/>
  <c r="E251" i="4"/>
  <c r="F251" i="4" s="1"/>
  <c r="K251" i="4" s="1"/>
  <c r="M251" i="4" s="1"/>
  <c r="N250" i="4"/>
  <c r="I250" i="4"/>
  <c r="J250" i="4" s="1"/>
  <c r="E250" i="4"/>
  <c r="G250" i="4" s="1"/>
  <c r="N249" i="4"/>
  <c r="I249" i="4"/>
  <c r="J249" i="4" s="1"/>
  <c r="E249" i="4"/>
  <c r="G249" i="4" s="1"/>
  <c r="N248" i="4"/>
  <c r="I248" i="4"/>
  <c r="J248" i="4" s="1"/>
  <c r="E248" i="4"/>
  <c r="G248" i="4" s="1"/>
  <c r="N247" i="4"/>
  <c r="I247" i="4"/>
  <c r="J247" i="4" s="1"/>
  <c r="E247" i="4"/>
  <c r="N246" i="4"/>
  <c r="I246" i="4"/>
  <c r="J246" i="4" s="1"/>
  <c r="E246" i="4"/>
  <c r="G246" i="4" s="1"/>
  <c r="N245" i="4"/>
  <c r="I245" i="4"/>
  <c r="J245" i="4" s="1"/>
  <c r="E245" i="4"/>
  <c r="G245" i="4" s="1"/>
  <c r="N244" i="4"/>
  <c r="I244" i="4"/>
  <c r="J244" i="4" s="1"/>
  <c r="E244" i="4"/>
  <c r="N243" i="4"/>
  <c r="I243" i="4"/>
  <c r="J243" i="4" s="1"/>
  <c r="E243" i="4"/>
  <c r="F243" i="4" s="1"/>
  <c r="K243" i="4" s="1"/>
  <c r="M243" i="4" s="1"/>
  <c r="N242" i="4"/>
  <c r="I242" i="4"/>
  <c r="J242" i="4" s="1"/>
  <c r="E242" i="4"/>
  <c r="G242" i="4" s="1"/>
  <c r="N241" i="4"/>
  <c r="I241" i="4"/>
  <c r="J241" i="4" s="1"/>
  <c r="E241" i="4"/>
  <c r="G241" i="4" s="1"/>
  <c r="N240" i="4"/>
  <c r="I240" i="4"/>
  <c r="J240" i="4" s="1"/>
  <c r="E240" i="4"/>
  <c r="G240" i="4" s="1"/>
  <c r="N239" i="4"/>
  <c r="I239" i="4"/>
  <c r="J239" i="4" s="1"/>
  <c r="E239" i="4"/>
  <c r="N238" i="4"/>
  <c r="I238" i="4"/>
  <c r="J238" i="4" s="1"/>
  <c r="E238" i="4"/>
  <c r="G238" i="4" s="1"/>
  <c r="N237" i="4"/>
  <c r="I237" i="4"/>
  <c r="J237" i="4" s="1"/>
  <c r="E237" i="4"/>
  <c r="G237" i="4" s="1"/>
  <c r="N236" i="4"/>
  <c r="I236" i="4"/>
  <c r="J236" i="4" s="1"/>
  <c r="E236" i="4"/>
  <c r="N235" i="4"/>
  <c r="I235" i="4"/>
  <c r="J235" i="4" s="1"/>
  <c r="E235" i="4"/>
  <c r="F235" i="4" s="1"/>
  <c r="K235" i="4" s="1"/>
  <c r="M235" i="4" s="1"/>
  <c r="N234" i="4"/>
  <c r="I234" i="4"/>
  <c r="J234" i="4" s="1"/>
  <c r="E234" i="4"/>
  <c r="G234" i="4" s="1"/>
  <c r="N233" i="4"/>
  <c r="I233" i="4"/>
  <c r="J233" i="4" s="1"/>
  <c r="E233" i="4"/>
  <c r="G233" i="4" s="1"/>
  <c r="N232" i="4"/>
  <c r="I232" i="4"/>
  <c r="J232" i="4" s="1"/>
  <c r="E232" i="4"/>
  <c r="G232" i="4" s="1"/>
  <c r="N231" i="4"/>
  <c r="I231" i="4"/>
  <c r="J231" i="4" s="1"/>
  <c r="E231" i="4"/>
  <c r="N230" i="4"/>
  <c r="I230" i="4"/>
  <c r="J230" i="4" s="1"/>
  <c r="E230" i="4"/>
  <c r="G230" i="4" s="1"/>
  <c r="N229" i="4"/>
  <c r="I229" i="4"/>
  <c r="J229" i="4" s="1"/>
  <c r="E229" i="4"/>
  <c r="G229" i="4" s="1"/>
  <c r="N228" i="4"/>
  <c r="I228" i="4"/>
  <c r="J228" i="4" s="1"/>
  <c r="E228" i="4"/>
  <c r="N227" i="4"/>
  <c r="I227" i="4"/>
  <c r="J227" i="4" s="1"/>
  <c r="E227" i="4"/>
  <c r="F227" i="4" s="1"/>
  <c r="K227" i="4" s="1"/>
  <c r="M227" i="4" s="1"/>
  <c r="N226" i="4"/>
  <c r="I226" i="4"/>
  <c r="J226" i="4" s="1"/>
  <c r="E226" i="4"/>
  <c r="G226" i="4" s="1"/>
  <c r="N225" i="4"/>
  <c r="I225" i="4"/>
  <c r="J225" i="4" s="1"/>
  <c r="E225" i="4"/>
  <c r="G225" i="4" s="1"/>
  <c r="N224" i="4"/>
  <c r="I224" i="4"/>
  <c r="J224" i="4" s="1"/>
  <c r="E224" i="4"/>
  <c r="G224" i="4" s="1"/>
  <c r="N223" i="4"/>
  <c r="I223" i="4"/>
  <c r="J223" i="4" s="1"/>
  <c r="E223" i="4"/>
  <c r="F223" i="4" s="1"/>
  <c r="K223" i="4" s="1"/>
  <c r="M223" i="4" s="1"/>
  <c r="N222" i="4"/>
  <c r="I222" i="4"/>
  <c r="J222" i="4" s="1"/>
  <c r="E222" i="4"/>
  <c r="G222" i="4" s="1"/>
  <c r="N221" i="4"/>
  <c r="I221" i="4"/>
  <c r="J221" i="4" s="1"/>
  <c r="E221" i="4"/>
  <c r="F221" i="4" s="1"/>
  <c r="K221" i="4" s="1"/>
  <c r="M221" i="4" s="1"/>
  <c r="N220" i="4"/>
  <c r="I220" i="4"/>
  <c r="J220" i="4" s="1"/>
  <c r="E220" i="4"/>
  <c r="N219" i="4"/>
  <c r="I219" i="4"/>
  <c r="J219" i="4" s="1"/>
  <c r="E219" i="4"/>
  <c r="G219" i="4" s="1"/>
  <c r="N218" i="4"/>
  <c r="I218" i="4"/>
  <c r="J218" i="4" s="1"/>
  <c r="E218" i="4"/>
  <c r="G218" i="4" s="1"/>
  <c r="N217" i="4"/>
  <c r="I217" i="4"/>
  <c r="J217" i="4" s="1"/>
  <c r="E217" i="4"/>
  <c r="G217" i="4" s="1"/>
  <c r="N216" i="4"/>
  <c r="I216" i="4"/>
  <c r="J216" i="4" s="1"/>
  <c r="E216" i="4"/>
  <c r="G216" i="4" s="1"/>
  <c r="N215" i="4"/>
  <c r="I215" i="4"/>
  <c r="J215" i="4" s="1"/>
  <c r="E215" i="4"/>
  <c r="F215" i="4" s="1"/>
  <c r="K215" i="4" s="1"/>
  <c r="M215" i="4" s="1"/>
  <c r="N214" i="4"/>
  <c r="I214" i="4"/>
  <c r="J214" i="4" s="1"/>
  <c r="E214" i="4"/>
  <c r="N213" i="4"/>
  <c r="I213" i="4"/>
  <c r="J213" i="4" s="1"/>
  <c r="E213" i="4"/>
  <c r="F213" i="4" s="1"/>
  <c r="K213" i="4" s="1"/>
  <c r="M213" i="4" s="1"/>
  <c r="N212" i="4"/>
  <c r="I212" i="4"/>
  <c r="J212" i="4" s="1"/>
  <c r="E212" i="4"/>
  <c r="N211" i="4"/>
  <c r="I211" i="4"/>
  <c r="J211" i="4" s="1"/>
  <c r="E211" i="4"/>
  <c r="N210" i="4"/>
  <c r="I210" i="4"/>
  <c r="J210" i="4" s="1"/>
  <c r="E210" i="4"/>
  <c r="G210" i="4" s="1"/>
  <c r="N209" i="4"/>
  <c r="I209" i="4"/>
  <c r="J209" i="4" s="1"/>
  <c r="E209" i="4"/>
  <c r="F209" i="4" s="1"/>
  <c r="K209" i="4" s="1"/>
  <c r="M209" i="4" s="1"/>
  <c r="N208" i="4"/>
  <c r="I208" i="4"/>
  <c r="J208" i="4" s="1"/>
  <c r="E208" i="4"/>
  <c r="G208" i="4" s="1"/>
  <c r="N207" i="4"/>
  <c r="I207" i="4"/>
  <c r="J207" i="4" s="1"/>
  <c r="E207" i="4"/>
  <c r="G207" i="4" s="1"/>
  <c r="N206" i="4"/>
  <c r="I206" i="4"/>
  <c r="J206" i="4" s="1"/>
  <c r="E206" i="4"/>
  <c r="G206" i="4" s="1"/>
  <c r="N205" i="4"/>
  <c r="I205" i="4"/>
  <c r="J205" i="4" s="1"/>
  <c r="E205" i="4"/>
  <c r="G205" i="4" s="1"/>
  <c r="N204" i="4"/>
  <c r="I204" i="4"/>
  <c r="J204" i="4" s="1"/>
  <c r="E204" i="4"/>
  <c r="G204" i="4" s="1"/>
  <c r="N203" i="4"/>
  <c r="I203" i="4"/>
  <c r="J203" i="4" s="1"/>
  <c r="E203" i="4"/>
  <c r="F203" i="4" s="1"/>
  <c r="K203" i="4" s="1"/>
  <c r="M203" i="4" s="1"/>
  <c r="N202" i="4"/>
  <c r="I202" i="4"/>
  <c r="J202" i="4" s="1"/>
  <c r="E202" i="4"/>
  <c r="G202" i="4" s="1"/>
  <c r="N201" i="4"/>
  <c r="I201" i="4"/>
  <c r="J201" i="4" s="1"/>
  <c r="E201" i="4"/>
  <c r="G201" i="4" s="1"/>
  <c r="N200" i="4"/>
  <c r="I200" i="4"/>
  <c r="J200" i="4" s="1"/>
  <c r="E200" i="4"/>
  <c r="N199" i="4"/>
  <c r="I199" i="4"/>
  <c r="J199" i="4" s="1"/>
  <c r="E199" i="4"/>
  <c r="G199" i="4" s="1"/>
  <c r="N198" i="4"/>
  <c r="I198" i="4"/>
  <c r="J198" i="4" s="1"/>
  <c r="E198" i="4"/>
  <c r="G198" i="4" s="1"/>
  <c r="N197" i="4"/>
  <c r="I197" i="4"/>
  <c r="J197" i="4" s="1"/>
  <c r="E197" i="4"/>
  <c r="F197" i="4" s="1"/>
  <c r="K197" i="4" s="1"/>
  <c r="M197" i="4" s="1"/>
  <c r="N196" i="4"/>
  <c r="I196" i="4"/>
  <c r="J196" i="4" s="1"/>
  <c r="E196" i="4"/>
  <c r="N195" i="4"/>
  <c r="I195" i="4"/>
  <c r="J195" i="4" s="1"/>
  <c r="E195" i="4"/>
  <c r="F195" i="4" s="1"/>
  <c r="K195" i="4" s="1"/>
  <c r="M195" i="4" s="1"/>
  <c r="N194" i="4"/>
  <c r="I194" i="4"/>
  <c r="J194" i="4" s="1"/>
  <c r="E194" i="4"/>
  <c r="N193" i="4"/>
  <c r="I193" i="4"/>
  <c r="J193" i="4" s="1"/>
  <c r="E193" i="4"/>
  <c r="G193" i="4" s="1"/>
  <c r="N192" i="4"/>
  <c r="I192" i="4"/>
  <c r="J192" i="4" s="1"/>
  <c r="E192" i="4"/>
  <c r="G192" i="4" s="1"/>
  <c r="N191" i="4"/>
  <c r="I191" i="4"/>
  <c r="J191" i="4" s="1"/>
  <c r="E191" i="4"/>
  <c r="F191" i="4" s="1"/>
  <c r="K191" i="4" s="1"/>
  <c r="M191" i="4" s="1"/>
  <c r="N190" i="4"/>
  <c r="I190" i="4"/>
  <c r="J190" i="4" s="1"/>
  <c r="E190" i="4"/>
  <c r="G190" i="4" s="1"/>
  <c r="N189" i="4"/>
  <c r="I189" i="4"/>
  <c r="J189" i="4" s="1"/>
  <c r="E189" i="4"/>
  <c r="F189" i="4" s="1"/>
  <c r="K189" i="4" s="1"/>
  <c r="M189" i="4" s="1"/>
  <c r="N188" i="4"/>
  <c r="I188" i="4"/>
  <c r="J188" i="4" s="1"/>
  <c r="E188" i="4"/>
  <c r="N187" i="4"/>
  <c r="I187" i="4"/>
  <c r="J187" i="4" s="1"/>
  <c r="E187" i="4"/>
  <c r="G187" i="4" s="1"/>
  <c r="N186" i="4"/>
  <c r="I186" i="4"/>
  <c r="J186" i="4" s="1"/>
  <c r="E186" i="4"/>
  <c r="F186" i="4" s="1"/>
  <c r="K186" i="4" s="1"/>
  <c r="M186" i="4" s="1"/>
  <c r="N185" i="4"/>
  <c r="I185" i="4"/>
  <c r="J185" i="4" s="1"/>
  <c r="E185" i="4"/>
  <c r="G185" i="4" s="1"/>
  <c r="N184" i="4"/>
  <c r="I184" i="4"/>
  <c r="J184" i="4" s="1"/>
  <c r="E184" i="4"/>
  <c r="N183" i="4"/>
  <c r="I183" i="4"/>
  <c r="J183" i="4" s="1"/>
  <c r="E183" i="4"/>
  <c r="F183" i="4" s="1"/>
  <c r="K183" i="4" s="1"/>
  <c r="M183" i="4" s="1"/>
  <c r="N182" i="4"/>
  <c r="I182" i="4"/>
  <c r="J182" i="4" s="1"/>
  <c r="E182" i="4"/>
  <c r="N181" i="4"/>
  <c r="I181" i="4"/>
  <c r="J181" i="4" s="1"/>
  <c r="E181" i="4"/>
  <c r="F181" i="4" s="1"/>
  <c r="K181" i="4" s="1"/>
  <c r="M181" i="4" s="1"/>
  <c r="N180" i="4"/>
  <c r="I180" i="4"/>
  <c r="J180" i="4" s="1"/>
  <c r="E180" i="4"/>
  <c r="N179" i="4"/>
  <c r="I179" i="4"/>
  <c r="J179" i="4" s="1"/>
  <c r="E179" i="4"/>
  <c r="F179" i="4" s="1"/>
  <c r="K179" i="4" s="1"/>
  <c r="M179" i="4" s="1"/>
  <c r="N178" i="4"/>
  <c r="I178" i="4"/>
  <c r="J178" i="4" s="1"/>
  <c r="E178" i="4"/>
  <c r="N177" i="4"/>
  <c r="I177" i="4"/>
  <c r="J177" i="4" s="1"/>
  <c r="E177" i="4"/>
  <c r="F177" i="4" s="1"/>
  <c r="K177" i="4" s="1"/>
  <c r="M177" i="4" s="1"/>
  <c r="N176" i="4"/>
  <c r="I176" i="4"/>
  <c r="J176" i="4" s="1"/>
  <c r="E176" i="4"/>
  <c r="N175" i="4"/>
  <c r="I175" i="4"/>
  <c r="J175" i="4" s="1"/>
  <c r="E175" i="4"/>
  <c r="F175" i="4" s="1"/>
  <c r="K175" i="4" s="1"/>
  <c r="M175" i="4" s="1"/>
  <c r="N174" i="4"/>
  <c r="I174" i="4"/>
  <c r="J174" i="4" s="1"/>
  <c r="E174" i="4"/>
  <c r="N173" i="4"/>
  <c r="I173" i="4"/>
  <c r="J173" i="4" s="1"/>
  <c r="E173" i="4"/>
  <c r="F173" i="4" s="1"/>
  <c r="K173" i="4" s="1"/>
  <c r="M173" i="4" s="1"/>
  <c r="N172" i="4"/>
  <c r="I172" i="4"/>
  <c r="J172" i="4" s="1"/>
  <c r="E172" i="4"/>
  <c r="N171" i="4"/>
  <c r="I171" i="4"/>
  <c r="J171" i="4" s="1"/>
  <c r="E171" i="4"/>
  <c r="F171" i="4" s="1"/>
  <c r="K171" i="4" s="1"/>
  <c r="M171" i="4" s="1"/>
  <c r="N170" i="4"/>
  <c r="I170" i="4"/>
  <c r="J170" i="4" s="1"/>
  <c r="E170" i="4"/>
  <c r="G170" i="4" s="1"/>
  <c r="N169" i="4"/>
  <c r="I169" i="4"/>
  <c r="J169" i="4" s="1"/>
  <c r="E169" i="4"/>
  <c r="F169" i="4" s="1"/>
  <c r="K169" i="4" s="1"/>
  <c r="M169" i="4" s="1"/>
  <c r="N168" i="4"/>
  <c r="I168" i="4"/>
  <c r="J168" i="4" s="1"/>
  <c r="E168" i="4"/>
  <c r="N167" i="4"/>
  <c r="I167" i="4"/>
  <c r="J167" i="4" s="1"/>
  <c r="E167" i="4"/>
  <c r="F167" i="4" s="1"/>
  <c r="K167" i="4" s="1"/>
  <c r="M167" i="4" s="1"/>
  <c r="N166" i="4"/>
  <c r="I166" i="4"/>
  <c r="J166" i="4" s="1"/>
  <c r="E166" i="4"/>
  <c r="G166" i="4" s="1"/>
  <c r="N165" i="4"/>
  <c r="I165" i="4"/>
  <c r="J165" i="4" s="1"/>
  <c r="E165" i="4"/>
  <c r="F165" i="4" s="1"/>
  <c r="K165" i="4" s="1"/>
  <c r="M165" i="4" s="1"/>
  <c r="N164" i="4"/>
  <c r="I164" i="4"/>
  <c r="J164" i="4" s="1"/>
  <c r="E164" i="4"/>
  <c r="G164" i="4" s="1"/>
  <c r="N163" i="4"/>
  <c r="I163" i="4"/>
  <c r="J163" i="4" s="1"/>
  <c r="E163" i="4"/>
  <c r="F163" i="4" s="1"/>
  <c r="K163" i="4" s="1"/>
  <c r="M163" i="4" s="1"/>
  <c r="N162" i="4"/>
  <c r="I162" i="4"/>
  <c r="J162" i="4" s="1"/>
  <c r="E162" i="4"/>
  <c r="G162" i="4" s="1"/>
  <c r="N161" i="4"/>
  <c r="I161" i="4"/>
  <c r="J161" i="4" s="1"/>
  <c r="E161" i="4"/>
  <c r="F161" i="4" s="1"/>
  <c r="K161" i="4" s="1"/>
  <c r="M161" i="4" s="1"/>
  <c r="N160" i="4"/>
  <c r="I160" i="4"/>
  <c r="J160" i="4" s="1"/>
  <c r="E160" i="4"/>
  <c r="N159" i="4"/>
  <c r="I159" i="4"/>
  <c r="J159" i="4" s="1"/>
  <c r="E159" i="4"/>
  <c r="F159" i="4" s="1"/>
  <c r="K159" i="4" s="1"/>
  <c r="M159" i="4" s="1"/>
  <c r="N158" i="4"/>
  <c r="I158" i="4"/>
  <c r="J158" i="4" s="1"/>
  <c r="E158" i="4"/>
  <c r="G158" i="4" s="1"/>
  <c r="N157" i="4"/>
  <c r="I157" i="4"/>
  <c r="J157" i="4" s="1"/>
  <c r="G157" i="4"/>
  <c r="E157" i="4"/>
  <c r="F157" i="4" s="1"/>
  <c r="K157" i="4" s="1"/>
  <c r="M157" i="4" s="1"/>
  <c r="N156" i="4"/>
  <c r="I156" i="4"/>
  <c r="J156" i="4" s="1"/>
  <c r="E156" i="4"/>
  <c r="G156" i="4" s="1"/>
  <c r="N155" i="4"/>
  <c r="I155" i="4"/>
  <c r="J155" i="4" s="1"/>
  <c r="E155" i="4"/>
  <c r="F155" i="4" s="1"/>
  <c r="K155" i="4" s="1"/>
  <c r="M155" i="4" s="1"/>
  <c r="N154" i="4"/>
  <c r="I154" i="4"/>
  <c r="J154" i="4" s="1"/>
  <c r="E154" i="4"/>
  <c r="G154" i="4" s="1"/>
  <c r="N153" i="4"/>
  <c r="I153" i="4"/>
  <c r="J153" i="4" s="1"/>
  <c r="E153" i="4"/>
  <c r="F153" i="4" s="1"/>
  <c r="K153" i="4" s="1"/>
  <c r="M153" i="4" s="1"/>
  <c r="N152" i="4"/>
  <c r="I152" i="4"/>
  <c r="J152" i="4" s="1"/>
  <c r="E152" i="4"/>
  <c r="N151" i="4"/>
  <c r="I151" i="4"/>
  <c r="J151" i="4" s="1"/>
  <c r="E151" i="4"/>
  <c r="F151" i="4" s="1"/>
  <c r="K151" i="4" s="1"/>
  <c r="M151" i="4" s="1"/>
  <c r="N150" i="4"/>
  <c r="I150" i="4"/>
  <c r="J150" i="4" s="1"/>
  <c r="E150" i="4"/>
  <c r="G150" i="4" s="1"/>
  <c r="N149" i="4"/>
  <c r="I149" i="4"/>
  <c r="J149" i="4" s="1"/>
  <c r="E149" i="4"/>
  <c r="F149" i="4" s="1"/>
  <c r="K149" i="4" s="1"/>
  <c r="M149" i="4" s="1"/>
  <c r="N148" i="4"/>
  <c r="I148" i="4"/>
  <c r="J148" i="4" s="1"/>
  <c r="E148" i="4"/>
  <c r="G148" i="4" s="1"/>
  <c r="N147" i="4"/>
  <c r="I147" i="4"/>
  <c r="J147" i="4" s="1"/>
  <c r="E147" i="4"/>
  <c r="F147" i="4" s="1"/>
  <c r="K147" i="4" s="1"/>
  <c r="M147" i="4" s="1"/>
  <c r="N146" i="4"/>
  <c r="I146" i="4"/>
  <c r="J146" i="4" s="1"/>
  <c r="E146" i="4"/>
  <c r="G146" i="4" s="1"/>
  <c r="N145" i="4"/>
  <c r="I145" i="4"/>
  <c r="J145" i="4" s="1"/>
  <c r="E145" i="4"/>
  <c r="F145" i="4" s="1"/>
  <c r="K145" i="4" s="1"/>
  <c r="M145" i="4" s="1"/>
  <c r="N144" i="4"/>
  <c r="I144" i="4"/>
  <c r="J144" i="4" s="1"/>
  <c r="E144" i="4"/>
  <c r="G144" i="4" s="1"/>
  <c r="N143" i="4"/>
  <c r="I143" i="4"/>
  <c r="J143" i="4" s="1"/>
  <c r="E143" i="4"/>
  <c r="F143" i="4" s="1"/>
  <c r="K143" i="4" s="1"/>
  <c r="M143" i="4" s="1"/>
  <c r="N142" i="4"/>
  <c r="I142" i="4"/>
  <c r="J142" i="4" s="1"/>
  <c r="E142" i="4"/>
  <c r="G142" i="4" s="1"/>
  <c r="N141" i="4"/>
  <c r="I141" i="4"/>
  <c r="J141" i="4" s="1"/>
  <c r="E141" i="4"/>
  <c r="F141" i="4" s="1"/>
  <c r="K141" i="4" s="1"/>
  <c r="M141" i="4" s="1"/>
  <c r="N140" i="4"/>
  <c r="I140" i="4"/>
  <c r="J140" i="4" s="1"/>
  <c r="E140" i="4"/>
  <c r="G140" i="4" s="1"/>
  <c r="N139" i="4"/>
  <c r="I139" i="4"/>
  <c r="J139" i="4" s="1"/>
  <c r="E139" i="4"/>
  <c r="F139" i="4" s="1"/>
  <c r="K139" i="4" s="1"/>
  <c r="M139" i="4" s="1"/>
  <c r="N138" i="4"/>
  <c r="I138" i="4"/>
  <c r="J138" i="4" s="1"/>
  <c r="E138" i="4"/>
  <c r="G138" i="4" s="1"/>
  <c r="N137" i="4"/>
  <c r="I137" i="4"/>
  <c r="J137" i="4" s="1"/>
  <c r="E137" i="4"/>
  <c r="F137" i="4" s="1"/>
  <c r="K137" i="4" s="1"/>
  <c r="M137" i="4" s="1"/>
  <c r="N136" i="4"/>
  <c r="I136" i="4"/>
  <c r="J136" i="4" s="1"/>
  <c r="E136" i="4"/>
  <c r="G136" i="4" s="1"/>
  <c r="N135" i="4"/>
  <c r="I135" i="4"/>
  <c r="J135" i="4" s="1"/>
  <c r="E135" i="4"/>
  <c r="F135" i="4" s="1"/>
  <c r="K135" i="4" s="1"/>
  <c r="M135" i="4" s="1"/>
  <c r="N134" i="4"/>
  <c r="I134" i="4"/>
  <c r="J134" i="4" s="1"/>
  <c r="E134" i="4"/>
  <c r="G134" i="4" s="1"/>
  <c r="N133" i="4"/>
  <c r="I133" i="4"/>
  <c r="J133" i="4" s="1"/>
  <c r="E133" i="4"/>
  <c r="F133" i="4" s="1"/>
  <c r="K133" i="4" s="1"/>
  <c r="M133" i="4" s="1"/>
  <c r="N132" i="4"/>
  <c r="I132" i="4"/>
  <c r="J132" i="4" s="1"/>
  <c r="E132" i="4"/>
  <c r="G132" i="4" s="1"/>
  <c r="N131" i="4"/>
  <c r="I131" i="4"/>
  <c r="J131" i="4" s="1"/>
  <c r="E131" i="4"/>
  <c r="F131" i="4" s="1"/>
  <c r="K131" i="4" s="1"/>
  <c r="M131" i="4" s="1"/>
  <c r="N130" i="4"/>
  <c r="I130" i="4"/>
  <c r="J130" i="4" s="1"/>
  <c r="E130" i="4"/>
  <c r="G130" i="4" s="1"/>
  <c r="N129" i="4"/>
  <c r="I129" i="4"/>
  <c r="J129" i="4" s="1"/>
  <c r="E129" i="4"/>
  <c r="F129" i="4" s="1"/>
  <c r="K129" i="4" s="1"/>
  <c r="M129" i="4" s="1"/>
  <c r="N128" i="4"/>
  <c r="I128" i="4"/>
  <c r="J128" i="4" s="1"/>
  <c r="E128" i="4"/>
  <c r="G128" i="4" s="1"/>
  <c r="N127" i="4"/>
  <c r="I127" i="4"/>
  <c r="J127" i="4" s="1"/>
  <c r="E127" i="4"/>
  <c r="G127" i="4" s="1"/>
  <c r="N126" i="4"/>
  <c r="I126" i="4"/>
  <c r="J126" i="4" s="1"/>
  <c r="E126" i="4"/>
  <c r="G126" i="4" s="1"/>
  <c r="N125" i="4"/>
  <c r="I125" i="4"/>
  <c r="J125" i="4" s="1"/>
  <c r="E125" i="4"/>
  <c r="G125" i="4" s="1"/>
  <c r="N124" i="4"/>
  <c r="I124" i="4"/>
  <c r="J124" i="4" s="1"/>
  <c r="E124" i="4"/>
  <c r="G124" i="4" s="1"/>
  <c r="N123" i="4"/>
  <c r="I123" i="4"/>
  <c r="J123" i="4" s="1"/>
  <c r="E123" i="4"/>
  <c r="F123" i="4" s="1"/>
  <c r="K123" i="4" s="1"/>
  <c r="M123" i="4" s="1"/>
  <c r="N122" i="4"/>
  <c r="I122" i="4"/>
  <c r="J122" i="4" s="1"/>
  <c r="E122" i="4"/>
  <c r="G122" i="4" s="1"/>
  <c r="N121" i="4"/>
  <c r="I121" i="4"/>
  <c r="J121" i="4" s="1"/>
  <c r="E121" i="4"/>
  <c r="G121" i="4" s="1"/>
  <c r="N120" i="4"/>
  <c r="I120" i="4"/>
  <c r="J120" i="4" s="1"/>
  <c r="E120" i="4"/>
  <c r="G120" i="4" s="1"/>
  <c r="N119" i="4"/>
  <c r="I119" i="4"/>
  <c r="J119" i="4" s="1"/>
  <c r="E119" i="4"/>
  <c r="F119" i="4" s="1"/>
  <c r="K119" i="4" s="1"/>
  <c r="M119" i="4" s="1"/>
  <c r="N118" i="4"/>
  <c r="I118" i="4"/>
  <c r="J118" i="4" s="1"/>
  <c r="E118" i="4"/>
  <c r="G118" i="4" s="1"/>
  <c r="N117" i="4"/>
  <c r="I117" i="4"/>
  <c r="J117" i="4" s="1"/>
  <c r="E117" i="4"/>
  <c r="G117" i="4" s="1"/>
  <c r="N116" i="4"/>
  <c r="I116" i="4"/>
  <c r="J116" i="4" s="1"/>
  <c r="E116" i="4"/>
  <c r="G116" i="4" s="1"/>
  <c r="N115" i="4"/>
  <c r="I115" i="4"/>
  <c r="J115" i="4" s="1"/>
  <c r="E115" i="4"/>
  <c r="F115" i="4" s="1"/>
  <c r="K115" i="4" s="1"/>
  <c r="M115" i="4" s="1"/>
  <c r="N114" i="4"/>
  <c r="I114" i="4"/>
  <c r="J114" i="4" s="1"/>
  <c r="E114" i="4"/>
  <c r="G114" i="4" s="1"/>
  <c r="N113" i="4"/>
  <c r="I113" i="4"/>
  <c r="J113" i="4" s="1"/>
  <c r="E113" i="4"/>
  <c r="F113" i="4" s="1"/>
  <c r="K113" i="4" s="1"/>
  <c r="M113" i="4" s="1"/>
  <c r="N112" i="4"/>
  <c r="I112" i="4"/>
  <c r="J112" i="4" s="1"/>
  <c r="E112" i="4"/>
  <c r="G112" i="4" s="1"/>
  <c r="N111" i="4"/>
  <c r="I111" i="4"/>
  <c r="J111" i="4" s="1"/>
  <c r="E111" i="4"/>
  <c r="G111" i="4" s="1"/>
  <c r="N110" i="4"/>
  <c r="I110" i="4"/>
  <c r="J110" i="4" s="1"/>
  <c r="E110" i="4"/>
  <c r="G110" i="4" s="1"/>
  <c r="N109" i="4"/>
  <c r="I109" i="4"/>
  <c r="J109" i="4" s="1"/>
  <c r="E109" i="4"/>
  <c r="G109" i="4" s="1"/>
  <c r="N108" i="4"/>
  <c r="I108" i="4"/>
  <c r="E108" i="4"/>
  <c r="G108" i="4" s="1"/>
  <c r="N107" i="4"/>
  <c r="I107" i="4"/>
  <c r="J107" i="4" s="1"/>
  <c r="E107" i="4"/>
  <c r="G107" i="4" s="1"/>
  <c r="N106" i="4"/>
  <c r="I106" i="4"/>
  <c r="J106" i="4" s="1"/>
  <c r="E106" i="4"/>
  <c r="G106" i="4" s="1"/>
  <c r="N105" i="4"/>
  <c r="I105" i="4"/>
  <c r="J105" i="4" s="1"/>
  <c r="E105" i="4"/>
  <c r="G105" i="4" s="1"/>
  <c r="N104" i="4"/>
  <c r="I104" i="4"/>
  <c r="J104" i="4" s="1"/>
  <c r="E104" i="4"/>
  <c r="G104" i="4" s="1"/>
  <c r="N103" i="4"/>
  <c r="I103" i="4"/>
  <c r="J103" i="4" s="1"/>
  <c r="E103" i="4"/>
  <c r="F103" i="4" s="1"/>
  <c r="K103" i="4" s="1"/>
  <c r="M103" i="4" s="1"/>
  <c r="N102" i="4"/>
  <c r="I102" i="4"/>
  <c r="J102" i="4" s="1"/>
  <c r="E102" i="4"/>
  <c r="G102" i="4" s="1"/>
  <c r="N101" i="4"/>
  <c r="I101" i="4"/>
  <c r="J101" i="4" s="1"/>
  <c r="E101" i="4"/>
  <c r="G101" i="4" s="1"/>
  <c r="N100" i="4"/>
  <c r="I100" i="4"/>
  <c r="J100" i="4" s="1"/>
  <c r="E100" i="4"/>
  <c r="G100" i="4" s="1"/>
  <c r="N99" i="4"/>
  <c r="I99" i="4"/>
  <c r="J99" i="4" s="1"/>
  <c r="E99" i="4"/>
  <c r="F99" i="4" s="1"/>
  <c r="K99" i="4" s="1"/>
  <c r="M99" i="4" s="1"/>
  <c r="N98" i="4"/>
  <c r="I98" i="4"/>
  <c r="J98" i="4" s="1"/>
  <c r="E98" i="4"/>
  <c r="G98" i="4" s="1"/>
  <c r="N97" i="4"/>
  <c r="I97" i="4"/>
  <c r="J97" i="4" s="1"/>
  <c r="E97" i="4"/>
  <c r="F97" i="4" s="1"/>
  <c r="K97" i="4" s="1"/>
  <c r="M97" i="4" s="1"/>
  <c r="N96" i="4"/>
  <c r="I96" i="4"/>
  <c r="J96" i="4" s="1"/>
  <c r="E96" i="4"/>
  <c r="G96" i="4" s="1"/>
  <c r="N95" i="4"/>
  <c r="I95" i="4"/>
  <c r="J95" i="4" s="1"/>
  <c r="E95" i="4"/>
  <c r="G95" i="4" s="1"/>
  <c r="N94" i="4"/>
  <c r="I94" i="4"/>
  <c r="J94" i="4" s="1"/>
  <c r="E94" i="4"/>
  <c r="G94" i="4" s="1"/>
  <c r="N93" i="4"/>
  <c r="I93" i="4"/>
  <c r="J93" i="4" s="1"/>
  <c r="E93" i="4"/>
  <c r="G93" i="4" s="1"/>
  <c r="N92" i="4"/>
  <c r="I92" i="4"/>
  <c r="J92" i="4" s="1"/>
  <c r="E92" i="4"/>
  <c r="G92" i="4" s="1"/>
  <c r="N91" i="4"/>
  <c r="I91" i="4"/>
  <c r="J91" i="4" s="1"/>
  <c r="E91" i="4"/>
  <c r="G91" i="4" s="1"/>
  <c r="N90" i="4"/>
  <c r="I90" i="4"/>
  <c r="J90" i="4" s="1"/>
  <c r="E90" i="4"/>
  <c r="G90" i="4" s="1"/>
  <c r="N89" i="4"/>
  <c r="I89" i="4"/>
  <c r="J89" i="4" s="1"/>
  <c r="E89" i="4"/>
  <c r="G89" i="4" s="1"/>
  <c r="N88" i="4"/>
  <c r="I88" i="4"/>
  <c r="J88" i="4" s="1"/>
  <c r="E88" i="4"/>
  <c r="G88" i="4" s="1"/>
  <c r="N87" i="4"/>
  <c r="I87" i="4"/>
  <c r="J87" i="4" s="1"/>
  <c r="E87" i="4"/>
  <c r="F87" i="4" s="1"/>
  <c r="K87" i="4" s="1"/>
  <c r="M87" i="4" s="1"/>
  <c r="N86" i="4"/>
  <c r="I86" i="4"/>
  <c r="J86" i="4" s="1"/>
  <c r="E86" i="4"/>
  <c r="G86" i="4" s="1"/>
  <c r="N85" i="4"/>
  <c r="I85" i="4"/>
  <c r="J85" i="4" s="1"/>
  <c r="E85" i="4"/>
  <c r="G85" i="4" s="1"/>
  <c r="N84" i="4"/>
  <c r="I84" i="4"/>
  <c r="J84" i="4" s="1"/>
  <c r="E84" i="4"/>
  <c r="G84" i="4" s="1"/>
  <c r="N83" i="4"/>
  <c r="I83" i="4"/>
  <c r="J83" i="4" s="1"/>
  <c r="E83" i="4"/>
  <c r="F83" i="4" s="1"/>
  <c r="K83" i="4" s="1"/>
  <c r="M83" i="4" s="1"/>
  <c r="N82" i="4"/>
  <c r="I82" i="4"/>
  <c r="J82" i="4" s="1"/>
  <c r="E82" i="4"/>
  <c r="G82" i="4" s="1"/>
  <c r="N81" i="4"/>
  <c r="I81" i="4"/>
  <c r="J81" i="4" s="1"/>
  <c r="E81" i="4"/>
  <c r="G81" i="4" s="1"/>
  <c r="N80" i="4"/>
  <c r="I80" i="4"/>
  <c r="J80" i="4" s="1"/>
  <c r="E80" i="4"/>
  <c r="G80" i="4" s="1"/>
  <c r="N79" i="4"/>
  <c r="I79" i="4"/>
  <c r="J79" i="4" s="1"/>
  <c r="E79" i="4"/>
  <c r="G79" i="4" s="1"/>
  <c r="N78" i="4"/>
  <c r="I78" i="4"/>
  <c r="J78" i="4" s="1"/>
  <c r="E78" i="4"/>
  <c r="G78" i="4" s="1"/>
  <c r="N77" i="4"/>
  <c r="I77" i="4"/>
  <c r="J77" i="4" s="1"/>
  <c r="E77" i="4"/>
  <c r="G77" i="4" s="1"/>
  <c r="N76" i="4"/>
  <c r="I76" i="4"/>
  <c r="J76" i="4" s="1"/>
  <c r="E76" i="4"/>
  <c r="G76" i="4" s="1"/>
  <c r="N75" i="4"/>
  <c r="I75" i="4"/>
  <c r="J75" i="4" s="1"/>
  <c r="E75" i="4"/>
  <c r="G75" i="4" s="1"/>
  <c r="N74" i="4"/>
  <c r="I74" i="4"/>
  <c r="J74" i="4" s="1"/>
  <c r="E74" i="4"/>
  <c r="G74" i="4" s="1"/>
  <c r="N73" i="4"/>
  <c r="I73" i="4"/>
  <c r="J73" i="4" s="1"/>
  <c r="E73" i="4"/>
  <c r="G73" i="4" s="1"/>
  <c r="N72" i="4"/>
  <c r="I72" i="4"/>
  <c r="J72" i="4" s="1"/>
  <c r="E72" i="4"/>
  <c r="G72" i="4" s="1"/>
  <c r="N71" i="4"/>
  <c r="I71" i="4"/>
  <c r="J71" i="4" s="1"/>
  <c r="E71" i="4"/>
  <c r="G71" i="4" s="1"/>
  <c r="N70" i="4"/>
  <c r="I70" i="4"/>
  <c r="J70" i="4" s="1"/>
  <c r="E70" i="4"/>
  <c r="G70" i="4" s="1"/>
  <c r="N69" i="4"/>
  <c r="I69" i="4"/>
  <c r="J69" i="4" s="1"/>
  <c r="E69" i="4"/>
  <c r="G69" i="4" s="1"/>
  <c r="N68" i="4"/>
  <c r="I68" i="4"/>
  <c r="J68" i="4" s="1"/>
  <c r="E68" i="4"/>
  <c r="G68" i="4" s="1"/>
  <c r="N67" i="4"/>
  <c r="I67" i="4"/>
  <c r="J67" i="4" s="1"/>
  <c r="E67" i="4"/>
  <c r="G67" i="4" s="1"/>
  <c r="N66" i="4"/>
  <c r="I66" i="4"/>
  <c r="J66" i="4" s="1"/>
  <c r="E66" i="4"/>
  <c r="G66" i="4" s="1"/>
  <c r="N65" i="4"/>
  <c r="I65" i="4"/>
  <c r="J65" i="4" s="1"/>
  <c r="E65" i="4"/>
  <c r="G65" i="4" s="1"/>
  <c r="N64" i="4"/>
  <c r="I64" i="4"/>
  <c r="J64" i="4" s="1"/>
  <c r="E64" i="4"/>
  <c r="G64" i="4" s="1"/>
  <c r="N63" i="4"/>
  <c r="I63" i="4"/>
  <c r="J63" i="4" s="1"/>
  <c r="E63" i="4"/>
  <c r="F63" i="4" s="1"/>
  <c r="K63" i="4" s="1"/>
  <c r="M63" i="4" s="1"/>
  <c r="N62" i="4"/>
  <c r="I62" i="4"/>
  <c r="J62" i="4" s="1"/>
  <c r="E62" i="4"/>
  <c r="G62" i="4" s="1"/>
  <c r="N61" i="4"/>
  <c r="I61" i="4"/>
  <c r="J61" i="4" s="1"/>
  <c r="E61" i="4"/>
  <c r="G61" i="4" s="1"/>
  <c r="N60" i="4"/>
  <c r="I60" i="4"/>
  <c r="J60" i="4" s="1"/>
  <c r="E60" i="4"/>
  <c r="G60" i="4" s="1"/>
  <c r="N59" i="4"/>
  <c r="I59" i="4"/>
  <c r="J59" i="4" s="1"/>
  <c r="E59" i="4"/>
  <c r="G59" i="4" s="1"/>
  <c r="N58" i="4"/>
  <c r="I58" i="4"/>
  <c r="J58" i="4" s="1"/>
  <c r="E58" i="4"/>
  <c r="G58" i="4" s="1"/>
  <c r="N57" i="4"/>
  <c r="I57" i="4"/>
  <c r="J57" i="4" s="1"/>
  <c r="E57" i="4"/>
  <c r="F57" i="4" s="1"/>
  <c r="K57" i="4" s="1"/>
  <c r="M57" i="4" s="1"/>
  <c r="N56" i="4"/>
  <c r="I56" i="4"/>
  <c r="J56" i="4" s="1"/>
  <c r="E56" i="4"/>
  <c r="G56" i="4" s="1"/>
  <c r="N55" i="4"/>
  <c r="I55" i="4"/>
  <c r="J55" i="4" s="1"/>
  <c r="E55" i="4"/>
  <c r="G55" i="4" s="1"/>
  <c r="N54" i="4"/>
  <c r="I54" i="4"/>
  <c r="J54" i="4" s="1"/>
  <c r="E54" i="4"/>
  <c r="G54" i="4" s="1"/>
  <c r="N53" i="4"/>
  <c r="I53" i="4"/>
  <c r="J53" i="4" s="1"/>
  <c r="E53" i="4"/>
  <c r="G53" i="4" s="1"/>
  <c r="N52" i="4"/>
  <c r="I52" i="4"/>
  <c r="J52" i="4" s="1"/>
  <c r="E52" i="4"/>
  <c r="N51" i="4"/>
  <c r="I51" i="4"/>
  <c r="J51" i="4" s="1"/>
  <c r="E51" i="4"/>
  <c r="F51" i="4" s="1"/>
  <c r="K51" i="4" s="1"/>
  <c r="M51" i="4" s="1"/>
  <c r="N50" i="4"/>
  <c r="I50" i="4"/>
  <c r="J50" i="4" s="1"/>
  <c r="E50" i="4"/>
  <c r="N49" i="4"/>
  <c r="I49" i="4"/>
  <c r="J49" i="4" s="1"/>
  <c r="E49" i="4"/>
  <c r="G49" i="4" s="1"/>
  <c r="N48" i="4"/>
  <c r="I48" i="4"/>
  <c r="J48" i="4" s="1"/>
  <c r="E48" i="4"/>
  <c r="N47" i="4"/>
  <c r="I47" i="4"/>
  <c r="J47" i="4" s="1"/>
  <c r="E47" i="4"/>
  <c r="G47" i="4" s="1"/>
  <c r="N46" i="4"/>
  <c r="I46" i="4"/>
  <c r="J46" i="4" s="1"/>
  <c r="E46" i="4"/>
  <c r="N45" i="4"/>
  <c r="I45" i="4"/>
  <c r="J45" i="4" s="1"/>
  <c r="E45" i="4"/>
  <c r="G45" i="4" s="1"/>
  <c r="N44" i="4"/>
  <c r="I44" i="4"/>
  <c r="J44" i="4" s="1"/>
  <c r="E44" i="4"/>
  <c r="N43" i="4"/>
  <c r="I43" i="4"/>
  <c r="J43" i="4" s="1"/>
  <c r="E43" i="4"/>
  <c r="G43" i="4" s="1"/>
  <c r="N42" i="4"/>
  <c r="I42" i="4"/>
  <c r="J42" i="4" s="1"/>
  <c r="E42" i="4"/>
  <c r="N41" i="4"/>
  <c r="I41" i="4"/>
  <c r="J41" i="4" s="1"/>
  <c r="E41" i="4"/>
  <c r="F41" i="4" s="1"/>
  <c r="K41" i="4" s="1"/>
  <c r="M41" i="4" s="1"/>
  <c r="N40" i="4"/>
  <c r="I40" i="4"/>
  <c r="J40" i="4" s="1"/>
  <c r="E40" i="4"/>
  <c r="N39" i="4"/>
  <c r="I39" i="4"/>
  <c r="J39" i="4" s="1"/>
  <c r="E39" i="4"/>
  <c r="G39" i="4" s="1"/>
  <c r="N38" i="4"/>
  <c r="I38" i="4"/>
  <c r="J38" i="4" s="1"/>
  <c r="E38" i="4"/>
  <c r="N37" i="4"/>
  <c r="I37" i="4"/>
  <c r="J37" i="4" s="1"/>
  <c r="E37" i="4"/>
  <c r="F37" i="4" s="1"/>
  <c r="K37" i="4" s="1"/>
  <c r="M37" i="4" s="1"/>
  <c r="N36" i="4"/>
  <c r="I36" i="4"/>
  <c r="J36" i="4" s="1"/>
  <c r="E36" i="4"/>
  <c r="N35" i="4"/>
  <c r="I35" i="4"/>
  <c r="J35" i="4" s="1"/>
  <c r="E35" i="4"/>
  <c r="G35" i="4" s="1"/>
  <c r="N34" i="4"/>
  <c r="I34" i="4"/>
  <c r="J34" i="4" s="1"/>
  <c r="E34" i="4"/>
  <c r="N33" i="4"/>
  <c r="I33" i="4"/>
  <c r="J33" i="4" s="1"/>
  <c r="E33" i="4"/>
  <c r="G33" i="4" s="1"/>
  <c r="N32" i="4"/>
  <c r="I32" i="4"/>
  <c r="J32" i="4" s="1"/>
  <c r="E32" i="4"/>
  <c r="N31" i="4"/>
  <c r="I31" i="4"/>
  <c r="J31" i="4" s="1"/>
  <c r="E31" i="4"/>
  <c r="G31" i="4" s="1"/>
  <c r="N30" i="4"/>
  <c r="I30" i="4"/>
  <c r="J30" i="4" s="1"/>
  <c r="E30" i="4"/>
  <c r="N29" i="4"/>
  <c r="I29" i="4"/>
  <c r="J29" i="4" s="1"/>
  <c r="E29" i="4"/>
  <c r="F29" i="4" s="1"/>
  <c r="K29" i="4" s="1"/>
  <c r="M29" i="4" s="1"/>
  <c r="N28" i="4"/>
  <c r="I28" i="4"/>
  <c r="J28" i="4" s="1"/>
  <c r="E28" i="4"/>
  <c r="N27" i="4"/>
  <c r="I27" i="4"/>
  <c r="J27" i="4" s="1"/>
  <c r="E27" i="4"/>
  <c r="G27" i="4" s="1"/>
  <c r="N26" i="4"/>
  <c r="I26" i="4"/>
  <c r="J26" i="4" s="1"/>
  <c r="E26" i="4"/>
  <c r="N25" i="4"/>
  <c r="I25" i="4"/>
  <c r="J25" i="4" s="1"/>
  <c r="E25" i="4"/>
  <c r="G25" i="4" s="1"/>
  <c r="N24" i="4"/>
  <c r="I24" i="4"/>
  <c r="J24" i="4" s="1"/>
  <c r="E24" i="4"/>
  <c r="N23" i="4"/>
  <c r="I23" i="4"/>
  <c r="J23" i="4" s="1"/>
  <c r="E23" i="4"/>
  <c r="G23" i="4" s="1"/>
  <c r="N22" i="4"/>
  <c r="I22" i="4"/>
  <c r="J22" i="4" s="1"/>
  <c r="E22" i="4"/>
  <c r="N21" i="4"/>
  <c r="I21" i="4"/>
  <c r="J21" i="4" s="1"/>
  <c r="E21" i="4"/>
  <c r="F21" i="4" s="1"/>
  <c r="K21" i="4" s="1"/>
  <c r="M21" i="4" s="1"/>
  <c r="N20" i="4"/>
  <c r="I20" i="4"/>
  <c r="J20" i="4" s="1"/>
  <c r="E20" i="4"/>
  <c r="N19" i="4"/>
  <c r="I19" i="4"/>
  <c r="J19" i="4" s="1"/>
  <c r="E19" i="4"/>
  <c r="F19" i="4" s="1"/>
  <c r="K19" i="4" s="1"/>
  <c r="M19" i="4" s="1"/>
  <c r="N18" i="4"/>
  <c r="I18" i="4"/>
  <c r="J18" i="4" s="1"/>
  <c r="E18" i="4"/>
  <c r="N17" i="4"/>
  <c r="I17" i="4"/>
  <c r="J17" i="4" s="1"/>
  <c r="E17" i="4"/>
  <c r="G17" i="4" s="1"/>
  <c r="N16" i="4"/>
  <c r="I16" i="4"/>
  <c r="J16" i="4" s="1"/>
  <c r="E16" i="4"/>
  <c r="N15" i="4"/>
  <c r="I15" i="4"/>
  <c r="J15" i="4" s="1"/>
  <c r="E15" i="4"/>
  <c r="G15" i="4" s="1"/>
  <c r="N14" i="4"/>
  <c r="I14" i="4"/>
  <c r="J14" i="4" s="1"/>
  <c r="E14" i="4"/>
  <c r="N13" i="4"/>
  <c r="I13" i="4"/>
  <c r="J13" i="4" s="1"/>
  <c r="E13" i="4"/>
  <c r="G13" i="4" s="1"/>
  <c r="N12" i="4"/>
  <c r="I12" i="4"/>
  <c r="J12" i="4" s="1"/>
  <c r="E12" i="4"/>
  <c r="N11" i="4"/>
  <c r="I11" i="4"/>
  <c r="J11" i="4" s="1"/>
  <c r="E11" i="4"/>
  <c r="G11" i="4" s="1"/>
  <c r="N10" i="4"/>
  <c r="I10" i="4"/>
  <c r="J10" i="4" s="1"/>
  <c r="E10" i="4"/>
  <c r="N9" i="4"/>
  <c r="I9" i="4"/>
  <c r="J9" i="4" s="1"/>
  <c r="E9" i="4"/>
  <c r="F9" i="4" s="1"/>
  <c r="K9" i="4" s="1"/>
  <c r="M9" i="4" s="1"/>
  <c r="N8" i="4"/>
  <c r="I8" i="4"/>
  <c r="J8" i="4" s="1"/>
  <c r="E8" i="4"/>
  <c r="N7" i="4"/>
  <c r="I7" i="4"/>
  <c r="J7" i="4" s="1"/>
  <c r="E7" i="4"/>
  <c r="G7" i="4" s="1"/>
  <c r="N6" i="4"/>
  <c r="I6" i="4"/>
  <c r="J6" i="4" s="1"/>
  <c r="E6" i="4"/>
  <c r="N5" i="4"/>
  <c r="I5" i="4"/>
  <c r="J5" i="4" s="1"/>
  <c r="E5" i="4"/>
  <c r="G5" i="4" s="1"/>
  <c r="N4" i="4"/>
  <c r="I4" i="4"/>
  <c r="J4" i="4" s="1"/>
  <c r="E4" i="4"/>
  <c r="N3" i="4"/>
  <c r="I3" i="4"/>
  <c r="J3" i="4" s="1"/>
  <c r="E3" i="4"/>
  <c r="G3" i="4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2" i="2"/>
  <c r="K131" i="2"/>
  <c r="M131" i="2" s="1"/>
  <c r="K242" i="2"/>
  <c r="M242" i="2" s="1"/>
  <c r="K325" i="2"/>
  <c r="M325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I246" i="2"/>
  <c r="J246" i="2" s="1"/>
  <c r="I247" i="2"/>
  <c r="J247" i="2" s="1"/>
  <c r="I248" i="2"/>
  <c r="J248" i="2" s="1"/>
  <c r="I249" i="2"/>
  <c r="J249" i="2" s="1"/>
  <c r="I250" i="2"/>
  <c r="J250" i="2" s="1"/>
  <c r="I251" i="2"/>
  <c r="J251" i="2" s="1"/>
  <c r="I252" i="2"/>
  <c r="J252" i="2" s="1"/>
  <c r="I253" i="2"/>
  <c r="J253" i="2" s="1"/>
  <c r="I254" i="2"/>
  <c r="J254" i="2" s="1"/>
  <c r="I255" i="2"/>
  <c r="J255" i="2" s="1"/>
  <c r="I256" i="2"/>
  <c r="J256" i="2" s="1"/>
  <c r="I257" i="2"/>
  <c r="J257" i="2" s="1"/>
  <c r="I258" i="2"/>
  <c r="J258" i="2" s="1"/>
  <c r="I259" i="2"/>
  <c r="J259" i="2" s="1"/>
  <c r="I260" i="2"/>
  <c r="J260" i="2" s="1"/>
  <c r="I261" i="2"/>
  <c r="J261" i="2" s="1"/>
  <c r="I262" i="2"/>
  <c r="J262" i="2" s="1"/>
  <c r="I263" i="2"/>
  <c r="J263" i="2" s="1"/>
  <c r="I264" i="2"/>
  <c r="J264" i="2" s="1"/>
  <c r="I265" i="2"/>
  <c r="J265" i="2" s="1"/>
  <c r="I266" i="2"/>
  <c r="J266" i="2" s="1"/>
  <c r="I267" i="2"/>
  <c r="J267" i="2" s="1"/>
  <c r="I268" i="2"/>
  <c r="J268" i="2" s="1"/>
  <c r="I269" i="2"/>
  <c r="J269" i="2" s="1"/>
  <c r="I270" i="2"/>
  <c r="J270" i="2" s="1"/>
  <c r="I271" i="2"/>
  <c r="J271" i="2" s="1"/>
  <c r="I272" i="2"/>
  <c r="J272" i="2" s="1"/>
  <c r="I273" i="2"/>
  <c r="J273" i="2" s="1"/>
  <c r="I274" i="2"/>
  <c r="J274" i="2" s="1"/>
  <c r="I275" i="2"/>
  <c r="J275" i="2" s="1"/>
  <c r="I276" i="2"/>
  <c r="J276" i="2" s="1"/>
  <c r="I277" i="2"/>
  <c r="J277" i="2" s="1"/>
  <c r="I278" i="2"/>
  <c r="J278" i="2" s="1"/>
  <c r="I279" i="2"/>
  <c r="J279" i="2" s="1"/>
  <c r="I280" i="2"/>
  <c r="J280" i="2" s="1"/>
  <c r="I281" i="2"/>
  <c r="J281" i="2" s="1"/>
  <c r="I282" i="2"/>
  <c r="J282" i="2" s="1"/>
  <c r="I283" i="2"/>
  <c r="J283" i="2" s="1"/>
  <c r="I284" i="2"/>
  <c r="J284" i="2" s="1"/>
  <c r="I285" i="2"/>
  <c r="J285" i="2" s="1"/>
  <c r="I286" i="2"/>
  <c r="J286" i="2" s="1"/>
  <c r="I287" i="2"/>
  <c r="J287" i="2" s="1"/>
  <c r="I288" i="2"/>
  <c r="J288" i="2" s="1"/>
  <c r="I289" i="2"/>
  <c r="J289" i="2" s="1"/>
  <c r="I290" i="2"/>
  <c r="J290" i="2" s="1"/>
  <c r="I291" i="2"/>
  <c r="J291" i="2" s="1"/>
  <c r="I292" i="2"/>
  <c r="J292" i="2" s="1"/>
  <c r="I293" i="2"/>
  <c r="J293" i="2" s="1"/>
  <c r="I294" i="2"/>
  <c r="J294" i="2" s="1"/>
  <c r="I295" i="2"/>
  <c r="J295" i="2" s="1"/>
  <c r="I296" i="2"/>
  <c r="J296" i="2" s="1"/>
  <c r="I297" i="2"/>
  <c r="J297" i="2" s="1"/>
  <c r="I298" i="2"/>
  <c r="J298" i="2" s="1"/>
  <c r="I299" i="2"/>
  <c r="J299" i="2" s="1"/>
  <c r="I300" i="2"/>
  <c r="J300" i="2" s="1"/>
  <c r="I301" i="2"/>
  <c r="J301" i="2" s="1"/>
  <c r="I302" i="2"/>
  <c r="J302" i="2" s="1"/>
  <c r="I303" i="2"/>
  <c r="J303" i="2" s="1"/>
  <c r="I304" i="2"/>
  <c r="J304" i="2" s="1"/>
  <c r="I305" i="2"/>
  <c r="J305" i="2" s="1"/>
  <c r="I306" i="2"/>
  <c r="J306" i="2" s="1"/>
  <c r="I307" i="2"/>
  <c r="J307" i="2" s="1"/>
  <c r="I308" i="2"/>
  <c r="J308" i="2" s="1"/>
  <c r="I309" i="2"/>
  <c r="J309" i="2" s="1"/>
  <c r="I310" i="2"/>
  <c r="J310" i="2" s="1"/>
  <c r="I311" i="2"/>
  <c r="J311" i="2" s="1"/>
  <c r="I312" i="2"/>
  <c r="J312" i="2" s="1"/>
  <c r="I313" i="2"/>
  <c r="J313" i="2" s="1"/>
  <c r="I314" i="2"/>
  <c r="J314" i="2" s="1"/>
  <c r="I315" i="2"/>
  <c r="J315" i="2" s="1"/>
  <c r="I316" i="2"/>
  <c r="J316" i="2" s="1"/>
  <c r="I317" i="2"/>
  <c r="J317" i="2" s="1"/>
  <c r="I318" i="2"/>
  <c r="J318" i="2" s="1"/>
  <c r="I319" i="2"/>
  <c r="J319" i="2" s="1"/>
  <c r="I320" i="2"/>
  <c r="J320" i="2" s="1"/>
  <c r="I321" i="2"/>
  <c r="J321" i="2" s="1"/>
  <c r="I322" i="2"/>
  <c r="J322" i="2" s="1"/>
  <c r="I323" i="2"/>
  <c r="J323" i="2" s="1"/>
  <c r="I324" i="2"/>
  <c r="J324" i="2" s="1"/>
  <c r="I325" i="2"/>
  <c r="J325" i="2" s="1"/>
  <c r="I326" i="2"/>
  <c r="J326" i="2" s="1"/>
  <c r="I327" i="2"/>
  <c r="J327" i="2" s="1"/>
  <c r="I328" i="2"/>
  <c r="J328" i="2" s="1"/>
  <c r="I329" i="2"/>
  <c r="J329" i="2" s="1"/>
  <c r="I330" i="2"/>
  <c r="J330" i="2" s="1"/>
  <c r="I331" i="2"/>
  <c r="J331" i="2" s="1"/>
  <c r="I332" i="2"/>
  <c r="J332" i="2" s="1"/>
  <c r="I333" i="2"/>
  <c r="J333" i="2" s="1"/>
  <c r="I334" i="2"/>
  <c r="J334" i="2" s="1"/>
  <c r="I335" i="2"/>
  <c r="J335" i="2" s="1"/>
  <c r="I336" i="2"/>
  <c r="J336" i="2" s="1"/>
  <c r="I337" i="2"/>
  <c r="J337" i="2" s="1"/>
  <c r="I338" i="2"/>
  <c r="J338" i="2" s="1"/>
  <c r="I339" i="2"/>
  <c r="J339" i="2" s="1"/>
  <c r="I340" i="2"/>
  <c r="J340" i="2" s="1"/>
  <c r="I341" i="2"/>
  <c r="J341" i="2" s="1"/>
  <c r="I342" i="2"/>
  <c r="J342" i="2" s="1"/>
  <c r="I343" i="2"/>
  <c r="J343" i="2" s="1"/>
  <c r="I344" i="2"/>
  <c r="J344" i="2" s="1"/>
  <c r="I345" i="2"/>
  <c r="J345" i="2" s="1"/>
  <c r="I346" i="2"/>
  <c r="J346" i="2" s="1"/>
  <c r="I347" i="2"/>
  <c r="J347" i="2" s="1"/>
  <c r="I348" i="2"/>
  <c r="J348" i="2" s="1"/>
  <c r="I349" i="2"/>
  <c r="J349" i="2" s="1"/>
  <c r="I350" i="2"/>
  <c r="J350" i="2" s="1"/>
  <c r="I351" i="2"/>
  <c r="J351" i="2" s="1"/>
  <c r="I2" i="2"/>
  <c r="J2" i="2" s="1"/>
  <c r="E3" i="2"/>
  <c r="G3" i="2" s="1"/>
  <c r="E4" i="2"/>
  <c r="G4" i="2" s="1"/>
  <c r="E5" i="2"/>
  <c r="G5" i="2" s="1"/>
  <c r="E6" i="2"/>
  <c r="E7" i="2"/>
  <c r="G7" i="2" s="1"/>
  <c r="E8" i="2"/>
  <c r="E9" i="2"/>
  <c r="E10" i="2"/>
  <c r="F10" i="2" s="1"/>
  <c r="K10" i="2" s="1"/>
  <c r="M10" i="2" s="1"/>
  <c r="E11" i="2"/>
  <c r="F11" i="2" s="1"/>
  <c r="K11" i="2" s="1"/>
  <c r="M11" i="2" s="1"/>
  <c r="E12" i="2"/>
  <c r="E13" i="2"/>
  <c r="F13" i="2" s="1"/>
  <c r="K13" i="2" s="1"/>
  <c r="M13" i="2" s="1"/>
  <c r="E14" i="2"/>
  <c r="F14" i="2" s="1"/>
  <c r="K14" i="2" s="1"/>
  <c r="M14" i="2" s="1"/>
  <c r="E15" i="2"/>
  <c r="E16" i="2"/>
  <c r="F16" i="2" s="1"/>
  <c r="K16" i="2" s="1"/>
  <c r="M16" i="2" s="1"/>
  <c r="E17" i="2"/>
  <c r="F17" i="2" s="1"/>
  <c r="K17" i="2" s="1"/>
  <c r="M17" i="2" s="1"/>
  <c r="E18" i="2"/>
  <c r="F18" i="2" s="1"/>
  <c r="K18" i="2" s="1"/>
  <c r="M18" i="2" s="1"/>
  <c r="E19" i="2"/>
  <c r="G19" i="2" s="1"/>
  <c r="E20" i="2"/>
  <c r="F20" i="2" s="1"/>
  <c r="K20" i="2" s="1"/>
  <c r="M20" i="2" s="1"/>
  <c r="E21" i="2"/>
  <c r="F21" i="2" s="1"/>
  <c r="K21" i="2" s="1"/>
  <c r="M21" i="2" s="1"/>
  <c r="E22" i="2"/>
  <c r="G22" i="2" s="1"/>
  <c r="E23" i="2"/>
  <c r="G23" i="2" s="1"/>
  <c r="E24" i="2"/>
  <c r="F24" i="2" s="1"/>
  <c r="K24" i="2" s="1"/>
  <c r="M24" i="2" s="1"/>
  <c r="E25" i="2"/>
  <c r="F25" i="2" s="1"/>
  <c r="K25" i="2" s="1"/>
  <c r="M25" i="2" s="1"/>
  <c r="E26" i="2"/>
  <c r="F26" i="2" s="1"/>
  <c r="K26" i="2" s="1"/>
  <c r="M26" i="2" s="1"/>
  <c r="E27" i="2"/>
  <c r="F27" i="2" s="1"/>
  <c r="K27" i="2" s="1"/>
  <c r="M27" i="2" s="1"/>
  <c r="E28" i="2"/>
  <c r="F28" i="2" s="1"/>
  <c r="K28" i="2" s="1"/>
  <c r="M28" i="2" s="1"/>
  <c r="E29" i="2"/>
  <c r="F29" i="2" s="1"/>
  <c r="K29" i="2" s="1"/>
  <c r="M29" i="2" s="1"/>
  <c r="E30" i="2"/>
  <c r="F30" i="2" s="1"/>
  <c r="K30" i="2" s="1"/>
  <c r="M30" i="2" s="1"/>
  <c r="E31" i="2"/>
  <c r="F31" i="2" s="1"/>
  <c r="K31" i="2" s="1"/>
  <c r="M31" i="2" s="1"/>
  <c r="E32" i="2"/>
  <c r="F32" i="2" s="1"/>
  <c r="K32" i="2" s="1"/>
  <c r="M32" i="2" s="1"/>
  <c r="E33" i="2"/>
  <c r="F33" i="2" s="1"/>
  <c r="K33" i="2" s="1"/>
  <c r="M33" i="2" s="1"/>
  <c r="E34" i="2"/>
  <c r="G34" i="2" s="1"/>
  <c r="E35" i="2"/>
  <c r="G35" i="2" s="1"/>
  <c r="E36" i="2"/>
  <c r="F36" i="2" s="1"/>
  <c r="K36" i="2" s="1"/>
  <c r="M36" i="2" s="1"/>
  <c r="E37" i="2"/>
  <c r="G37" i="2" s="1"/>
  <c r="E38" i="2"/>
  <c r="G38" i="2" s="1"/>
  <c r="E39" i="2"/>
  <c r="G39" i="2" s="1"/>
  <c r="E40" i="2"/>
  <c r="F40" i="2" s="1"/>
  <c r="K40" i="2" s="1"/>
  <c r="M40" i="2" s="1"/>
  <c r="E41" i="2"/>
  <c r="F41" i="2" s="1"/>
  <c r="K41" i="2" s="1"/>
  <c r="M41" i="2" s="1"/>
  <c r="E42" i="2"/>
  <c r="F42" i="2" s="1"/>
  <c r="K42" i="2" s="1"/>
  <c r="M42" i="2" s="1"/>
  <c r="E43" i="2"/>
  <c r="F43" i="2" s="1"/>
  <c r="K43" i="2" s="1"/>
  <c r="M43" i="2" s="1"/>
  <c r="E44" i="2"/>
  <c r="F44" i="2" s="1"/>
  <c r="K44" i="2" s="1"/>
  <c r="M44" i="2" s="1"/>
  <c r="E45" i="2"/>
  <c r="F45" i="2" s="1"/>
  <c r="K45" i="2" s="1"/>
  <c r="M45" i="2" s="1"/>
  <c r="E46" i="2"/>
  <c r="F46" i="2" s="1"/>
  <c r="K46" i="2" s="1"/>
  <c r="M46" i="2" s="1"/>
  <c r="E47" i="2"/>
  <c r="F47" i="2" s="1"/>
  <c r="K47" i="2" s="1"/>
  <c r="M47" i="2" s="1"/>
  <c r="E48" i="2"/>
  <c r="F48" i="2" s="1"/>
  <c r="K48" i="2" s="1"/>
  <c r="M48" i="2" s="1"/>
  <c r="E49" i="2"/>
  <c r="E50" i="2"/>
  <c r="G50" i="2" s="1"/>
  <c r="E51" i="2"/>
  <c r="F51" i="2" s="1"/>
  <c r="K51" i="2" s="1"/>
  <c r="M51" i="2" s="1"/>
  <c r="E52" i="2"/>
  <c r="G52" i="2" s="1"/>
  <c r="E53" i="2"/>
  <c r="G53" i="2" s="1"/>
  <c r="E54" i="2"/>
  <c r="G54" i="2" s="1"/>
  <c r="E55" i="2"/>
  <c r="G55" i="2" s="1"/>
  <c r="E56" i="2"/>
  <c r="F56" i="2" s="1"/>
  <c r="K56" i="2" s="1"/>
  <c r="M56" i="2" s="1"/>
  <c r="E57" i="2"/>
  <c r="F57" i="2" s="1"/>
  <c r="K57" i="2" s="1"/>
  <c r="M57" i="2" s="1"/>
  <c r="E58" i="2"/>
  <c r="F58" i="2" s="1"/>
  <c r="K58" i="2" s="1"/>
  <c r="M58" i="2" s="1"/>
  <c r="E59" i="2"/>
  <c r="F59" i="2" s="1"/>
  <c r="K59" i="2" s="1"/>
  <c r="M59" i="2" s="1"/>
  <c r="E60" i="2"/>
  <c r="F60" i="2" s="1"/>
  <c r="K60" i="2" s="1"/>
  <c r="M60" i="2" s="1"/>
  <c r="E61" i="2"/>
  <c r="F61" i="2" s="1"/>
  <c r="K61" i="2" s="1"/>
  <c r="M61" i="2" s="1"/>
  <c r="E62" i="2"/>
  <c r="F62" i="2" s="1"/>
  <c r="K62" i="2" s="1"/>
  <c r="M62" i="2" s="1"/>
  <c r="E63" i="2"/>
  <c r="F63" i="2" s="1"/>
  <c r="K63" i="2" s="1"/>
  <c r="M63" i="2" s="1"/>
  <c r="E64" i="2"/>
  <c r="F64" i="2" s="1"/>
  <c r="K64" i="2" s="1"/>
  <c r="M64" i="2" s="1"/>
  <c r="E65" i="2"/>
  <c r="F65" i="2" s="1"/>
  <c r="K65" i="2" s="1"/>
  <c r="M65" i="2" s="1"/>
  <c r="E66" i="2"/>
  <c r="F66" i="2" s="1"/>
  <c r="K66" i="2" s="1"/>
  <c r="M66" i="2" s="1"/>
  <c r="E67" i="2"/>
  <c r="F67" i="2" s="1"/>
  <c r="K67" i="2" s="1"/>
  <c r="M67" i="2" s="1"/>
  <c r="E68" i="2"/>
  <c r="F68" i="2" s="1"/>
  <c r="K68" i="2" s="1"/>
  <c r="M68" i="2" s="1"/>
  <c r="E69" i="2"/>
  <c r="F69" i="2" s="1"/>
  <c r="K69" i="2" s="1"/>
  <c r="M69" i="2" s="1"/>
  <c r="E70" i="2"/>
  <c r="G70" i="2" s="1"/>
  <c r="E71" i="2"/>
  <c r="G71" i="2" s="1"/>
  <c r="E72" i="2"/>
  <c r="F72" i="2" s="1"/>
  <c r="K72" i="2" s="1"/>
  <c r="M72" i="2" s="1"/>
  <c r="E73" i="2"/>
  <c r="F73" i="2" s="1"/>
  <c r="K73" i="2" s="1"/>
  <c r="M73" i="2" s="1"/>
  <c r="E74" i="2"/>
  <c r="F74" i="2" s="1"/>
  <c r="K74" i="2" s="1"/>
  <c r="M74" i="2" s="1"/>
  <c r="E75" i="2"/>
  <c r="F75" i="2" s="1"/>
  <c r="K75" i="2" s="1"/>
  <c r="M75" i="2" s="1"/>
  <c r="E76" i="2"/>
  <c r="F76" i="2" s="1"/>
  <c r="K76" i="2" s="1"/>
  <c r="M76" i="2" s="1"/>
  <c r="E77" i="2"/>
  <c r="F77" i="2" s="1"/>
  <c r="K77" i="2" s="1"/>
  <c r="M77" i="2" s="1"/>
  <c r="E78" i="2"/>
  <c r="F78" i="2" s="1"/>
  <c r="K78" i="2" s="1"/>
  <c r="M78" i="2" s="1"/>
  <c r="E79" i="2"/>
  <c r="F79" i="2" s="1"/>
  <c r="K79" i="2" s="1"/>
  <c r="M79" i="2" s="1"/>
  <c r="E80" i="2"/>
  <c r="F80" i="2" s="1"/>
  <c r="K80" i="2" s="1"/>
  <c r="M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F88" i="2" s="1"/>
  <c r="K88" i="2" s="1"/>
  <c r="M88" i="2" s="1"/>
  <c r="E89" i="2"/>
  <c r="F89" i="2" s="1"/>
  <c r="K89" i="2" s="1"/>
  <c r="M89" i="2" s="1"/>
  <c r="E90" i="2"/>
  <c r="F90" i="2" s="1"/>
  <c r="K90" i="2" s="1"/>
  <c r="M90" i="2" s="1"/>
  <c r="E91" i="2"/>
  <c r="F91" i="2" s="1"/>
  <c r="K91" i="2" s="1"/>
  <c r="M91" i="2" s="1"/>
  <c r="E92" i="2"/>
  <c r="F92" i="2" s="1"/>
  <c r="K92" i="2" s="1"/>
  <c r="M92" i="2" s="1"/>
  <c r="E93" i="2"/>
  <c r="F93" i="2" s="1"/>
  <c r="K93" i="2" s="1"/>
  <c r="M93" i="2" s="1"/>
  <c r="E94" i="2"/>
  <c r="F94" i="2" s="1"/>
  <c r="K94" i="2" s="1"/>
  <c r="M94" i="2" s="1"/>
  <c r="E95" i="2"/>
  <c r="F95" i="2" s="1"/>
  <c r="K95" i="2" s="1"/>
  <c r="M95" i="2" s="1"/>
  <c r="E96" i="2"/>
  <c r="F96" i="2" s="1"/>
  <c r="K96" i="2" s="1"/>
  <c r="M96" i="2" s="1"/>
  <c r="E97" i="2"/>
  <c r="F97" i="2" s="1"/>
  <c r="K97" i="2" s="1"/>
  <c r="M97" i="2" s="1"/>
  <c r="E98" i="2"/>
  <c r="F98" i="2" s="1"/>
  <c r="K98" i="2" s="1"/>
  <c r="M98" i="2" s="1"/>
  <c r="E99" i="2"/>
  <c r="F99" i="2" s="1"/>
  <c r="K99" i="2" s="1"/>
  <c r="M99" i="2" s="1"/>
  <c r="E100" i="2"/>
  <c r="F100" i="2" s="1"/>
  <c r="K100" i="2" s="1"/>
  <c r="M100" i="2" s="1"/>
  <c r="E101" i="2"/>
  <c r="F101" i="2" s="1"/>
  <c r="K101" i="2" s="1"/>
  <c r="M101" i="2" s="1"/>
  <c r="E102" i="2"/>
  <c r="G102" i="2" s="1"/>
  <c r="E103" i="2"/>
  <c r="G103" i="2" s="1"/>
  <c r="E104" i="2"/>
  <c r="F104" i="2" s="1"/>
  <c r="K104" i="2" s="1"/>
  <c r="M104" i="2" s="1"/>
  <c r="E105" i="2"/>
  <c r="F105" i="2" s="1"/>
  <c r="K105" i="2" s="1"/>
  <c r="M105" i="2" s="1"/>
  <c r="E106" i="2"/>
  <c r="F106" i="2" s="1"/>
  <c r="K106" i="2" s="1"/>
  <c r="M106" i="2" s="1"/>
  <c r="E107" i="2"/>
  <c r="F107" i="2" s="1"/>
  <c r="K107" i="2" s="1"/>
  <c r="M107" i="2" s="1"/>
  <c r="E108" i="2"/>
  <c r="F108" i="2" s="1"/>
  <c r="K108" i="2" s="1"/>
  <c r="M108" i="2" s="1"/>
  <c r="E109" i="2"/>
  <c r="F109" i="2" s="1"/>
  <c r="K109" i="2" s="1"/>
  <c r="M109" i="2" s="1"/>
  <c r="E110" i="2"/>
  <c r="F110" i="2" s="1"/>
  <c r="K110" i="2" s="1"/>
  <c r="M110" i="2" s="1"/>
  <c r="E111" i="2"/>
  <c r="F111" i="2" s="1"/>
  <c r="K111" i="2" s="1"/>
  <c r="M111" i="2" s="1"/>
  <c r="E112" i="2"/>
  <c r="F112" i="2" s="1"/>
  <c r="K112" i="2" s="1"/>
  <c r="M112" i="2" s="1"/>
  <c r="E113" i="2"/>
  <c r="F113" i="2" s="1"/>
  <c r="K113" i="2" s="1"/>
  <c r="M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F120" i="2" s="1"/>
  <c r="K120" i="2" s="1"/>
  <c r="M120" i="2" s="1"/>
  <c r="E121" i="2"/>
  <c r="F121" i="2" s="1"/>
  <c r="K121" i="2" s="1"/>
  <c r="M121" i="2" s="1"/>
  <c r="E122" i="2"/>
  <c r="F122" i="2" s="1"/>
  <c r="K122" i="2" s="1"/>
  <c r="M122" i="2" s="1"/>
  <c r="E123" i="2"/>
  <c r="F123" i="2" s="1"/>
  <c r="K123" i="2" s="1"/>
  <c r="M123" i="2" s="1"/>
  <c r="E124" i="2"/>
  <c r="F124" i="2" s="1"/>
  <c r="K124" i="2" s="1"/>
  <c r="M124" i="2" s="1"/>
  <c r="E125" i="2"/>
  <c r="F125" i="2" s="1"/>
  <c r="K125" i="2" s="1"/>
  <c r="M125" i="2" s="1"/>
  <c r="E126" i="2"/>
  <c r="F126" i="2" s="1"/>
  <c r="K126" i="2" s="1"/>
  <c r="M126" i="2" s="1"/>
  <c r="E127" i="2"/>
  <c r="F127" i="2" s="1"/>
  <c r="K127" i="2" s="1"/>
  <c r="M127" i="2" s="1"/>
  <c r="E128" i="2"/>
  <c r="F128" i="2" s="1"/>
  <c r="K128" i="2" s="1"/>
  <c r="M128" i="2" s="1"/>
  <c r="E129" i="2"/>
  <c r="G129" i="2" s="1"/>
  <c r="E130" i="2"/>
  <c r="G130" i="2" s="1"/>
  <c r="E131" i="2"/>
  <c r="F131" i="2" s="1"/>
  <c r="E132" i="2"/>
  <c r="F132" i="2" s="1"/>
  <c r="K132" i="2" s="1"/>
  <c r="M132" i="2" s="1"/>
  <c r="E133" i="2"/>
  <c r="F133" i="2" s="1"/>
  <c r="K133" i="2" s="1"/>
  <c r="M133" i="2" s="1"/>
  <c r="E134" i="2"/>
  <c r="G134" i="2" s="1"/>
  <c r="E135" i="2"/>
  <c r="G135" i="2" s="1"/>
  <c r="E136" i="2"/>
  <c r="F136" i="2" s="1"/>
  <c r="K136" i="2" s="1"/>
  <c r="M136" i="2" s="1"/>
  <c r="E137" i="2"/>
  <c r="F137" i="2" s="1"/>
  <c r="K137" i="2" s="1"/>
  <c r="M137" i="2" s="1"/>
  <c r="E138" i="2"/>
  <c r="F138" i="2" s="1"/>
  <c r="K138" i="2" s="1"/>
  <c r="M138" i="2" s="1"/>
  <c r="E139" i="2"/>
  <c r="F139" i="2" s="1"/>
  <c r="K139" i="2" s="1"/>
  <c r="M139" i="2" s="1"/>
  <c r="E140" i="2"/>
  <c r="F140" i="2" s="1"/>
  <c r="K140" i="2" s="1"/>
  <c r="M140" i="2" s="1"/>
  <c r="E141" i="2"/>
  <c r="F141" i="2" s="1"/>
  <c r="K141" i="2" s="1"/>
  <c r="M141" i="2" s="1"/>
  <c r="E142" i="2"/>
  <c r="F142" i="2" s="1"/>
  <c r="K142" i="2" s="1"/>
  <c r="M142" i="2" s="1"/>
  <c r="E143" i="2"/>
  <c r="F143" i="2" s="1"/>
  <c r="K143" i="2" s="1"/>
  <c r="M143" i="2" s="1"/>
  <c r="E144" i="2"/>
  <c r="F144" i="2" s="1"/>
  <c r="K144" i="2" s="1"/>
  <c r="M144" i="2" s="1"/>
  <c r="E145" i="2"/>
  <c r="F145" i="2" s="1"/>
  <c r="K145" i="2" s="1"/>
  <c r="M145" i="2" s="1"/>
  <c r="E146" i="2"/>
  <c r="F146" i="2" s="1"/>
  <c r="K146" i="2" s="1"/>
  <c r="M146" i="2" s="1"/>
  <c r="E147" i="2"/>
  <c r="F147" i="2" s="1"/>
  <c r="K147" i="2" s="1"/>
  <c r="M147" i="2" s="1"/>
  <c r="E148" i="2"/>
  <c r="G148" i="2" s="1"/>
  <c r="E149" i="2"/>
  <c r="G149" i="2" s="1"/>
  <c r="E150" i="2"/>
  <c r="G150" i="2" s="1"/>
  <c r="E151" i="2"/>
  <c r="G151" i="2" s="1"/>
  <c r="E152" i="2"/>
  <c r="F152" i="2" s="1"/>
  <c r="K152" i="2" s="1"/>
  <c r="M152" i="2" s="1"/>
  <c r="E153" i="2"/>
  <c r="F153" i="2" s="1"/>
  <c r="K153" i="2" s="1"/>
  <c r="M153" i="2" s="1"/>
  <c r="E154" i="2"/>
  <c r="F154" i="2" s="1"/>
  <c r="K154" i="2" s="1"/>
  <c r="M154" i="2" s="1"/>
  <c r="E155" i="2"/>
  <c r="F155" i="2" s="1"/>
  <c r="K155" i="2" s="1"/>
  <c r="M155" i="2" s="1"/>
  <c r="E156" i="2"/>
  <c r="F156" i="2" s="1"/>
  <c r="K156" i="2" s="1"/>
  <c r="M156" i="2" s="1"/>
  <c r="E157" i="2"/>
  <c r="F157" i="2" s="1"/>
  <c r="K157" i="2" s="1"/>
  <c r="M157" i="2" s="1"/>
  <c r="E158" i="2"/>
  <c r="F158" i="2" s="1"/>
  <c r="K158" i="2" s="1"/>
  <c r="M158" i="2" s="1"/>
  <c r="E159" i="2"/>
  <c r="F159" i="2" s="1"/>
  <c r="K159" i="2" s="1"/>
  <c r="M159" i="2" s="1"/>
  <c r="E160" i="2"/>
  <c r="F160" i="2" s="1"/>
  <c r="K160" i="2" s="1"/>
  <c r="M160" i="2" s="1"/>
  <c r="E161" i="2"/>
  <c r="G161" i="2" s="1"/>
  <c r="E162" i="2"/>
  <c r="F162" i="2" s="1"/>
  <c r="K162" i="2" s="1"/>
  <c r="M162" i="2" s="1"/>
  <c r="E163" i="2"/>
  <c r="F163" i="2" s="1"/>
  <c r="K163" i="2" s="1"/>
  <c r="M163" i="2" s="1"/>
  <c r="E164" i="2"/>
  <c r="G164" i="2" s="1"/>
  <c r="E165" i="2"/>
  <c r="F165" i="2" s="1"/>
  <c r="K165" i="2" s="1"/>
  <c r="M165" i="2" s="1"/>
  <c r="E166" i="2"/>
  <c r="G166" i="2" s="1"/>
  <c r="E167" i="2"/>
  <c r="G167" i="2" s="1"/>
  <c r="E168" i="2"/>
  <c r="F168" i="2" s="1"/>
  <c r="K168" i="2" s="1"/>
  <c r="M168" i="2" s="1"/>
  <c r="E169" i="2"/>
  <c r="F169" i="2" s="1"/>
  <c r="K169" i="2" s="1"/>
  <c r="M169" i="2" s="1"/>
  <c r="E170" i="2"/>
  <c r="F170" i="2" s="1"/>
  <c r="K170" i="2" s="1"/>
  <c r="M170" i="2" s="1"/>
  <c r="E171" i="2"/>
  <c r="F171" i="2" s="1"/>
  <c r="K171" i="2" s="1"/>
  <c r="M171" i="2" s="1"/>
  <c r="E172" i="2"/>
  <c r="F172" i="2" s="1"/>
  <c r="K172" i="2" s="1"/>
  <c r="M172" i="2" s="1"/>
  <c r="E173" i="2"/>
  <c r="F173" i="2" s="1"/>
  <c r="K173" i="2" s="1"/>
  <c r="M173" i="2" s="1"/>
  <c r="E174" i="2"/>
  <c r="F174" i="2" s="1"/>
  <c r="K174" i="2" s="1"/>
  <c r="M174" i="2" s="1"/>
  <c r="E175" i="2"/>
  <c r="F175" i="2" s="1"/>
  <c r="K175" i="2" s="1"/>
  <c r="M175" i="2" s="1"/>
  <c r="E176" i="2"/>
  <c r="F176" i="2" s="1"/>
  <c r="K176" i="2" s="1"/>
  <c r="M176" i="2" s="1"/>
  <c r="E177" i="2"/>
  <c r="F177" i="2" s="1"/>
  <c r="K177" i="2" s="1"/>
  <c r="M177" i="2" s="1"/>
  <c r="E178" i="2"/>
  <c r="F178" i="2" s="1"/>
  <c r="K178" i="2" s="1"/>
  <c r="M178" i="2" s="1"/>
  <c r="E179" i="2"/>
  <c r="F179" i="2" s="1"/>
  <c r="K179" i="2" s="1"/>
  <c r="M179" i="2" s="1"/>
  <c r="E180" i="2"/>
  <c r="F180" i="2" s="1"/>
  <c r="K180" i="2" s="1"/>
  <c r="M180" i="2" s="1"/>
  <c r="E181" i="2"/>
  <c r="F181" i="2" s="1"/>
  <c r="K181" i="2" s="1"/>
  <c r="M181" i="2" s="1"/>
  <c r="E182" i="2"/>
  <c r="G182" i="2" s="1"/>
  <c r="E183" i="2"/>
  <c r="G183" i="2" s="1"/>
  <c r="E184" i="2"/>
  <c r="F184" i="2" s="1"/>
  <c r="K184" i="2" s="1"/>
  <c r="M184" i="2" s="1"/>
  <c r="E185" i="2"/>
  <c r="F185" i="2" s="1"/>
  <c r="K185" i="2" s="1"/>
  <c r="M185" i="2" s="1"/>
  <c r="E186" i="2"/>
  <c r="F186" i="2" s="1"/>
  <c r="K186" i="2" s="1"/>
  <c r="M186" i="2" s="1"/>
  <c r="E187" i="2"/>
  <c r="F187" i="2" s="1"/>
  <c r="K187" i="2" s="1"/>
  <c r="M187" i="2" s="1"/>
  <c r="E188" i="2"/>
  <c r="F188" i="2" s="1"/>
  <c r="K188" i="2" s="1"/>
  <c r="M188" i="2" s="1"/>
  <c r="E189" i="2"/>
  <c r="F189" i="2" s="1"/>
  <c r="K189" i="2" s="1"/>
  <c r="M189" i="2" s="1"/>
  <c r="E190" i="2"/>
  <c r="F190" i="2" s="1"/>
  <c r="K190" i="2" s="1"/>
  <c r="M190" i="2" s="1"/>
  <c r="E191" i="2"/>
  <c r="F191" i="2" s="1"/>
  <c r="K191" i="2" s="1"/>
  <c r="M191" i="2" s="1"/>
  <c r="E192" i="2"/>
  <c r="F192" i="2" s="1"/>
  <c r="K192" i="2" s="1"/>
  <c r="M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F200" i="2" s="1"/>
  <c r="K200" i="2" s="1"/>
  <c r="M200" i="2" s="1"/>
  <c r="E201" i="2"/>
  <c r="F201" i="2" s="1"/>
  <c r="K201" i="2" s="1"/>
  <c r="M201" i="2" s="1"/>
  <c r="E202" i="2"/>
  <c r="F202" i="2" s="1"/>
  <c r="K202" i="2" s="1"/>
  <c r="M202" i="2" s="1"/>
  <c r="E203" i="2"/>
  <c r="F203" i="2" s="1"/>
  <c r="K203" i="2" s="1"/>
  <c r="M203" i="2" s="1"/>
  <c r="E204" i="2"/>
  <c r="F204" i="2" s="1"/>
  <c r="K204" i="2" s="1"/>
  <c r="M204" i="2" s="1"/>
  <c r="E205" i="2"/>
  <c r="F205" i="2" s="1"/>
  <c r="K205" i="2" s="1"/>
  <c r="M205" i="2" s="1"/>
  <c r="E206" i="2"/>
  <c r="F206" i="2" s="1"/>
  <c r="K206" i="2" s="1"/>
  <c r="M206" i="2" s="1"/>
  <c r="E207" i="2"/>
  <c r="F207" i="2" s="1"/>
  <c r="K207" i="2" s="1"/>
  <c r="M207" i="2" s="1"/>
  <c r="E208" i="2"/>
  <c r="F208" i="2" s="1"/>
  <c r="K208" i="2" s="1"/>
  <c r="M208" i="2" s="1"/>
  <c r="E209" i="2"/>
  <c r="F209" i="2" s="1"/>
  <c r="K209" i="2" s="1"/>
  <c r="M209" i="2" s="1"/>
  <c r="E210" i="2"/>
  <c r="F210" i="2" s="1"/>
  <c r="K210" i="2" s="1"/>
  <c r="M210" i="2" s="1"/>
  <c r="E211" i="2"/>
  <c r="F211" i="2" s="1"/>
  <c r="K211" i="2" s="1"/>
  <c r="M211" i="2" s="1"/>
  <c r="E212" i="2"/>
  <c r="F212" i="2" s="1"/>
  <c r="K212" i="2" s="1"/>
  <c r="M212" i="2" s="1"/>
  <c r="E213" i="2"/>
  <c r="F213" i="2" s="1"/>
  <c r="K213" i="2" s="1"/>
  <c r="M213" i="2" s="1"/>
  <c r="E214" i="2"/>
  <c r="G214" i="2" s="1"/>
  <c r="E215" i="2"/>
  <c r="G215" i="2" s="1"/>
  <c r="E216" i="2"/>
  <c r="F216" i="2" s="1"/>
  <c r="K216" i="2" s="1"/>
  <c r="M216" i="2" s="1"/>
  <c r="E217" i="2"/>
  <c r="F217" i="2" s="1"/>
  <c r="K217" i="2" s="1"/>
  <c r="M217" i="2" s="1"/>
  <c r="E218" i="2"/>
  <c r="F218" i="2" s="1"/>
  <c r="K218" i="2" s="1"/>
  <c r="M218" i="2" s="1"/>
  <c r="E219" i="2"/>
  <c r="F219" i="2" s="1"/>
  <c r="K219" i="2" s="1"/>
  <c r="M219" i="2" s="1"/>
  <c r="E220" i="2"/>
  <c r="F220" i="2" s="1"/>
  <c r="K220" i="2" s="1"/>
  <c r="M220" i="2" s="1"/>
  <c r="E221" i="2"/>
  <c r="F221" i="2" s="1"/>
  <c r="K221" i="2" s="1"/>
  <c r="M221" i="2" s="1"/>
  <c r="E222" i="2"/>
  <c r="F222" i="2" s="1"/>
  <c r="K222" i="2" s="1"/>
  <c r="M222" i="2" s="1"/>
  <c r="E223" i="2"/>
  <c r="F223" i="2" s="1"/>
  <c r="K223" i="2" s="1"/>
  <c r="M223" i="2" s="1"/>
  <c r="E224" i="2"/>
  <c r="F224" i="2" s="1"/>
  <c r="K224" i="2" s="1"/>
  <c r="M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F232" i="2" s="1"/>
  <c r="K232" i="2" s="1"/>
  <c r="M232" i="2" s="1"/>
  <c r="E233" i="2"/>
  <c r="F233" i="2" s="1"/>
  <c r="K233" i="2" s="1"/>
  <c r="M233" i="2" s="1"/>
  <c r="E234" i="2"/>
  <c r="F234" i="2" s="1"/>
  <c r="K234" i="2" s="1"/>
  <c r="M234" i="2" s="1"/>
  <c r="E235" i="2"/>
  <c r="F235" i="2" s="1"/>
  <c r="K235" i="2" s="1"/>
  <c r="M235" i="2" s="1"/>
  <c r="E236" i="2"/>
  <c r="F236" i="2" s="1"/>
  <c r="K236" i="2" s="1"/>
  <c r="M236" i="2" s="1"/>
  <c r="E237" i="2"/>
  <c r="F237" i="2" s="1"/>
  <c r="K237" i="2" s="1"/>
  <c r="M237" i="2" s="1"/>
  <c r="E238" i="2"/>
  <c r="F238" i="2" s="1"/>
  <c r="K238" i="2" s="1"/>
  <c r="M238" i="2" s="1"/>
  <c r="E239" i="2"/>
  <c r="F239" i="2" s="1"/>
  <c r="K239" i="2" s="1"/>
  <c r="M239" i="2" s="1"/>
  <c r="E240" i="2"/>
  <c r="F240" i="2" s="1"/>
  <c r="K240" i="2" s="1"/>
  <c r="M240" i="2" s="1"/>
  <c r="E241" i="2"/>
  <c r="G241" i="2" s="1"/>
  <c r="E242" i="2"/>
  <c r="F242" i="2" s="1"/>
  <c r="E243" i="2"/>
  <c r="F243" i="2" s="1"/>
  <c r="K243" i="2" s="1"/>
  <c r="M243" i="2" s="1"/>
  <c r="E244" i="2"/>
  <c r="F244" i="2" s="1"/>
  <c r="K244" i="2" s="1"/>
  <c r="M244" i="2" s="1"/>
  <c r="E245" i="2"/>
  <c r="F245" i="2" s="1"/>
  <c r="K245" i="2" s="1"/>
  <c r="M245" i="2" s="1"/>
  <c r="E246" i="2"/>
  <c r="G246" i="2" s="1"/>
  <c r="E247" i="2"/>
  <c r="G247" i="2" s="1"/>
  <c r="E248" i="2"/>
  <c r="F248" i="2" s="1"/>
  <c r="K248" i="2" s="1"/>
  <c r="M248" i="2" s="1"/>
  <c r="E249" i="2"/>
  <c r="F249" i="2" s="1"/>
  <c r="K249" i="2" s="1"/>
  <c r="M249" i="2" s="1"/>
  <c r="E250" i="2"/>
  <c r="F250" i="2" s="1"/>
  <c r="K250" i="2" s="1"/>
  <c r="M250" i="2" s="1"/>
  <c r="E251" i="2"/>
  <c r="F251" i="2" s="1"/>
  <c r="K251" i="2" s="1"/>
  <c r="M251" i="2" s="1"/>
  <c r="E252" i="2"/>
  <c r="F252" i="2" s="1"/>
  <c r="K252" i="2" s="1"/>
  <c r="M252" i="2" s="1"/>
  <c r="E253" i="2"/>
  <c r="F253" i="2" s="1"/>
  <c r="K253" i="2" s="1"/>
  <c r="M253" i="2" s="1"/>
  <c r="E254" i="2"/>
  <c r="F254" i="2" s="1"/>
  <c r="K254" i="2" s="1"/>
  <c r="M254" i="2" s="1"/>
  <c r="E255" i="2"/>
  <c r="F255" i="2" s="1"/>
  <c r="K255" i="2" s="1"/>
  <c r="M255" i="2" s="1"/>
  <c r="E256" i="2"/>
  <c r="F256" i="2" s="1"/>
  <c r="K256" i="2" s="1"/>
  <c r="M256" i="2" s="1"/>
  <c r="E257" i="2"/>
  <c r="F257" i="2" s="1"/>
  <c r="K257" i="2" s="1"/>
  <c r="M257" i="2" s="1"/>
  <c r="E258" i="2"/>
  <c r="F258" i="2" s="1"/>
  <c r="K258" i="2" s="1"/>
  <c r="M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F264" i="2" s="1"/>
  <c r="K264" i="2" s="1"/>
  <c r="M264" i="2" s="1"/>
  <c r="E265" i="2"/>
  <c r="F265" i="2" s="1"/>
  <c r="K265" i="2" s="1"/>
  <c r="M265" i="2" s="1"/>
  <c r="E266" i="2"/>
  <c r="F266" i="2" s="1"/>
  <c r="K266" i="2" s="1"/>
  <c r="M266" i="2" s="1"/>
  <c r="E267" i="2"/>
  <c r="F267" i="2" s="1"/>
  <c r="K267" i="2" s="1"/>
  <c r="M267" i="2" s="1"/>
  <c r="E268" i="2"/>
  <c r="F268" i="2" s="1"/>
  <c r="K268" i="2" s="1"/>
  <c r="M268" i="2" s="1"/>
  <c r="E269" i="2"/>
  <c r="F269" i="2" s="1"/>
  <c r="K269" i="2" s="1"/>
  <c r="M269" i="2" s="1"/>
  <c r="E270" i="2"/>
  <c r="F270" i="2" s="1"/>
  <c r="K270" i="2" s="1"/>
  <c r="M270" i="2" s="1"/>
  <c r="E271" i="2"/>
  <c r="F271" i="2" s="1"/>
  <c r="K271" i="2" s="1"/>
  <c r="M271" i="2" s="1"/>
  <c r="E272" i="2"/>
  <c r="F272" i="2" s="1"/>
  <c r="K272" i="2" s="1"/>
  <c r="M272" i="2" s="1"/>
  <c r="E273" i="2"/>
  <c r="G273" i="2" s="1"/>
  <c r="E274" i="2"/>
  <c r="G274" i="2" s="1"/>
  <c r="E275" i="2"/>
  <c r="F275" i="2" s="1"/>
  <c r="K275" i="2" s="1"/>
  <c r="M275" i="2" s="1"/>
  <c r="E276" i="2"/>
  <c r="F276" i="2" s="1"/>
  <c r="K276" i="2" s="1"/>
  <c r="M276" i="2" s="1"/>
  <c r="E277" i="2"/>
  <c r="F277" i="2" s="1"/>
  <c r="K277" i="2" s="1"/>
  <c r="M277" i="2" s="1"/>
  <c r="E278" i="2"/>
  <c r="G278" i="2" s="1"/>
  <c r="E279" i="2"/>
  <c r="G279" i="2" s="1"/>
  <c r="E280" i="2"/>
  <c r="F280" i="2" s="1"/>
  <c r="K280" i="2" s="1"/>
  <c r="M280" i="2" s="1"/>
  <c r="E281" i="2"/>
  <c r="F281" i="2" s="1"/>
  <c r="K281" i="2" s="1"/>
  <c r="M281" i="2" s="1"/>
  <c r="E282" i="2"/>
  <c r="F282" i="2" s="1"/>
  <c r="K282" i="2" s="1"/>
  <c r="M282" i="2" s="1"/>
  <c r="E283" i="2"/>
  <c r="F283" i="2" s="1"/>
  <c r="K283" i="2" s="1"/>
  <c r="M283" i="2" s="1"/>
  <c r="E284" i="2"/>
  <c r="F284" i="2" s="1"/>
  <c r="K284" i="2" s="1"/>
  <c r="M284" i="2" s="1"/>
  <c r="E285" i="2"/>
  <c r="F285" i="2" s="1"/>
  <c r="K285" i="2" s="1"/>
  <c r="M285" i="2" s="1"/>
  <c r="E286" i="2"/>
  <c r="F286" i="2" s="1"/>
  <c r="K286" i="2" s="1"/>
  <c r="M286" i="2" s="1"/>
  <c r="E287" i="2"/>
  <c r="F287" i="2" s="1"/>
  <c r="K287" i="2" s="1"/>
  <c r="M287" i="2" s="1"/>
  <c r="E288" i="2"/>
  <c r="F288" i="2" s="1"/>
  <c r="K288" i="2" s="1"/>
  <c r="M288" i="2" s="1"/>
  <c r="E289" i="2"/>
  <c r="F289" i="2" s="1"/>
  <c r="K289" i="2" s="1"/>
  <c r="M289" i="2" s="1"/>
  <c r="E290" i="2"/>
  <c r="F290" i="2" s="1"/>
  <c r="K290" i="2" s="1"/>
  <c r="M290" i="2" s="1"/>
  <c r="E291" i="2"/>
  <c r="F291" i="2" s="1"/>
  <c r="K291" i="2" s="1"/>
  <c r="M291" i="2" s="1"/>
  <c r="E292" i="2"/>
  <c r="F292" i="2" s="1"/>
  <c r="K292" i="2" s="1"/>
  <c r="M292" i="2" s="1"/>
  <c r="E293" i="2"/>
  <c r="G293" i="2" s="1"/>
  <c r="E294" i="2"/>
  <c r="G294" i="2" s="1"/>
  <c r="E295" i="2"/>
  <c r="G295" i="2" s="1"/>
  <c r="E296" i="2"/>
  <c r="F296" i="2" s="1"/>
  <c r="K296" i="2" s="1"/>
  <c r="M296" i="2" s="1"/>
  <c r="E297" i="2"/>
  <c r="F297" i="2" s="1"/>
  <c r="K297" i="2" s="1"/>
  <c r="M297" i="2" s="1"/>
  <c r="E298" i="2"/>
  <c r="F298" i="2" s="1"/>
  <c r="K298" i="2" s="1"/>
  <c r="M298" i="2" s="1"/>
  <c r="E299" i="2"/>
  <c r="F299" i="2" s="1"/>
  <c r="K299" i="2" s="1"/>
  <c r="M299" i="2" s="1"/>
  <c r="E300" i="2"/>
  <c r="F300" i="2" s="1"/>
  <c r="K300" i="2" s="1"/>
  <c r="M300" i="2" s="1"/>
  <c r="E301" i="2"/>
  <c r="F301" i="2" s="1"/>
  <c r="K301" i="2" s="1"/>
  <c r="M301" i="2" s="1"/>
  <c r="E302" i="2"/>
  <c r="F302" i="2" s="1"/>
  <c r="K302" i="2" s="1"/>
  <c r="M302" i="2" s="1"/>
  <c r="E303" i="2"/>
  <c r="F303" i="2" s="1"/>
  <c r="K303" i="2" s="1"/>
  <c r="M303" i="2" s="1"/>
  <c r="E304" i="2"/>
  <c r="F304" i="2" s="1"/>
  <c r="K304" i="2" s="1"/>
  <c r="M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F312" i="2" s="1"/>
  <c r="K312" i="2" s="1"/>
  <c r="M312" i="2" s="1"/>
  <c r="E313" i="2"/>
  <c r="F313" i="2" s="1"/>
  <c r="K313" i="2" s="1"/>
  <c r="M313" i="2" s="1"/>
  <c r="E314" i="2"/>
  <c r="F314" i="2" s="1"/>
  <c r="K314" i="2" s="1"/>
  <c r="M314" i="2" s="1"/>
  <c r="E315" i="2"/>
  <c r="F315" i="2" s="1"/>
  <c r="K315" i="2" s="1"/>
  <c r="M315" i="2" s="1"/>
  <c r="E316" i="2"/>
  <c r="F316" i="2" s="1"/>
  <c r="K316" i="2" s="1"/>
  <c r="M316" i="2" s="1"/>
  <c r="E317" i="2"/>
  <c r="F317" i="2" s="1"/>
  <c r="K317" i="2" s="1"/>
  <c r="M317" i="2" s="1"/>
  <c r="E318" i="2"/>
  <c r="F318" i="2" s="1"/>
  <c r="K318" i="2" s="1"/>
  <c r="M318" i="2" s="1"/>
  <c r="E319" i="2"/>
  <c r="F319" i="2" s="1"/>
  <c r="K319" i="2" s="1"/>
  <c r="M319" i="2" s="1"/>
  <c r="E320" i="2"/>
  <c r="F320" i="2" s="1"/>
  <c r="K320" i="2" s="1"/>
  <c r="M320" i="2" s="1"/>
  <c r="E321" i="2"/>
  <c r="F321" i="2" s="1"/>
  <c r="K321" i="2" s="1"/>
  <c r="M321" i="2" s="1"/>
  <c r="E322" i="2"/>
  <c r="F322" i="2" s="1"/>
  <c r="K322" i="2" s="1"/>
  <c r="M322" i="2" s="1"/>
  <c r="E323" i="2"/>
  <c r="F323" i="2" s="1"/>
  <c r="K323" i="2" s="1"/>
  <c r="M323" i="2" s="1"/>
  <c r="E324" i="2"/>
  <c r="F324" i="2" s="1"/>
  <c r="K324" i="2" s="1"/>
  <c r="M324" i="2" s="1"/>
  <c r="E325" i="2"/>
  <c r="F325" i="2" s="1"/>
  <c r="E326" i="2"/>
  <c r="G326" i="2" s="1"/>
  <c r="E327" i="2"/>
  <c r="G327" i="2" s="1"/>
  <c r="E328" i="2"/>
  <c r="F328" i="2" s="1"/>
  <c r="K328" i="2" s="1"/>
  <c r="M328" i="2" s="1"/>
  <c r="E329" i="2"/>
  <c r="F329" i="2" s="1"/>
  <c r="K329" i="2" s="1"/>
  <c r="M329" i="2" s="1"/>
  <c r="E330" i="2"/>
  <c r="F330" i="2" s="1"/>
  <c r="K330" i="2" s="1"/>
  <c r="M330" i="2" s="1"/>
  <c r="E331" i="2"/>
  <c r="F331" i="2" s="1"/>
  <c r="K331" i="2" s="1"/>
  <c r="M331" i="2" s="1"/>
  <c r="E332" i="2"/>
  <c r="F332" i="2" s="1"/>
  <c r="K332" i="2" s="1"/>
  <c r="M332" i="2" s="1"/>
  <c r="E333" i="2"/>
  <c r="F333" i="2" s="1"/>
  <c r="K333" i="2" s="1"/>
  <c r="M333" i="2" s="1"/>
  <c r="E334" i="2"/>
  <c r="F334" i="2" s="1"/>
  <c r="K334" i="2" s="1"/>
  <c r="M334" i="2" s="1"/>
  <c r="E335" i="2"/>
  <c r="F335" i="2" s="1"/>
  <c r="K335" i="2" s="1"/>
  <c r="M335" i="2" s="1"/>
  <c r="E336" i="2"/>
  <c r="F336" i="2" s="1"/>
  <c r="K336" i="2" s="1"/>
  <c r="M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F344" i="2" s="1"/>
  <c r="K344" i="2" s="1"/>
  <c r="M344" i="2" s="1"/>
  <c r="E345" i="2"/>
  <c r="F345" i="2" s="1"/>
  <c r="K345" i="2" s="1"/>
  <c r="M345" i="2" s="1"/>
  <c r="E346" i="2"/>
  <c r="F346" i="2" s="1"/>
  <c r="K346" i="2" s="1"/>
  <c r="M346" i="2" s="1"/>
  <c r="E347" i="2"/>
  <c r="F347" i="2" s="1"/>
  <c r="K347" i="2" s="1"/>
  <c r="M347" i="2" s="1"/>
  <c r="E348" i="2"/>
  <c r="F348" i="2" s="1"/>
  <c r="K348" i="2" s="1"/>
  <c r="M348" i="2" s="1"/>
  <c r="E349" i="2"/>
  <c r="F349" i="2" s="1"/>
  <c r="K349" i="2" s="1"/>
  <c r="M349" i="2" s="1"/>
  <c r="E350" i="2"/>
  <c r="F350" i="2" s="1"/>
  <c r="K350" i="2" s="1"/>
  <c r="M350" i="2" s="1"/>
  <c r="E351" i="2"/>
  <c r="F351" i="2" s="1"/>
  <c r="K351" i="2" s="1"/>
  <c r="M351" i="2" s="1"/>
  <c r="E2" i="2"/>
  <c r="G6" i="2" l="1"/>
  <c r="C5" i="15"/>
  <c r="C23" i="15"/>
  <c r="C11" i="15"/>
  <c r="C12" i="15"/>
  <c r="C24" i="15"/>
  <c r="C15" i="15"/>
  <c r="E18" i="15"/>
  <c r="F19" i="15"/>
  <c r="E21" i="15"/>
  <c r="F14" i="15"/>
  <c r="E17" i="15"/>
  <c r="B18" i="15"/>
  <c r="B6" i="15"/>
  <c r="D18" i="15"/>
  <c r="D20" i="15"/>
  <c r="C22" i="15"/>
  <c r="F8" i="2"/>
  <c r="D22" i="15"/>
  <c r="D24" i="15"/>
  <c r="D14" i="15"/>
  <c r="D12" i="15"/>
  <c r="D25" i="15"/>
  <c r="D19" i="15"/>
  <c r="D17" i="15"/>
  <c r="F17" i="15"/>
  <c r="E7" i="15"/>
  <c r="I17" i="15"/>
  <c r="B17" i="15"/>
  <c r="F11" i="15"/>
  <c r="B3" i="15"/>
  <c r="I18" i="15"/>
  <c r="J18" i="15" s="1"/>
  <c r="D16" i="15"/>
  <c r="C21" i="15"/>
  <c r="H16" i="15"/>
  <c r="F9" i="2"/>
  <c r="K9" i="2" s="1"/>
  <c r="M9" i="2" s="1"/>
  <c r="E22" i="15"/>
  <c r="E23" i="15"/>
  <c r="E11" i="15"/>
  <c r="E25" i="15"/>
  <c r="E24" i="15"/>
  <c r="E20" i="15"/>
  <c r="E6" i="15"/>
  <c r="B8" i="15"/>
  <c r="G49" i="2"/>
  <c r="H18" i="15"/>
  <c r="H20" i="15"/>
  <c r="H22" i="15"/>
  <c r="H23" i="15"/>
  <c r="H11" i="15"/>
  <c r="H5" i="15"/>
  <c r="H14" i="15"/>
  <c r="I20" i="15"/>
  <c r="H8" i="15"/>
  <c r="I25" i="15"/>
  <c r="H19" i="15"/>
  <c r="F16" i="15"/>
  <c r="C16" i="15"/>
  <c r="I13" i="15"/>
  <c r="H7" i="15"/>
  <c r="H25" i="15"/>
  <c r="E12" i="15"/>
  <c r="E5" i="15"/>
  <c r="D23" i="15"/>
  <c r="G23" i="15" s="1"/>
  <c r="F15" i="2"/>
  <c r="K15" i="2" s="1"/>
  <c r="M15" i="2" s="1"/>
  <c r="F20" i="15"/>
  <c r="F22" i="15"/>
  <c r="F15" i="15"/>
  <c r="F5" i="15"/>
  <c r="F23" i="15"/>
  <c r="F24" i="15"/>
  <c r="F25" i="15"/>
  <c r="F13" i="15"/>
  <c r="E14" i="15"/>
  <c r="C8" i="15"/>
  <c r="C14" i="15"/>
  <c r="B5" i="15"/>
  <c r="B24" i="15"/>
  <c r="G24" i="15" s="1"/>
  <c r="B12" i="15"/>
  <c r="B11" i="15"/>
  <c r="I11" i="15"/>
  <c r="J11" i="15" s="1"/>
  <c r="F2" i="2"/>
  <c r="B22" i="15"/>
  <c r="B23" i="15"/>
  <c r="B25" i="15"/>
  <c r="B14" i="15"/>
  <c r="G14" i="15" s="1"/>
  <c r="B19" i="15"/>
  <c r="F21" i="15"/>
  <c r="F6" i="15"/>
  <c r="D5" i="15"/>
  <c r="F12" i="2"/>
  <c r="K12" i="2" s="1"/>
  <c r="M12" i="2" s="1"/>
  <c r="I14" i="15"/>
  <c r="I15" i="15"/>
  <c r="I21" i="15"/>
  <c r="I23" i="15"/>
  <c r="I24" i="15"/>
  <c r="I5" i="15"/>
  <c r="J5" i="15" s="1"/>
  <c r="I22" i="15"/>
  <c r="D15" i="15"/>
  <c r="F7" i="15"/>
  <c r="F18" i="15"/>
  <c r="E15" i="15"/>
  <c r="B15" i="15"/>
  <c r="H15" i="15"/>
  <c r="D8" i="15"/>
  <c r="E8" i="15"/>
  <c r="C25" i="15"/>
  <c r="I6" i="15"/>
  <c r="F8" i="15"/>
  <c r="H21" i="15"/>
  <c r="J21" i="15" s="1"/>
  <c r="H17" i="15"/>
  <c r="J17" i="15" s="1"/>
  <c r="D21" i="15"/>
  <c r="G97" i="4"/>
  <c r="F225" i="4"/>
  <c r="K225" i="4" s="1"/>
  <c r="M225" i="4" s="1"/>
  <c r="J108" i="4"/>
  <c r="J1" i="4" s="1"/>
  <c r="I1" i="4"/>
  <c r="G267" i="4"/>
  <c r="F303" i="4"/>
  <c r="K303" i="4" s="1"/>
  <c r="M303" i="4" s="1"/>
  <c r="F73" i="4"/>
  <c r="K73" i="4" s="1"/>
  <c r="M73" i="4" s="1"/>
  <c r="F315" i="4"/>
  <c r="K315" i="4" s="1"/>
  <c r="M315" i="4" s="1"/>
  <c r="G63" i="4"/>
  <c r="G37" i="4"/>
  <c r="F219" i="4"/>
  <c r="K219" i="4" s="1"/>
  <c r="M219" i="4" s="1"/>
  <c r="F111" i="4"/>
  <c r="K111" i="4" s="1"/>
  <c r="M111" i="4" s="1"/>
  <c r="F116" i="4"/>
  <c r="K116" i="4" s="1"/>
  <c r="M116" i="4" s="1"/>
  <c r="F286" i="4"/>
  <c r="K286" i="4" s="1"/>
  <c r="M286" i="4" s="1"/>
  <c r="G99" i="4"/>
  <c r="F104" i="4"/>
  <c r="K104" i="4" s="1"/>
  <c r="M104" i="4" s="1"/>
  <c r="F224" i="4"/>
  <c r="K224" i="4" s="1"/>
  <c r="M224" i="4" s="1"/>
  <c r="F205" i="4"/>
  <c r="K205" i="4" s="1"/>
  <c r="M205" i="4" s="1"/>
  <c r="F216" i="4"/>
  <c r="K216" i="4" s="1"/>
  <c r="M216" i="4" s="1"/>
  <c r="F71" i="4"/>
  <c r="K71" i="4" s="1"/>
  <c r="M71" i="4" s="1"/>
  <c r="G223" i="4"/>
  <c r="F47" i="4"/>
  <c r="K47" i="4" s="1"/>
  <c r="M47" i="4" s="1"/>
  <c r="D11" i="15"/>
  <c r="H10" i="15"/>
  <c r="H4" i="15"/>
  <c r="J4" i="15" s="1"/>
  <c r="F4" i="15"/>
  <c r="D6" i="15"/>
  <c r="I9" i="15"/>
  <c r="F12" i="15"/>
  <c r="C17" i="15"/>
  <c r="G17" i="15" s="1"/>
  <c r="B20" i="15"/>
  <c r="F9" i="15"/>
  <c r="I4" i="15"/>
  <c r="H12" i="15"/>
  <c r="B9" i="15"/>
  <c r="D9" i="15"/>
  <c r="H6" i="15"/>
  <c r="J6" i="15" s="1"/>
  <c r="C3" i="15"/>
  <c r="I19" i="15"/>
  <c r="J19" i="15" s="1"/>
  <c r="I8" i="15"/>
  <c r="J8" i="15" s="1"/>
  <c r="D13" i="15"/>
  <c r="D10" i="15"/>
  <c r="E4" i="15"/>
  <c r="C20" i="15"/>
  <c r="F3" i="15"/>
  <c r="F10" i="15"/>
  <c r="E10" i="15"/>
  <c r="H3" i="15"/>
  <c r="E16" i="15"/>
  <c r="E9" i="15"/>
  <c r="B13" i="15"/>
  <c r="E13" i="15"/>
  <c r="I16" i="15"/>
  <c r="J16" i="15" s="1"/>
  <c r="D4" i="15"/>
  <c r="E3" i="15"/>
  <c r="G15" i="15"/>
  <c r="C18" i="15"/>
  <c r="H9" i="15"/>
  <c r="J9" i="15" s="1"/>
  <c r="E19" i="15"/>
  <c r="C10" i="15"/>
  <c r="H24" i="15"/>
  <c r="C7" i="15"/>
  <c r="I7" i="15"/>
  <c r="J7" i="15" s="1"/>
  <c r="C9" i="15"/>
  <c r="C6" i="15"/>
  <c r="H13" i="15"/>
  <c r="J13" i="15" s="1"/>
  <c r="B10" i="15"/>
  <c r="C13" i="15"/>
  <c r="C19" i="15"/>
  <c r="D3" i="15"/>
  <c r="C4" i="15"/>
  <c r="B7" i="15"/>
  <c r="D7" i="15"/>
  <c r="I10" i="15"/>
  <c r="B4" i="15"/>
  <c r="I3" i="15"/>
  <c r="B21" i="15"/>
  <c r="B16" i="15"/>
  <c r="I12" i="15"/>
  <c r="A2" i="5" a="1"/>
  <c r="A2" i="5" s="1"/>
  <c r="M89" i="12"/>
  <c r="P179" i="12"/>
  <c r="F107" i="4"/>
  <c r="K107" i="4" s="1"/>
  <c r="M107" i="4" s="1"/>
  <c r="F204" i="4"/>
  <c r="K204" i="4" s="1"/>
  <c r="M204" i="4" s="1"/>
  <c r="F280" i="4"/>
  <c r="K280" i="4" s="1"/>
  <c r="M280" i="4" s="1"/>
  <c r="G51" i="4"/>
  <c r="F245" i="4"/>
  <c r="K245" i="4" s="1"/>
  <c r="M245" i="4" s="1"/>
  <c r="F250" i="4"/>
  <c r="K250" i="4" s="1"/>
  <c r="M250" i="4" s="1"/>
  <c r="F276" i="4"/>
  <c r="K276" i="4" s="1"/>
  <c r="M276" i="4" s="1"/>
  <c r="F331" i="4"/>
  <c r="K331" i="4" s="1"/>
  <c r="M331" i="4" s="1"/>
  <c r="G123" i="4"/>
  <c r="F185" i="4"/>
  <c r="K185" i="4" s="1"/>
  <c r="M185" i="4" s="1"/>
  <c r="G291" i="4"/>
  <c r="F296" i="4"/>
  <c r="K296" i="4" s="1"/>
  <c r="M296" i="4" s="1"/>
  <c r="F327" i="4"/>
  <c r="K327" i="4" s="1"/>
  <c r="M327" i="4" s="1"/>
  <c r="F307" i="4"/>
  <c r="K307" i="4" s="1"/>
  <c r="M307" i="4" s="1"/>
  <c r="G186" i="4"/>
  <c r="F120" i="4"/>
  <c r="K120" i="4" s="1"/>
  <c r="M120" i="4" s="1"/>
  <c r="F130" i="4"/>
  <c r="K130" i="4" s="1"/>
  <c r="M130" i="4" s="1"/>
  <c r="F91" i="4"/>
  <c r="K91" i="4" s="1"/>
  <c r="M91" i="4" s="1"/>
  <c r="F142" i="4"/>
  <c r="K142" i="4" s="1"/>
  <c r="M142" i="4" s="1"/>
  <c r="F201" i="4"/>
  <c r="K201" i="4" s="1"/>
  <c r="M201" i="4" s="1"/>
  <c r="F263" i="4"/>
  <c r="K263" i="4" s="1"/>
  <c r="M263" i="4" s="1"/>
  <c r="F335" i="4"/>
  <c r="K335" i="4" s="1"/>
  <c r="M335" i="4" s="1"/>
  <c r="F106" i="4"/>
  <c r="K106" i="4" s="1"/>
  <c r="M106" i="4" s="1"/>
  <c r="F166" i="4"/>
  <c r="K166" i="4" s="1"/>
  <c r="M166" i="4" s="1"/>
  <c r="G189" i="4"/>
  <c r="F193" i="4"/>
  <c r="K193" i="4" s="1"/>
  <c r="M193" i="4" s="1"/>
  <c r="G197" i="4"/>
  <c r="F254" i="4"/>
  <c r="K254" i="4" s="1"/>
  <c r="M254" i="4" s="1"/>
  <c r="F292" i="4"/>
  <c r="K292" i="4" s="1"/>
  <c r="M292" i="4" s="1"/>
  <c r="G259" i="4"/>
  <c r="G283" i="4"/>
  <c r="F69" i="4"/>
  <c r="K69" i="4" s="1"/>
  <c r="M69" i="4" s="1"/>
  <c r="F162" i="4"/>
  <c r="K162" i="4" s="1"/>
  <c r="M162" i="4" s="1"/>
  <c r="G221" i="4"/>
  <c r="F61" i="4"/>
  <c r="K61" i="4" s="1"/>
  <c r="M61" i="4" s="1"/>
  <c r="G135" i="4"/>
  <c r="F5" i="4"/>
  <c r="K5" i="4" s="1"/>
  <c r="M5" i="4" s="1"/>
  <c r="G29" i="4"/>
  <c r="G57" i="4"/>
  <c r="G213" i="4"/>
  <c r="F222" i="4"/>
  <c r="K222" i="4" s="1"/>
  <c r="M222" i="4" s="1"/>
  <c r="F256" i="4"/>
  <c r="K256" i="4" s="1"/>
  <c r="M256" i="4" s="1"/>
  <c r="F75" i="4"/>
  <c r="K75" i="4" s="1"/>
  <c r="M75" i="4" s="1"/>
  <c r="F122" i="4"/>
  <c r="K122" i="4" s="1"/>
  <c r="M122" i="4" s="1"/>
  <c r="G173" i="4"/>
  <c r="F187" i="4"/>
  <c r="K187" i="4" s="1"/>
  <c r="M187" i="4" s="1"/>
  <c r="G191" i="4"/>
  <c r="G195" i="4"/>
  <c r="F237" i="4"/>
  <c r="K237" i="4" s="1"/>
  <c r="M237" i="4" s="1"/>
  <c r="F242" i="4"/>
  <c r="K242" i="4" s="1"/>
  <c r="M242" i="4" s="1"/>
  <c r="F266" i="4"/>
  <c r="K266" i="4" s="1"/>
  <c r="M266" i="4" s="1"/>
  <c r="F49" i="4"/>
  <c r="K49" i="4" s="1"/>
  <c r="M49" i="4" s="1"/>
  <c r="F67" i="4"/>
  <c r="K67" i="4" s="1"/>
  <c r="M67" i="4" s="1"/>
  <c r="G113" i="4"/>
  <c r="F136" i="4"/>
  <c r="K136" i="4" s="1"/>
  <c r="M136" i="4" s="1"/>
  <c r="F295" i="4"/>
  <c r="K295" i="4" s="1"/>
  <c r="M295" i="4" s="1"/>
  <c r="F339" i="4"/>
  <c r="K339" i="4" s="1"/>
  <c r="M339" i="4" s="1"/>
  <c r="F45" i="4"/>
  <c r="K45" i="4" s="1"/>
  <c r="M45" i="4" s="1"/>
  <c r="F146" i="4"/>
  <c r="K146" i="4" s="1"/>
  <c r="M146" i="4" s="1"/>
  <c r="F192" i="4"/>
  <c r="K192" i="4" s="1"/>
  <c r="M192" i="4" s="1"/>
  <c r="G243" i="4"/>
  <c r="F65" i="4"/>
  <c r="K65" i="4" s="1"/>
  <c r="M65" i="4" s="1"/>
  <c r="G141" i="4"/>
  <c r="F164" i="4"/>
  <c r="K164" i="4" s="1"/>
  <c r="M164" i="4" s="1"/>
  <c r="G251" i="4"/>
  <c r="F264" i="4"/>
  <c r="K264" i="4" s="1"/>
  <c r="M264" i="4" s="1"/>
  <c r="F273" i="4"/>
  <c r="K273" i="4" s="1"/>
  <c r="M273" i="4" s="1"/>
  <c r="F277" i="4"/>
  <c r="K277" i="4" s="1"/>
  <c r="M277" i="4" s="1"/>
  <c r="F13" i="4"/>
  <c r="K13" i="4" s="1"/>
  <c r="M13" i="4" s="1"/>
  <c r="G21" i="4"/>
  <c r="F25" i="4"/>
  <c r="K25" i="4" s="1"/>
  <c r="M25" i="4" s="1"/>
  <c r="F77" i="4"/>
  <c r="K77" i="4" s="1"/>
  <c r="M77" i="4" s="1"/>
  <c r="F81" i="4"/>
  <c r="K81" i="4" s="1"/>
  <c r="M81" i="4" s="1"/>
  <c r="F84" i="4"/>
  <c r="K84" i="4" s="1"/>
  <c r="M84" i="4" s="1"/>
  <c r="G149" i="4"/>
  <c r="F208" i="4"/>
  <c r="K208" i="4" s="1"/>
  <c r="M208" i="4" s="1"/>
  <c r="F260" i="4"/>
  <c r="K260" i="4" s="1"/>
  <c r="M260" i="4" s="1"/>
  <c r="F351" i="4"/>
  <c r="K351" i="4" s="1"/>
  <c r="M351" i="4" s="1"/>
  <c r="F154" i="4"/>
  <c r="K154" i="4" s="1"/>
  <c r="M154" i="4" s="1"/>
  <c r="G165" i="4"/>
  <c r="G177" i="4"/>
  <c r="F282" i="4"/>
  <c r="K282" i="4" s="1"/>
  <c r="M282" i="4" s="1"/>
  <c r="F323" i="4"/>
  <c r="K323" i="4" s="1"/>
  <c r="M323" i="4" s="1"/>
  <c r="F347" i="4"/>
  <c r="K347" i="4" s="1"/>
  <c r="M347" i="4" s="1"/>
  <c r="F39" i="4"/>
  <c r="K39" i="4" s="1"/>
  <c r="M39" i="4" s="1"/>
  <c r="F55" i="4"/>
  <c r="K55" i="4" s="1"/>
  <c r="M55" i="4" s="1"/>
  <c r="F59" i="4"/>
  <c r="K59" i="4" s="1"/>
  <c r="M59" i="4" s="1"/>
  <c r="G115" i="4"/>
  <c r="G119" i="4"/>
  <c r="G131" i="4"/>
  <c r="F138" i="4"/>
  <c r="K138" i="4" s="1"/>
  <c r="M138" i="4" s="1"/>
  <c r="F150" i="4"/>
  <c r="K150" i="4" s="1"/>
  <c r="M150" i="4" s="1"/>
  <c r="F158" i="4"/>
  <c r="K158" i="4" s="1"/>
  <c r="M158" i="4" s="1"/>
  <c r="F190" i="4"/>
  <c r="K190" i="4" s="1"/>
  <c r="M190" i="4" s="1"/>
  <c r="F229" i="4"/>
  <c r="K229" i="4" s="1"/>
  <c r="M229" i="4" s="1"/>
  <c r="F234" i="4"/>
  <c r="K234" i="4" s="1"/>
  <c r="M234" i="4" s="1"/>
  <c r="F270" i="4"/>
  <c r="K270" i="4" s="1"/>
  <c r="M270" i="4" s="1"/>
  <c r="F319" i="4"/>
  <c r="K319" i="4" s="1"/>
  <c r="M319" i="4" s="1"/>
  <c r="F343" i="4"/>
  <c r="K343" i="4" s="1"/>
  <c r="M343" i="4" s="1"/>
  <c r="F82" i="4"/>
  <c r="K82" i="4" s="1"/>
  <c r="M82" i="4" s="1"/>
  <c r="F90" i="4"/>
  <c r="K90" i="4" s="1"/>
  <c r="M90" i="4" s="1"/>
  <c r="G103" i="4"/>
  <c r="G183" i="4"/>
  <c r="F198" i="4"/>
  <c r="K198" i="4" s="1"/>
  <c r="M198" i="4" s="1"/>
  <c r="F253" i="4"/>
  <c r="K253" i="4" s="1"/>
  <c r="M253" i="4" s="1"/>
  <c r="G275" i="4"/>
  <c r="F279" i="4"/>
  <c r="K279" i="4" s="1"/>
  <c r="M279" i="4" s="1"/>
  <c r="F15" i="4"/>
  <c r="K15" i="4" s="1"/>
  <c r="M15" i="4" s="1"/>
  <c r="G19" i="4"/>
  <c r="F23" i="4"/>
  <c r="K23" i="4" s="1"/>
  <c r="M23" i="4" s="1"/>
  <c r="F27" i="4"/>
  <c r="K27" i="4" s="1"/>
  <c r="M27" i="4" s="1"/>
  <c r="F79" i="4"/>
  <c r="K79" i="4" s="1"/>
  <c r="M79" i="4" s="1"/>
  <c r="F95" i="4"/>
  <c r="K95" i="4" s="1"/>
  <c r="M95" i="4" s="1"/>
  <c r="G143" i="4"/>
  <c r="F170" i="4"/>
  <c r="K170" i="4" s="1"/>
  <c r="M170" i="4" s="1"/>
  <c r="F210" i="4"/>
  <c r="K210" i="4" s="1"/>
  <c r="M210" i="4" s="1"/>
  <c r="G235" i="4"/>
  <c r="F301" i="4"/>
  <c r="K301" i="4" s="1"/>
  <c r="M301" i="4" s="1"/>
  <c r="F311" i="4"/>
  <c r="K311" i="4" s="1"/>
  <c r="M311" i="4" s="1"/>
  <c r="F349" i="4"/>
  <c r="K349" i="4" s="1"/>
  <c r="M349" i="4" s="1"/>
  <c r="F7" i="4"/>
  <c r="K7" i="4" s="1"/>
  <c r="M7" i="4" s="1"/>
  <c r="F53" i="4"/>
  <c r="K53" i="4" s="1"/>
  <c r="M53" i="4" s="1"/>
  <c r="G83" i="4"/>
  <c r="F100" i="4"/>
  <c r="K100" i="4" s="1"/>
  <c r="M100" i="4" s="1"/>
  <c r="G129" i="4"/>
  <c r="F156" i="4"/>
  <c r="K156" i="4" s="1"/>
  <c r="M156" i="4" s="1"/>
  <c r="F199" i="4"/>
  <c r="K199" i="4" s="1"/>
  <c r="M199" i="4" s="1"/>
  <c r="G203" i="4"/>
  <c r="F207" i="4"/>
  <c r="K207" i="4" s="1"/>
  <c r="M207" i="4" s="1"/>
  <c r="G215" i="4"/>
  <c r="F289" i="4"/>
  <c r="K289" i="4" s="1"/>
  <c r="M289" i="4" s="1"/>
  <c r="F293" i="4"/>
  <c r="K293" i="4" s="1"/>
  <c r="M293" i="4" s="1"/>
  <c r="G87" i="4"/>
  <c r="F148" i="4"/>
  <c r="K148" i="4" s="1"/>
  <c r="M148" i="4" s="1"/>
  <c r="G227" i="4"/>
  <c r="G9" i="4"/>
  <c r="G20" i="4"/>
  <c r="F20" i="4"/>
  <c r="K20" i="4" s="1"/>
  <c r="M20" i="4" s="1"/>
  <c r="G41" i="4"/>
  <c r="G52" i="4"/>
  <c r="F52" i="4"/>
  <c r="K52" i="4" s="1"/>
  <c r="M52" i="4" s="1"/>
  <c r="G196" i="4"/>
  <c r="F196" i="4"/>
  <c r="K196" i="4" s="1"/>
  <c r="M196" i="4" s="1"/>
  <c r="G269" i="4"/>
  <c r="F269" i="4"/>
  <c r="K269" i="4" s="1"/>
  <c r="M269" i="4" s="1"/>
  <c r="G24" i="4"/>
  <c r="F24" i="4"/>
  <c r="K24" i="4" s="1"/>
  <c r="M24" i="4" s="1"/>
  <c r="F31" i="4"/>
  <c r="K31" i="4" s="1"/>
  <c r="M31" i="4" s="1"/>
  <c r="G257" i="4"/>
  <c r="F257" i="4"/>
  <c r="K257" i="4" s="1"/>
  <c r="M257" i="4" s="1"/>
  <c r="F261" i="4"/>
  <c r="K261" i="4" s="1"/>
  <c r="M261" i="4" s="1"/>
  <c r="G317" i="4"/>
  <c r="F317" i="4"/>
  <c r="K317" i="4" s="1"/>
  <c r="M317" i="4" s="1"/>
  <c r="G10" i="4"/>
  <c r="F10" i="4"/>
  <c r="K10" i="4" s="1"/>
  <c r="M10" i="4" s="1"/>
  <c r="F17" i="4"/>
  <c r="K17" i="4" s="1"/>
  <c r="M17" i="4" s="1"/>
  <c r="G42" i="4"/>
  <c r="F42" i="4"/>
  <c r="K42" i="4" s="1"/>
  <c r="M42" i="4" s="1"/>
  <c r="G160" i="4"/>
  <c r="F160" i="4"/>
  <c r="K160" i="4" s="1"/>
  <c r="M160" i="4" s="1"/>
  <c r="G313" i="4"/>
  <c r="F313" i="4"/>
  <c r="K313" i="4" s="1"/>
  <c r="M313" i="4" s="1"/>
  <c r="G345" i="4"/>
  <c r="F345" i="4"/>
  <c r="K345" i="4" s="1"/>
  <c r="M345" i="4" s="1"/>
  <c r="F3" i="4"/>
  <c r="K3" i="4" s="1"/>
  <c r="M3" i="4" s="1"/>
  <c r="G28" i="4"/>
  <c r="F28" i="4"/>
  <c r="K28" i="4" s="1"/>
  <c r="M28" i="4" s="1"/>
  <c r="F35" i="4"/>
  <c r="K35" i="4" s="1"/>
  <c r="M35" i="4" s="1"/>
  <c r="G139" i="4"/>
  <c r="G212" i="4"/>
  <c r="F212" i="4"/>
  <c r="K212" i="4" s="1"/>
  <c r="M212" i="4" s="1"/>
  <c r="G14" i="4"/>
  <c r="F14" i="4"/>
  <c r="K14" i="4" s="1"/>
  <c r="M14" i="4" s="1"/>
  <c r="G46" i="4"/>
  <c r="F46" i="4"/>
  <c r="K46" i="4" s="1"/>
  <c r="M46" i="4" s="1"/>
  <c r="G32" i="4"/>
  <c r="F32" i="4"/>
  <c r="K32" i="4" s="1"/>
  <c r="M32" i="4" s="1"/>
  <c r="G4" i="4"/>
  <c r="F4" i="4"/>
  <c r="K4" i="4" s="1"/>
  <c r="M4" i="4" s="1"/>
  <c r="F11" i="4"/>
  <c r="K11" i="4" s="1"/>
  <c r="M11" i="4" s="1"/>
  <c r="G36" i="4"/>
  <c r="F36" i="4"/>
  <c r="K36" i="4" s="1"/>
  <c r="M36" i="4" s="1"/>
  <c r="F43" i="4"/>
  <c r="K43" i="4" s="1"/>
  <c r="M43" i="4" s="1"/>
  <c r="F88" i="4"/>
  <c r="K88" i="4" s="1"/>
  <c r="M88" i="4" s="1"/>
  <c r="G180" i="4"/>
  <c r="F180" i="4"/>
  <c r="K180" i="4" s="1"/>
  <c r="M180" i="4" s="1"/>
  <c r="G168" i="4"/>
  <c r="F168" i="4"/>
  <c r="K168" i="4" s="1"/>
  <c r="M168" i="4" s="1"/>
  <c r="G22" i="4"/>
  <c r="F22" i="4"/>
  <c r="K22" i="4" s="1"/>
  <c r="M22" i="4" s="1"/>
  <c r="F127" i="4"/>
  <c r="K127" i="4" s="1"/>
  <c r="M127" i="4" s="1"/>
  <c r="F134" i="4"/>
  <c r="K134" i="4" s="1"/>
  <c r="M134" i="4" s="1"/>
  <c r="G8" i="4"/>
  <c r="F8" i="4"/>
  <c r="K8" i="4" s="1"/>
  <c r="M8" i="4" s="1"/>
  <c r="G40" i="4"/>
  <c r="F40" i="4"/>
  <c r="K40" i="4" s="1"/>
  <c r="M40" i="4" s="1"/>
  <c r="G228" i="4"/>
  <c r="F228" i="4"/>
  <c r="K228" i="4" s="1"/>
  <c r="M228" i="4" s="1"/>
  <c r="G18" i="4"/>
  <c r="F18" i="4"/>
  <c r="K18" i="4" s="1"/>
  <c r="M18" i="4" s="1"/>
  <c r="G26" i="4"/>
  <c r="F26" i="4"/>
  <c r="K26" i="4" s="1"/>
  <c r="M26" i="4" s="1"/>
  <c r="F33" i="4"/>
  <c r="K33" i="4" s="1"/>
  <c r="M33" i="4" s="1"/>
  <c r="F202" i="4"/>
  <c r="K202" i="4" s="1"/>
  <c r="M202" i="4" s="1"/>
  <c r="G38" i="4"/>
  <c r="F38" i="4"/>
  <c r="K38" i="4" s="1"/>
  <c r="M38" i="4" s="1"/>
  <c r="G50" i="4"/>
  <c r="F50" i="4"/>
  <c r="K50" i="4" s="1"/>
  <c r="M50" i="4" s="1"/>
  <c r="G12" i="4"/>
  <c r="F12" i="4"/>
  <c r="K12" i="4" s="1"/>
  <c r="M12" i="4" s="1"/>
  <c r="G44" i="4"/>
  <c r="F44" i="4"/>
  <c r="K44" i="4" s="1"/>
  <c r="M44" i="4" s="1"/>
  <c r="F144" i="4"/>
  <c r="K144" i="4" s="1"/>
  <c r="M144" i="4" s="1"/>
  <c r="G6" i="4"/>
  <c r="F6" i="4"/>
  <c r="K6" i="4" s="1"/>
  <c r="M6" i="4" s="1"/>
  <c r="G30" i="4"/>
  <c r="F30" i="4"/>
  <c r="K30" i="4" s="1"/>
  <c r="M30" i="4" s="1"/>
  <c r="F218" i="4"/>
  <c r="K218" i="4" s="1"/>
  <c r="M218" i="4" s="1"/>
  <c r="G16" i="4"/>
  <c r="F16" i="4"/>
  <c r="K16" i="4" s="1"/>
  <c r="M16" i="4" s="1"/>
  <c r="G48" i="4"/>
  <c r="F48" i="4"/>
  <c r="K48" i="4" s="1"/>
  <c r="M48" i="4" s="1"/>
  <c r="G34" i="4"/>
  <c r="F34" i="4"/>
  <c r="K34" i="4" s="1"/>
  <c r="M34" i="4" s="1"/>
  <c r="G152" i="4"/>
  <c r="F152" i="4"/>
  <c r="K152" i="4" s="1"/>
  <c r="M152" i="4" s="1"/>
  <c r="G236" i="4"/>
  <c r="F236" i="4"/>
  <c r="K236" i="4" s="1"/>
  <c r="M236" i="4" s="1"/>
  <c r="G174" i="4"/>
  <c r="F174" i="4"/>
  <c r="K174" i="4" s="1"/>
  <c r="M174" i="4" s="1"/>
  <c r="F86" i="4"/>
  <c r="K86" i="4" s="1"/>
  <c r="M86" i="4" s="1"/>
  <c r="F93" i="4"/>
  <c r="K93" i="4" s="1"/>
  <c r="M93" i="4" s="1"/>
  <c r="F102" i="4"/>
  <c r="K102" i="4" s="1"/>
  <c r="M102" i="4" s="1"/>
  <c r="F109" i="4"/>
  <c r="K109" i="4" s="1"/>
  <c r="M109" i="4" s="1"/>
  <c r="F118" i="4"/>
  <c r="K118" i="4" s="1"/>
  <c r="M118" i="4" s="1"/>
  <c r="F125" i="4"/>
  <c r="K125" i="4" s="1"/>
  <c r="M125" i="4" s="1"/>
  <c r="F132" i="4"/>
  <c r="K132" i="4" s="1"/>
  <c r="M132" i="4" s="1"/>
  <c r="G137" i="4"/>
  <c r="G147" i="4"/>
  <c r="G155" i="4"/>
  <c r="G163" i="4"/>
  <c r="G171" i="4"/>
  <c r="G309" i="4"/>
  <c r="F309" i="4"/>
  <c r="K309" i="4" s="1"/>
  <c r="M309" i="4" s="1"/>
  <c r="G341" i="4"/>
  <c r="F341" i="4"/>
  <c r="K341" i="4" s="1"/>
  <c r="M341" i="4" s="1"/>
  <c r="G184" i="4"/>
  <c r="F184" i="4"/>
  <c r="K184" i="4" s="1"/>
  <c r="M184" i="4" s="1"/>
  <c r="G209" i="4"/>
  <c r="G181" i="4"/>
  <c r="G305" i="4"/>
  <c r="F305" i="4"/>
  <c r="K305" i="4" s="1"/>
  <c r="M305" i="4" s="1"/>
  <c r="G337" i="4"/>
  <c r="F337" i="4"/>
  <c r="K337" i="4" s="1"/>
  <c r="M337" i="4" s="1"/>
  <c r="G178" i="4"/>
  <c r="F178" i="4"/>
  <c r="K178" i="4" s="1"/>
  <c r="M178" i="4" s="1"/>
  <c r="G200" i="4"/>
  <c r="F200" i="4"/>
  <c r="K200" i="4" s="1"/>
  <c r="M200" i="4" s="1"/>
  <c r="G288" i="4"/>
  <c r="F288" i="4"/>
  <c r="K288" i="4" s="1"/>
  <c r="M288" i="4" s="1"/>
  <c r="F54" i="4"/>
  <c r="K54" i="4" s="1"/>
  <c r="M54" i="4" s="1"/>
  <c r="F56" i="4"/>
  <c r="K56" i="4" s="1"/>
  <c r="M56" i="4" s="1"/>
  <c r="F58" i="4"/>
  <c r="K58" i="4" s="1"/>
  <c r="M58" i="4" s="1"/>
  <c r="F60" i="4"/>
  <c r="K60" i="4" s="1"/>
  <c r="M60" i="4" s="1"/>
  <c r="F62" i="4"/>
  <c r="K62" i="4" s="1"/>
  <c r="M62" i="4" s="1"/>
  <c r="F64" i="4"/>
  <c r="K64" i="4" s="1"/>
  <c r="M64" i="4" s="1"/>
  <c r="F66" i="4"/>
  <c r="K66" i="4" s="1"/>
  <c r="M66" i="4" s="1"/>
  <c r="F68" i="4"/>
  <c r="K68" i="4" s="1"/>
  <c r="M68" i="4" s="1"/>
  <c r="F70" i="4"/>
  <c r="K70" i="4" s="1"/>
  <c r="M70" i="4" s="1"/>
  <c r="F72" i="4"/>
  <c r="K72" i="4" s="1"/>
  <c r="M72" i="4" s="1"/>
  <c r="F74" i="4"/>
  <c r="K74" i="4" s="1"/>
  <c r="M74" i="4" s="1"/>
  <c r="F76" i="4"/>
  <c r="K76" i="4" s="1"/>
  <c r="M76" i="4" s="1"/>
  <c r="F78" i="4"/>
  <c r="K78" i="4" s="1"/>
  <c r="M78" i="4" s="1"/>
  <c r="F80" i="4"/>
  <c r="K80" i="4" s="1"/>
  <c r="M80" i="4" s="1"/>
  <c r="F89" i="4"/>
  <c r="K89" i="4" s="1"/>
  <c r="M89" i="4" s="1"/>
  <c r="F98" i="4"/>
  <c r="K98" i="4" s="1"/>
  <c r="M98" i="4" s="1"/>
  <c r="F105" i="4"/>
  <c r="K105" i="4" s="1"/>
  <c r="M105" i="4" s="1"/>
  <c r="F114" i="4"/>
  <c r="K114" i="4" s="1"/>
  <c r="M114" i="4" s="1"/>
  <c r="F121" i="4"/>
  <c r="K121" i="4" s="1"/>
  <c r="M121" i="4" s="1"/>
  <c r="F140" i="4"/>
  <c r="K140" i="4" s="1"/>
  <c r="M140" i="4" s="1"/>
  <c r="G145" i="4"/>
  <c r="G153" i="4"/>
  <c r="G161" i="4"/>
  <c r="G169" i="4"/>
  <c r="G175" i="4"/>
  <c r="F255" i="4"/>
  <c r="K255" i="4" s="1"/>
  <c r="M255" i="4" s="1"/>
  <c r="G333" i="4"/>
  <c r="F333" i="4"/>
  <c r="K333" i="4" s="1"/>
  <c r="M333" i="4" s="1"/>
  <c r="G172" i="4"/>
  <c r="F172" i="4"/>
  <c r="K172" i="4" s="1"/>
  <c r="M172" i="4" s="1"/>
  <c r="G194" i="4"/>
  <c r="F194" i="4"/>
  <c r="K194" i="4" s="1"/>
  <c r="M194" i="4" s="1"/>
  <c r="G247" i="4"/>
  <c r="F247" i="4"/>
  <c r="K247" i="4" s="1"/>
  <c r="M247" i="4" s="1"/>
  <c r="F96" i="4"/>
  <c r="K96" i="4" s="1"/>
  <c r="M96" i="4" s="1"/>
  <c r="F112" i="4"/>
  <c r="K112" i="4" s="1"/>
  <c r="M112" i="4" s="1"/>
  <c r="F128" i="4"/>
  <c r="K128" i="4" s="1"/>
  <c r="M128" i="4" s="1"/>
  <c r="G133" i="4"/>
  <c r="G188" i="4"/>
  <c r="F188" i="4"/>
  <c r="K188" i="4" s="1"/>
  <c r="M188" i="4" s="1"/>
  <c r="G220" i="4"/>
  <c r="F220" i="4"/>
  <c r="K220" i="4" s="1"/>
  <c r="M220" i="4" s="1"/>
  <c r="G239" i="4"/>
  <c r="F239" i="4"/>
  <c r="K239" i="4" s="1"/>
  <c r="M239" i="4" s="1"/>
  <c r="G272" i="4"/>
  <c r="F272" i="4"/>
  <c r="K272" i="4" s="1"/>
  <c r="M272" i="4" s="1"/>
  <c r="G329" i="4"/>
  <c r="F329" i="4"/>
  <c r="K329" i="4" s="1"/>
  <c r="M329" i="4" s="1"/>
  <c r="G182" i="4"/>
  <c r="F182" i="4"/>
  <c r="K182" i="4" s="1"/>
  <c r="M182" i="4" s="1"/>
  <c r="G214" i="4"/>
  <c r="F214" i="4"/>
  <c r="K214" i="4" s="1"/>
  <c r="M214" i="4" s="1"/>
  <c r="G231" i="4"/>
  <c r="F231" i="4"/>
  <c r="K231" i="4" s="1"/>
  <c r="M231" i="4" s="1"/>
  <c r="F85" i="4"/>
  <c r="K85" i="4" s="1"/>
  <c r="M85" i="4" s="1"/>
  <c r="F94" i="4"/>
  <c r="K94" i="4" s="1"/>
  <c r="M94" i="4" s="1"/>
  <c r="F101" i="4"/>
  <c r="K101" i="4" s="1"/>
  <c r="M101" i="4" s="1"/>
  <c r="F110" i="4"/>
  <c r="K110" i="4" s="1"/>
  <c r="M110" i="4" s="1"/>
  <c r="F117" i="4"/>
  <c r="K117" i="4" s="1"/>
  <c r="M117" i="4" s="1"/>
  <c r="F126" i="4"/>
  <c r="K126" i="4" s="1"/>
  <c r="M126" i="4" s="1"/>
  <c r="G151" i="4"/>
  <c r="G159" i="4"/>
  <c r="G167" i="4"/>
  <c r="G179" i="4"/>
  <c r="F217" i="4"/>
  <c r="K217" i="4" s="1"/>
  <c r="M217" i="4" s="1"/>
  <c r="G252" i="4"/>
  <c r="F252" i="4"/>
  <c r="K252" i="4" s="1"/>
  <c r="M252" i="4" s="1"/>
  <c r="G302" i="4"/>
  <c r="F302" i="4"/>
  <c r="K302" i="4" s="1"/>
  <c r="M302" i="4" s="1"/>
  <c r="G325" i="4"/>
  <c r="F325" i="4"/>
  <c r="K325" i="4" s="1"/>
  <c r="M325" i="4" s="1"/>
  <c r="G176" i="4"/>
  <c r="F176" i="4"/>
  <c r="K176" i="4" s="1"/>
  <c r="M176" i="4" s="1"/>
  <c r="G285" i="4"/>
  <c r="F285" i="4"/>
  <c r="K285" i="4" s="1"/>
  <c r="M285" i="4" s="1"/>
  <c r="F92" i="4"/>
  <c r="K92" i="4" s="1"/>
  <c r="M92" i="4" s="1"/>
  <c r="F108" i="4"/>
  <c r="K108" i="4" s="1"/>
  <c r="M108" i="4" s="1"/>
  <c r="F124" i="4"/>
  <c r="K124" i="4" s="1"/>
  <c r="M124" i="4" s="1"/>
  <c r="G211" i="4"/>
  <c r="F211" i="4"/>
  <c r="K211" i="4" s="1"/>
  <c r="M211" i="4" s="1"/>
  <c r="G244" i="4"/>
  <c r="F244" i="4"/>
  <c r="K244" i="4" s="1"/>
  <c r="M244" i="4" s="1"/>
  <c r="G321" i="4"/>
  <c r="F321" i="4"/>
  <c r="K321" i="4" s="1"/>
  <c r="M321" i="4" s="1"/>
  <c r="F232" i="4"/>
  <c r="K232" i="4" s="1"/>
  <c r="M232" i="4" s="1"/>
  <c r="F240" i="4"/>
  <c r="K240" i="4" s="1"/>
  <c r="M240" i="4" s="1"/>
  <c r="F248" i="4"/>
  <c r="K248" i="4" s="1"/>
  <c r="M248" i="4" s="1"/>
  <c r="F298" i="4"/>
  <c r="K298" i="4" s="1"/>
  <c r="M298" i="4" s="1"/>
  <c r="G306" i="4"/>
  <c r="F306" i="4"/>
  <c r="K306" i="4" s="1"/>
  <c r="M306" i="4" s="1"/>
  <c r="G310" i="4"/>
  <c r="F310" i="4"/>
  <c r="K310" i="4" s="1"/>
  <c r="M310" i="4" s="1"/>
  <c r="G314" i="4"/>
  <c r="F314" i="4"/>
  <c r="K314" i="4" s="1"/>
  <c r="M314" i="4" s="1"/>
  <c r="G318" i="4"/>
  <c r="F318" i="4"/>
  <c r="K318" i="4" s="1"/>
  <c r="M318" i="4" s="1"/>
  <c r="G322" i="4"/>
  <c r="F322" i="4"/>
  <c r="K322" i="4" s="1"/>
  <c r="M322" i="4" s="1"/>
  <c r="G326" i="4"/>
  <c r="F326" i="4"/>
  <c r="K326" i="4" s="1"/>
  <c r="M326" i="4" s="1"/>
  <c r="G330" i="4"/>
  <c r="F330" i="4"/>
  <c r="K330" i="4" s="1"/>
  <c r="M330" i="4" s="1"/>
  <c r="G334" i="4"/>
  <c r="F334" i="4"/>
  <c r="K334" i="4" s="1"/>
  <c r="M334" i="4" s="1"/>
  <c r="G338" i="4"/>
  <c r="F338" i="4"/>
  <c r="K338" i="4" s="1"/>
  <c r="M338" i="4" s="1"/>
  <c r="G342" i="4"/>
  <c r="F342" i="4"/>
  <c r="K342" i="4" s="1"/>
  <c r="M342" i="4" s="1"/>
  <c r="F230" i="4"/>
  <c r="K230" i="4" s="1"/>
  <c r="M230" i="4" s="1"/>
  <c r="F233" i="4"/>
  <c r="K233" i="4" s="1"/>
  <c r="M233" i="4" s="1"/>
  <c r="F238" i="4"/>
  <c r="K238" i="4" s="1"/>
  <c r="M238" i="4" s="1"/>
  <c r="F241" i="4"/>
  <c r="K241" i="4" s="1"/>
  <c r="M241" i="4" s="1"/>
  <c r="F246" i="4"/>
  <c r="K246" i="4" s="1"/>
  <c r="M246" i="4" s="1"/>
  <c r="F249" i="4"/>
  <c r="K249" i="4" s="1"/>
  <c r="M249" i="4" s="1"/>
  <c r="F299" i="4"/>
  <c r="K299" i="4" s="1"/>
  <c r="M299" i="4" s="1"/>
  <c r="F206" i="4"/>
  <c r="K206" i="4" s="1"/>
  <c r="M206" i="4" s="1"/>
  <c r="F258" i="4"/>
  <c r="K258" i="4" s="1"/>
  <c r="M258" i="4" s="1"/>
  <c r="F271" i="4"/>
  <c r="K271" i="4" s="1"/>
  <c r="M271" i="4" s="1"/>
  <c r="F274" i="4"/>
  <c r="K274" i="4" s="1"/>
  <c r="M274" i="4" s="1"/>
  <c r="F287" i="4"/>
  <c r="K287" i="4" s="1"/>
  <c r="M287" i="4" s="1"/>
  <c r="F290" i="4"/>
  <c r="K290" i="4" s="1"/>
  <c r="M290" i="4" s="1"/>
  <c r="F300" i="4"/>
  <c r="K300" i="4" s="1"/>
  <c r="M300" i="4" s="1"/>
  <c r="F226" i="4"/>
  <c r="K226" i="4" s="1"/>
  <c r="M226" i="4" s="1"/>
  <c r="F265" i="4"/>
  <c r="K265" i="4" s="1"/>
  <c r="M265" i="4" s="1"/>
  <c r="F268" i="4"/>
  <c r="K268" i="4" s="1"/>
  <c r="M268" i="4" s="1"/>
  <c r="F281" i="4"/>
  <c r="K281" i="4" s="1"/>
  <c r="M281" i="4" s="1"/>
  <c r="F284" i="4"/>
  <c r="K284" i="4" s="1"/>
  <c r="M284" i="4" s="1"/>
  <c r="F297" i="4"/>
  <c r="K297" i="4" s="1"/>
  <c r="M297" i="4" s="1"/>
  <c r="F304" i="4"/>
  <c r="K304" i="4" s="1"/>
  <c r="M304" i="4" s="1"/>
  <c r="G308" i="4"/>
  <c r="F308" i="4"/>
  <c r="K308" i="4" s="1"/>
  <c r="M308" i="4" s="1"/>
  <c r="G312" i="4"/>
  <c r="F312" i="4"/>
  <c r="K312" i="4" s="1"/>
  <c r="M312" i="4" s="1"/>
  <c r="G316" i="4"/>
  <c r="F316" i="4"/>
  <c r="K316" i="4" s="1"/>
  <c r="M316" i="4" s="1"/>
  <c r="G320" i="4"/>
  <c r="F320" i="4"/>
  <c r="K320" i="4" s="1"/>
  <c r="M320" i="4" s="1"/>
  <c r="G324" i="4"/>
  <c r="F324" i="4"/>
  <c r="K324" i="4" s="1"/>
  <c r="M324" i="4" s="1"/>
  <c r="G328" i="4"/>
  <c r="F328" i="4"/>
  <c r="K328" i="4" s="1"/>
  <c r="M328" i="4" s="1"/>
  <c r="G332" i="4"/>
  <c r="F332" i="4"/>
  <c r="K332" i="4" s="1"/>
  <c r="M332" i="4" s="1"/>
  <c r="G336" i="4"/>
  <c r="F336" i="4"/>
  <c r="K336" i="4" s="1"/>
  <c r="M336" i="4" s="1"/>
  <c r="G340" i="4"/>
  <c r="F340" i="4"/>
  <c r="K340" i="4" s="1"/>
  <c r="M340" i="4" s="1"/>
  <c r="F262" i="4"/>
  <c r="K262" i="4" s="1"/>
  <c r="M262" i="4" s="1"/>
  <c r="F278" i="4"/>
  <c r="K278" i="4" s="1"/>
  <c r="M278" i="4" s="1"/>
  <c r="F294" i="4"/>
  <c r="K294" i="4" s="1"/>
  <c r="M294" i="4" s="1"/>
  <c r="F344" i="4"/>
  <c r="K344" i="4" s="1"/>
  <c r="M344" i="4" s="1"/>
  <c r="F346" i="4"/>
  <c r="K346" i="4" s="1"/>
  <c r="M346" i="4" s="1"/>
  <c r="F348" i="4"/>
  <c r="K348" i="4" s="1"/>
  <c r="M348" i="4" s="1"/>
  <c r="F350" i="4"/>
  <c r="K350" i="4" s="1"/>
  <c r="M350" i="4" s="1"/>
  <c r="F352" i="4"/>
  <c r="K352" i="4" s="1"/>
  <c r="M352" i="4" s="1"/>
  <c r="F309" i="2"/>
  <c r="K309" i="2" s="1"/>
  <c r="M309" i="2" s="1"/>
  <c r="F241" i="2"/>
  <c r="K241" i="2" s="1"/>
  <c r="M241" i="2" s="1"/>
  <c r="F231" i="2"/>
  <c r="K231" i="2" s="1"/>
  <c r="M231" i="2" s="1"/>
  <c r="G324" i="2"/>
  <c r="G292" i="2"/>
  <c r="G335" i="2"/>
  <c r="F308" i="2"/>
  <c r="K308" i="2" s="1"/>
  <c r="M308" i="2" s="1"/>
  <c r="G325" i="2"/>
  <c r="F230" i="2"/>
  <c r="K230" i="2" s="1"/>
  <c r="M230" i="2" s="1"/>
  <c r="G224" i="2"/>
  <c r="F198" i="2"/>
  <c r="K198" i="2" s="1"/>
  <c r="M198" i="2" s="1"/>
  <c r="G223" i="2"/>
  <c r="F197" i="2"/>
  <c r="K197" i="2" s="1"/>
  <c r="M197" i="2" s="1"/>
  <c r="G213" i="2"/>
  <c r="F196" i="2"/>
  <c r="K196" i="2" s="1"/>
  <c r="M196" i="2" s="1"/>
  <c r="G181" i="2"/>
  <c r="F164" i="2"/>
  <c r="K164" i="2" s="1"/>
  <c r="M164" i="2" s="1"/>
  <c r="G180" i="2"/>
  <c r="F119" i="2"/>
  <c r="K119" i="2" s="1"/>
  <c r="M119" i="2" s="1"/>
  <c r="G113" i="2"/>
  <c r="F87" i="2"/>
  <c r="K87" i="2" s="1"/>
  <c r="M87" i="2" s="1"/>
  <c r="G112" i="2"/>
  <c r="F86" i="2"/>
  <c r="K86" i="2" s="1"/>
  <c r="M86" i="2" s="1"/>
  <c r="G111" i="2"/>
  <c r="F85" i="2"/>
  <c r="K85" i="2" s="1"/>
  <c r="M85" i="2" s="1"/>
  <c r="G79" i="2"/>
  <c r="F343" i="2"/>
  <c r="K343" i="2" s="1"/>
  <c r="M343" i="2" s="1"/>
  <c r="F53" i="2"/>
  <c r="K53" i="2" s="1"/>
  <c r="M53" i="2" s="1"/>
  <c r="G69" i="2"/>
  <c r="F342" i="2"/>
  <c r="K342" i="2" s="1"/>
  <c r="M342" i="2" s="1"/>
  <c r="F52" i="2"/>
  <c r="K52" i="2" s="1"/>
  <c r="M52" i="2" s="1"/>
  <c r="G68" i="2"/>
  <c r="F341" i="2"/>
  <c r="K341" i="2" s="1"/>
  <c r="M341" i="2" s="1"/>
  <c r="F19" i="2"/>
  <c r="K19" i="2" s="1"/>
  <c r="M19" i="2" s="1"/>
  <c r="G36" i="2"/>
  <c r="G257" i="2"/>
  <c r="F129" i="2"/>
  <c r="K129" i="2" s="1"/>
  <c r="M129" i="2" s="1"/>
  <c r="F307" i="2"/>
  <c r="K307" i="2" s="1"/>
  <c r="M307" i="2" s="1"/>
  <c r="G179" i="2"/>
  <c r="F340" i="2"/>
  <c r="K340" i="2" s="1"/>
  <c r="M340" i="2" s="1"/>
  <c r="F306" i="2"/>
  <c r="K306" i="2" s="1"/>
  <c r="M306" i="2" s="1"/>
  <c r="F263" i="2"/>
  <c r="K263" i="2" s="1"/>
  <c r="M263" i="2" s="1"/>
  <c r="F229" i="2"/>
  <c r="K229" i="2" s="1"/>
  <c r="M229" i="2" s="1"/>
  <c r="F195" i="2"/>
  <c r="K195" i="2" s="1"/>
  <c r="M195" i="2" s="1"/>
  <c r="F161" i="2"/>
  <c r="K161" i="2" s="1"/>
  <c r="M161" i="2" s="1"/>
  <c r="F118" i="2"/>
  <c r="K118" i="2" s="1"/>
  <c r="M118" i="2" s="1"/>
  <c r="F84" i="2"/>
  <c r="K84" i="2" s="1"/>
  <c r="M84" i="2" s="1"/>
  <c r="F50" i="2"/>
  <c r="K50" i="2" s="1"/>
  <c r="M50" i="2" s="1"/>
  <c r="F7" i="2"/>
  <c r="G323" i="2"/>
  <c r="G289" i="2"/>
  <c r="G255" i="2"/>
  <c r="G212" i="2"/>
  <c r="G178" i="2"/>
  <c r="G144" i="2"/>
  <c r="G101" i="2"/>
  <c r="G67" i="2"/>
  <c r="G33" i="2"/>
  <c r="F339" i="2"/>
  <c r="K339" i="2" s="1"/>
  <c r="M339" i="2" s="1"/>
  <c r="F305" i="2"/>
  <c r="K305" i="2" s="1"/>
  <c r="M305" i="2" s="1"/>
  <c r="F262" i="2"/>
  <c r="K262" i="2" s="1"/>
  <c r="M262" i="2" s="1"/>
  <c r="F228" i="2"/>
  <c r="K228" i="2" s="1"/>
  <c r="M228" i="2" s="1"/>
  <c r="F194" i="2"/>
  <c r="K194" i="2" s="1"/>
  <c r="M194" i="2" s="1"/>
  <c r="F151" i="2"/>
  <c r="K151" i="2" s="1"/>
  <c r="M151" i="2" s="1"/>
  <c r="F117" i="2"/>
  <c r="K117" i="2" s="1"/>
  <c r="M117" i="2" s="1"/>
  <c r="F83" i="2"/>
  <c r="K83" i="2" s="1"/>
  <c r="M83" i="2" s="1"/>
  <c r="F49" i="2"/>
  <c r="K49" i="2" s="1"/>
  <c r="M49" i="2" s="1"/>
  <c r="F6" i="2"/>
  <c r="K6" i="2" s="1"/>
  <c r="M6" i="2" s="1"/>
  <c r="G322" i="2"/>
  <c r="G288" i="2"/>
  <c r="G245" i="2"/>
  <c r="G211" i="2"/>
  <c r="G177" i="2"/>
  <c r="G143" i="2"/>
  <c r="G100" i="2"/>
  <c r="G66" i="2"/>
  <c r="G32" i="2"/>
  <c r="G258" i="2"/>
  <c r="G290" i="2"/>
  <c r="F338" i="2"/>
  <c r="K338" i="2" s="1"/>
  <c r="M338" i="2" s="1"/>
  <c r="F295" i="2"/>
  <c r="K295" i="2" s="1"/>
  <c r="M295" i="2" s="1"/>
  <c r="F261" i="2"/>
  <c r="K261" i="2" s="1"/>
  <c r="M261" i="2" s="1"/>
  <c r="F227" i="2"/>
  <c r="K227" i="2" s="1"/>
  <c r="M227" i="2" s="1"/>
  <c r="F193" i="2"/>
  <c r="K193" i="2" s="1"/>
  <c r="M193" i="2" s="1"/>
  <c r="F150" i="2"/>
  <c r="K150" i="2" s="1"/>
  <c r="M150" i="2" s="1"/>
  <c r="F116" i="2"/>
  <c r="K116" i="2" s="1"/>
  <c r="M116" i="2" s="1"/>
  <c r="F82" i="2"/>
  <c r="K82" i="2" s="1"/>
  <c r="M82" i="2" s="1"/>
  <c r="F39" i="2"/>
  <c r="K39" i="2" s="1"/>
  <c r="M39" i="2" s="1"/>
  <c r="F5" i="2"/>
  <c r="K5" i="2" s="1"/>
  <c r="M5" i="2" s="1"/>
  <c r="G321" i="2"/>
  <c r="G287" i="2"/>
  <c r="G244" i="2"/>
  <c r="G210" i="2"/>
  <c r="G176" i="2"/>
  <c r="G133" i="2"/>
  <c r="G99" i="2"/>
  <c r="G65" i="2"/>
  <c r="G31" i="2"/>
  <c r="G146" i="2"/>
  <c r="F337" i="2"/>
  <c r="K337" i="2" s="1"/>
  <c r="M337" i="2" s="1"/>
  <c r="F294" i="2"/>
  <c r="K294" i="2" s="1"/>
  <c r="M294" i="2" s="1"/>
  <c r="F260" i="2"/>
  <c r="K260" i="2" s="1"/>
  <c r="M260" i="2" s="1"/>
  <c r="F226" i="2"/>
  <c r="K226" i="2" s="1"/>
  <c r="M226" i="2" s="1"/>
  <c r="F183" i="2"/>
  <c r="K183" i="2" s="1"/>
  <c r="M183" i="2" s="1"/>
  <c r="F149" i="2"/>
  <c r="K149" i="2" s="1"/>
  <c r="M149" i="2" s="1"/>
  <c r="F115" i="2"/>
  <c r="K115" i="2" s="1"/>
  <c r="M115" i="2" s="1"/>
  <c r="F81" i="2"/>
  <c r="K81" i="2" s="1"/>
  <c r="M81" i="2" s="1"/>
  <c r="F38" i="2"/>
  <c r="K38" i="2" s="1"/>
  <c r="M38" i="2" s="1"/>
  <c r="F4" i="2"/>
  <c r="K4" i="2" s="1"/>
  <c r="M4" i="2" s="1"/>
  <c r="G320" i="2"/>
  <c r="G277" i="2"/>
  <c r="G243" i="2"/>
  <c r="G209" i="2"/>
  <c r="G175" i="2"/>
  <c r="G132" i="2"/>
  <c r="G98" i="2"/>
  <c r="G64" i="2"/>
  <c r="G21" i="2"/>
  <c r="G145" i="2"/>
  <c r="F327" i="2"/>
  <c r="K327" i="2" s="1"/>
  <c r="M327" i="2" s="1"/>
  <c r="F293" i="2"/>
  <c r="K293" i="2" s="1"/>
  <c r="M293" i="2" s="1"/>
  <c r="F259" i="2"/>
  <c r="K259" i="2" s="1"/>
  <c r="M259" i="2" s="1"/>
  <c r="F225" i="2"/>
  <c r="K225" i="2" s="1"/>
  <c r="M225" i="2" s="1"/>
  <c r="F182" i="2"/>
  <c r="K182" i="2" s="1"/>
  <c r="M182" i="2" s="1"/>
  <c r="F148" i="2"/>
  <c r="K148" i="2" s="1"/>
  <c r="M148" i="2" s="1"/>
  <c r="F114" i="2"/>
  <c r="K114" i="2" s="1"/>
  <c r="M114" i="2" s="1"/>
  <c r="F71" i="2"/>
  <c r="K71" i="2" s="1"/>
  <c r="M71" i="2" s="1"/>
  <c r="F37" i="2"/>
  <c r="K37" i="2" s="1"/>
  <c r="M37" i="2" s="1"/>
  <c r="F3" i="2"/>
  <c r="K3" i="2" s="1"/>
  <c r="M3" i="2" s="1"/>
  <c r="G319" i="2"/>
  <c r="G276" i="2"/>
  <c r="G242" i="2"/>
  <c r="G208" i="2"/>
  <c r="G165" i="2"/>
  <c r="G131" i="2"/>
  <c r="G97" i="2"/>
  <c r="G63" i="2"/>
  <c r="G20" i="2"/>
  <c r="F130" i="2"/>
  <c r="K130" i="2" s="1"/>
  <c r="M130" i="2" s="1"/>
  <c r="G147" i="2"/>
  <c r="F326" i="2"/>
  <c r="K326" i="2" s="1"/>
  <c r="M326" i="2" s="1"/>
  <c r="F215" i="2"/>
  <c r="K215" i="2" s="1"/>
  <c r="M215" i="2" s="1"/>
  <c r="F70" i="2"/>
  <c r="K70" i="2" s="1"/>
  <c r="M70" i="2" s="1"/>
  <c r="G2" i="2"/>
  <c r="G275" i="2"/>
  <c r="G207" i="2"/>
  <c r="G96" i="2"/>
  <c r="F274" i="2"/>
  <c r="K274" i="2" s="1"/>
  <c r="M274" i="2" s="1"/>
  <c r="G291" i="2"/>
  <c r="F273" i="2"/>
  <c r="K273" i="2" s="1"/>
  <c r="M273" i="2" s="1"/>
  <c r="G256" i="2"/>
  <c r="F214" i="2"/>
  <c r="K214" i="2" s="1"/>
  <c r="M214" i="2" s="1"/>
  <c r="F103" i="2"/>
  <c r="K103" i="2" s="1"/>
  <c r="M103" i="2" s="1"/>
  <c r="F35" i="2"/>
  <c r="K35" i="2" s="1"/>
  <c r="M35" i="2" s="1"/>
  <c r="G351" i="2"/>
  <c r="G240" i="2"/>
  <c r="G163" i="2"/>
  <c r="G95" i="2"/>
  <c r="G18" i="2"/>
  <c r="F247" i="2"/>
  <c r="K247" i="2" s="1"/>
  <c r="M247" i="2" s="1"/>
  <c r="F102" i="2"/>
  <c r="K102" i="2" s="1"/>
  <c r="M102" i="2" s="1"/>
  <c r="F34" i="2"/>
  <c r="K34" i="2" s="1"/>
  <c r="M34" i="2" s="1"/>
  <c r="G239" i="2"/>
  <c r="G162" i="2"/>
  <c r="G128" i="2"/>
  <c r="G51" i="2"/>
  <c r="G17" i="2"/>
  <c r="F246" i="2"/>
  <c r="K246" i="2" s="1"/>
  <c r="M246" i="2" s="1"/>
  <c r="F135" i="2"/>
  <c r="K135" i="2" s="1"/>
  <c r="M135" i="2" s="1"/>
  <c r="G272" i="2"/>
  <c r="G127" i="2"/>
  <c r="G16" i="2"/>
  <c r="F279" i="2"/>
  <c r="K279" i="2" s="1"/>
  <c r="M279" i="2" s="1"/>
  <c r="F134" i="2"/>
  <c r="K134" i="2" s="1"/>
  <c r="M134" i="2" s="1"/>
  <c r="F23" i="2"/>
  <c r="K23" i="2" s="1"/>
  <c r="M23" i="2" s="1"/>
  <c r="G271" i="2"/>
  <c r="G160" i="2"/>
  <c r="G15" i="2"/>
  <c r="F278" i="2"/>
  <c r="K278" i="2" s="1"/>
  <c r="M278" i="2" s="1"/>
  <c r="F167" i="2"/>
  <c r="K167" i="2" s="1"/>
  <c r="M167" i="2" s="1"/>
  <c r="F22" i="2"/>
  <c r="K22" i="2" s="1"/>
  <c r="M22" i="2" s="1"/>
  <c r="G304" i="2"/>
  <c r="G159" i="2"/>
  <c r="G48" i="2"/>
  <c r="F311" i="2"/>
  <c r="K311" i="2" s="1"/>
  <c r="M311" i="2" s="1"/>
  <c r="F166" i="2"/>
  <c r="K166" i="2" s="1"/>
  <c r="M166" i="2" s="1"/>
  <c r="F55" i="2"/>
  <c r="K55" i="2" s="1"/>
  <c r="M55" i="2" s="1"/>
  <c r="G303" i="2"/>
  <c r="G192" i="2"/>
  <c r="G47" i="2"/>
  <c r="F310" i="2"/>
  <c r="K310" i="2" s="1"/>
  <c r="M310" i="2" s="1"/>
  <c r="F199" i="2"/>
  <c r="K199" i="2" s="1"/>
  <c r="M199" i="2" s="1"/>
  <c r="F54" i="2"/>
  <c r="K54" i="2" s="1"/>
  <c r="M54" i="2" s="1"/>
  <c r="G336" i="2"/>
  <c r="G191" i="2"/>
  <c r="G80" i="2"/>
  <c r="G350" i="2"/>
  <c r="G334" i="2"/>
  <c r="G318" i="2"/>
  <c r="G302" i="2"/>
  <c r="G286" i="2"/>
  <c r="G270" i="2"/>
  <c r="G254" i="2"/>
  <c r="G238" i="2"/>
  <c r="G222" i="2"/>
  <c r="G206" i="2"/>
  <c r="G190" i="2"/>
  <c r="G174" i="2"/>
  <c r="G158" i="2"/>
  <c r="G142" i="2"/>
  <c r="G126" i="2"/>
  <c r="G110" i="2"/>
  <c r="G94" i="2"/>
  <c r="G78" i="2"/>
  <c r="G62" i="2"/>
  <c r="G46" i="2"/>
  <c r="G30" i="2"/>
  <c r="G14" i="2"/>
  <c r="G349" i="2"/>
  <c r="G333" i="2"/>
  <c r="G317" i="2"/>
  <c r="G301" i="2"/>
  <c r="G285" i="2"/>
  <c r="G269" i="2"/>
  <c r="G253" i="2"/>
  <c r="G237" i="2"/>
  <c r="G221" i="2"/>
  <c r="G205" i="2"/>
  <c r="G189" i="2"/>
  <c r="G173" i="2"/>
  <c r="G157" i="2"/>
  <c r="G141" i="2"/>
  <c r="G125" i="2"/>
  <c r="G109" i="2"/>
  <c r="G93" i="2"/>
  <c r="G77" i="2"/>
  <c r="G61" i="2"/>
  <c r="G45" i="2"/>
  <c r="G29" i="2"/>
  <c r="G13" i="2"/>
  <c r="G348" i="2"/>
  <c r="G332" i="2"/>
  <c r="G316" i="2"/>
  <c r="G300" i="2"/>
  <c r="G284" i="2"/>
  <c r="G268" i="2"/>
  <c r="G252" i="2"/>
  <c r="G236" i="2"/>
  <c r="G220" i="2"/>
  <c r="G204" i="2"/>
  <c r="G188" i="2"/>
  <c r="G172" i="2"/>
  <c r="G156" i="2"/>
  <c r="G140" i="2"/>
  <c r="G124" i="2"/>
  <c r="G108" i="2"/>
  <c r="G92" i="2"/>
  <c r="G76" i="2"/>
  <c r="G60" i="2"/>
  <c r="G44" i="2"/>
  <c r="G28" i="2"/>
  <c r="G12" i="2"/>
  <c r="G347" i="2"/>
  <c r="G331" i="2"/>
  <c r="G315" i="2"/>
  <c r="G299" i="2"/>
  <c r="G283" i="2"/>
  <c r="G267" i="2"/>
  <c r="G251" i="2"/>
  <c r="G235" i="2"/>
  <c r="G219" i="2"/>
  <c r="G203" i="2"/>
  <c r="G187" i="2"/>
  <c r="G171" i="2"/>
  <c r="G155" i="2"/>
  <c r="G139" i="2"/>
  <c r="G123" i="2"/>
  <c r="G107" i="2"/>
  <c r="G91" i="2"/>
  <c r="G75" i="2"/>
  <c r="G59" i="2"/>
  <c r="G43" i="2"/>
  <c r="G27" i="2"/>
  <c r="G11" i="2"/>
  <c r="G346" i="2"/>
  <c r="G330" i="2"/>
  <c r="G314" i="2"/>
  <c r="G298" i="2"/>
  <c r="G282" i="2"/>
  <c r="G266" i="2"/>
  <c r="G250" i="2"/>
  <c r="G234" i="2"/>
  <c r="G218" i="2"/>
  <c r="G202" i="2"/>
  <c r="G186" i="2"/>
  <c r="G170" i="2"/>
  <c r="G154" i="2"/>
  <c r="G138" i="2"/>
  <c r="G122" i="2"/>
  <c r="G106" i="2"/>
  <c r="G90" i="2"/>
  <c r="G74" i="2"/>
  <c r="G58" i="2"/>
  <c r="G42" i="2"/>
  <c r="G26" i="2"/>
  <c r="G10" i="2"/>
  <c r="G345" i="2"/>
  <c r="G329" i="2"/>
  <c r="G313" i="2"/>
  <c r="G297" i="2"/>
  <c r="G281" i="2"/>
  <c r="G265" i="2"/>
  <c r="G249" i="2"/>
  <c r="G233" i="2"/>
  <c r="G217" i="2"/>
  <c r="G201" i="2"/>
  <c r="G185" i="2"/>
  <c r="G169" i="2"/>
  <c r="G153" i="2"/>
  <c r="G137" i="2"/>
  <c r="G121" i="2"/>
  <c r="G105" i="2"/>
  <c r="G89" i="2"/>
  <c r="G73" i="2"/>
  <c r="G57" i="2"/>
  <c r="G41" i="2"/>
  <c r="G25" i="2"/>
  <c r="G9" i="2"/>
  <c r="G344" i="2"/>
  <c r="G328" i="2"/>
  <c r="G312" i="2"/>
  <c r="G296" i="2"/>
  <c r="G280" i="2"/>
  <c r="G264" i="2"/>
  <c r="G248" i="2"/>
  <c r="G232" i="2"/>
  <c r="G216" i="2"/>
  <c r="G200" i="2"/>
  <c r="G184" i="2"/>
  <c r="G168" i="2"/>
  <c r="G152" i="2"/>
  <c r="G136" i="2"/>
  <c r="G120" i="2"/>
  <c r="G104" i="2"/>
  <c r="G88" i="2"/>
  <c r="G72" i="2"/>
  <c r="G56" i="2"/>
  <c r="G40" i="2"/>
  <c r="G24" i="2"/>
  <c r="G8" i="2"/>
  <c r="G21" i="15" l="1"/>
  <c r="G5" i="15"/>
  <c r="J25" i="15"/>
  <c r="G25" i="15"/>
  <c r="G18" i="15"/>
  <c r="G8" i="15"/>
  <c r="J15" i="15"/>
  <c r="G11" i="15"/>
  <c r="J24" i="15"/>
  <c r="K7" i="2"/>
  <c r="M7" i="2" s="1"/>
  <c r="Q16" i="2"/>
  <c r="J20" i="15"/>
  <c r="G12" i="15"/>
  <c r="J14" i="15"/>
  <c r="G6" i="15"/>
  <c r="J22" i="15"/>
  <c r="Q14" i="2"/>
  <c r="K2" i="2"/>
  <c r="M2" i="2" s="1"/>
  <c r="K8" i="2"/>
  <c r="M8" i="2" s="1"/>
  <c r="Q15" i="2"/>
  <c r="G16" i="15"/>
  <c r="J23" i="15"/>
  <c r="G22" i="15"/>
  <c r="G3" i="15"/>
  <c r="G10" i="15"/>
  <c r="G4" i="15"/>
  <c r="G7" i="15"/>
  <c r="G20" i="15"/>
  <c r="G19" i="15"/>
  <c r="G13" i="15"/>
  <c r="G9" i="15"/>
  <c r="J10" i="15"/>
  <c r="J3" i="15"/>
  <c r="J12" i="15"/>
  <c r="M90" i="12"/>
  <c r="P181" i="12"/>
  <c r="P180" i="12"/>
  <c r="M91" i="12" l="1"/>
  <c r="P182" i="12"/>
  <c r="P183" i="12"/>
  <c r="M92" i="12" l="1"/>
  <c r="M93" i="12" s="1"/>
  <c r="M94" i="12" s="1"/>
  <c r="P184" i="12"/>
  <c r="M95" i="12" l="1"/>
  <c r="P185" i="12"/>
  <c r="M96" i="12" l="1"/>
  <c r="P186" i="12"/>
  <c r="P187" i="12"/>
  <c r="P188" i="12"/>
  <c r="P189" i="12"/>
  <c r="P190" i="12"/>
  <c r="P191" i="12"/>
  <c r="P192" i="12"/>
  <c r="M97" i="12" l="1"/>
  <c r="M98" i="12" s="1"/>
  <c r="P195" i="12"/>
  <c r="P197" i="12"/>
  <c r="P198" i="12"/>
  <c r="P199" i="12"/>
  <c r="P200" i="12"/>
  <c r="P193" i="12"/>
  <c r="P196" i="12"/>
  <c r="P194" i="12"/>
  <c r="M99" i="12" l="1"/>
  <c r="P201" i="12"/>
  <c r="M100" i="12" l="1"/>
  <c r="P202" i="12"/>
  <c r="M101" i="12" l="1"/>
  <c r="P203" i="12"/>
  <c r="M102" i="12" l="1"/>
  <c r="P204" i="12"/>
  <c r="M103" i="12" l="1"/>
  <c r="P205" i="12"/>
  <c r="M104" i="12" l="1"/>
  <c r="P206" i="12"/>
  <c r="M105" i="12" l="1"/>
  <c r="P211" i="12"/>
  <c r="P207" i="12"/>
  <c r="P208" i="12"/>
  <c r="P209" i="12"/>
  <c r="P210" i="12"/>
  <c r="M106" i="12" l="1"/>
  <c r="P212" i="12"/>
  <c r="M107" i="12" l="1"/>
  <c r="P213" i="12"/>
  <c r="M108" i="12" l="1"/>
  <c r="P214" i="12"/>
  <c r="P215" i="12"/>
  <c r="M109" i="12" l="1"/>
  <c r="P216" i="12"/>
  <c r="P217" i="12"/>
  <c r="P218" i="12"/>
  <c r="P219" i="12"/>
  <c r="P220" i="12"/>
  <c r="M110" i="12" l="1"/>
  <c r="P221" i="12"/>
  <c r="P222" i="12"/>
  <c r="P223" i="12"/>
  <c r="P224" i="12"/>
  <c r="M111" i="12" l="1"/>
  <c r="P227" i="12"/>
  <c r="P225" i="12"/>
  <c r="P226" i="12"/>
  <c r="M112" i="12" l="1"/>
  <c r="P228" i="12"/>
  <c r="M113" i="12" l="1"/>
  <c r="P229" i="12"/>
  <c r="M114" i="12" l="1"/>
  <c r="P232" i="12" s="1"/>
  <c r="P230" i="12"/>
  <c r="P23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<sst xmlns="http://schemas.openxmlformats.org/spreadsheetml/2006/main" count="3392" uniqueCount="396">
  <si>
    <t>Nr  f-ry</t>
  </si>
  <si>
    <t>Data</t>
  </si>
  <si>
    <t>Grupa produktu</t>
  </si>
  <si>
    <t>Nr klienta</t>
  </si>
  <si>
    <t>Nazwa klienta</t>
  </si>
  <si>
    <t>Segment rynku</t>
  </si>
  <si>
    <t>Region</t>
  </si>
  <si>
    <t>Kwota netto</t>
  </si>
  <si>
    <t>Termin płatności</t>
  </si>
  <si>
    <t>Data zapłaty</t>
  </si>
  <si>
    <t>Przeterminowanie</t>
  </si>
  <si>
    <t>A</t>
  </si>
  <si>
    <t>B</t>
  </si>
  <si>
    <t xml:space="preserve"> Nazwa klienta </t>
  </si>
  <si>
    <t xml:space="preserve">Segment rynku </t>
  </si>
  <si>
    <t xml:space="preserve">Region </t>
  </si>
  <si>
    <t>v.2022b</t>
  </si>
  <si>
    <t>dealerzy autoryzowani</t>
  </si>
  <si>
    <t>JAFAN WARSZAWA</t>
  </si>
  <si>
    <t>dealer autoryzowany</t>
  </si>
  <si>
    <t>centralny i wschodni</t>
  </si>
  <si>
    <t>O.W.P.T. POZNAN</t>
  </si>
  <si>
    <t>zachodni</t>
  </si>
  <si>
    <t>WIGA SZCZECIN</t>
  </si>
  <si>
    <t>północny</t>
  </si>
  <si>
    <t>KAR-PEK POZNAN</t>
  </si>
  <si>
    <t>ABBA KRAKOW</t>
  </si>
  <si>
    <t>południowy</t>
  </si>
  <si>
    <t>WSCHOD BIALYSTOK</t>
  </si>
  <si>
    <t>T.GORAL BIALYSTOK</t>
  </si>
  <si>
    <t>GARIA OLSZTYN</t>
  </si>
  <si>
    <t>inne hurtownie</t>
  </si>
  <si>
    <t>GIRGOPOL GDANSK</t>
  </si>
  <si>
    <t>inna hurtownia</t>
  </si>
  <si>
    <t>SKALA BIELSKO-BIALA</t>
  </si>
  <si>
    <t>TRATWA BRWINOW</t>
  </si>
  <si>
    <t>PPRT KEDZIERZYN-KOZLE</t>
  </si>
  <si>
    <t>R.JAWORSKI WROCLAW</t>
  </si>
  <si>
    <t>zakłady przemysłowe</t>
  </si>
  <si>
    <t>SAM CHORZOW</t>
  </si>
  <si>
    <t>zakład przemysłowy</t>
  </si>
  <si>
    <t>CAZAR WARSZAWA</t>
  </si>
  <si>
    <t>PPWD KATOWICE</t>
  </si>
  <si>
    <t>MORZE SZCZECIN</t>
  </si>
  <si>
    <t>R.MALINOWSKI MILANOWEK</t>
  </si>
  <si>
    <t>OFAG GLIWICE</t>
  </si>
  <si>
    <t>E.JAGIELLO BYDGOSZCZ</t>
  </si>
  <si>
    <t>SALET LODZ</t>
  </si>
  <si>
    <t>OMEGA KATOWICE</t>
  </si>
  <si>
    <t>STANDARD KALISZ</t>
  </si>
  <si>
    <t xml:space="preserve">T.CZAPLIŃSKI KRAKOW  </t>
  </si>
  <si>
    <t>Kwota VAT</t>
  </si>
  <si>
    <t>Kwota brutto</t>
  </si>
  <si>
    <t>VAT</t>
  </si>
  <si>
    <t>Data początkowa</t>
  </si>
  <si>
    <t>Kwartał</t>
  </si>
  <si>
    <t>kw.1</t>
  </si>
  <si>
    <t>kw.2</t>
  </si>
  <si>
    <t>kw.3</t>
  </si>
  <si>
    <t>kw.4</t>
  </si>
  <si>
    <t>&gt;10000</t>
  </si>
  <si>
    <t>&gt;8000</t>
  </si>
  <si>
    <t>Skumulowane wartości</t>
  </si>
  <si>
    <t>Skumulowane wartości brutto A</t>
  </si>
  <si>
    <t>Skumulowane wartości brutto B</t>
  </si>
  <si>
    <t>Suma końcowa</t>
  </si>
  <si>
    <t>dealer autoryzowany Suma</t>
  </si>
  <si>
    <t>zakład przemysłowy Suma</t>
  </si>
  <si>
    <t>inna hurtownia Suma</t>
  </si>
  <si>
    <t>CAZAR WARSZAWA Suma</t>
  </si>
  <si>
    <t>E.JAGIELLO BYDGOSZCZ Suma</t>
  </si>
  <si>
    <t>MORZE SZCZECIN Suma</t>
  </si>
  <si>
    <t>OFAG GLIWICE Suma</t>
  </si>
  <si>
    <t>OMEGA KATOWICE Suma</t>
  </si>
  <si>
    <t>PPWD KATOWICE Suma</t>
  </si>
  <si>
    <t>R.MALINOWSKI MILANOWEK Suma</t>
  </si>
  <si>
    <t>SALET LODZ Suma</t>
  </si>
  <si>
    <t>SAM CHORZOW Suma</t>
  </si>
  <si>
    <t>STANDARD KALISZ Suma</t>
  </si>
  <si>
    <t>T.CZAPLIŃSKI KRAKOW   Suma</t>
  </si>
  <si>
    <t>GARIA OLSZTYN Suma</t>
  </si>
  <si>
    <t>JAFAN WARSZAWA Suma</t>
  </si>
  <si>
    <t>KAR-PEK POZNAN Suma</t>
  </si>
  <si>
    <t>O.W.P.T. POZNAN Suma</t>
  </si>
  <si>
    <t>T.GORAL BIALYSTOK Suma</t>
  </si>
  <si>
    <t>WIGA SZCZECIN Suma</t>
  </si>
  <si>
    <t>WSCHOD BIALYSTOK Suma</t>
  </si>
  <si>
    <t>GIRGOPOL GDANSK Suma</t>
  </si>
  <si>
    <t>PPRT KEDZIERZYN-KOZLE Suma</t>
  </si>
  <si>
    <t>R.JAWORSKI WROCLAW Suma</t>
  </si>
  <si>
    <t>SKALA BIELSKO-BIALA Suma</t>
  </si>
  <si>
    <t>TRATWA BRWINOW Suma</t>
  </si>
  <si>
    <t>Łączna sprzedaż dla zakładów przemyśłowych</t>
  </si>
  <si>
    <t>Łączna sprzedaż dla innych hurtownu</t>
  </si>
  <si>
    <t>Łączna sprzedaż dla dealerów autoryzowanych</t>
  </si>
  <si>
    <t>dzień tygodnia</t>
  </si>
  <si>
    <t>dni powszednie</t>
  </si>
  <si>
    <t>weekendy</t>
  </si>
  <si>
    <t>&gt;12000</t>
  </si>
  <si>
    <t>SUMA</t>
  </si>
  <si>
    <t>ŚREDNIA</t>
  </si>
  <si>
    <t>Nazwa skrócona</t>
  </si>
  <si>
    <t>Miasto</t>
  </si>
  <si>
    <t>JAFAN</t>
  </si>
  <si>
    <t>WARSZAWA</t>
  </si>
  <si>
    <t>O.W.P.T.</t>
  </si>
  <si>
    <t>POZNAN</t>
  </si>
  <si>
    <t>WIGA</t>
  </si>
  <si>
    <t>SZCZECIN</t>
  </si>
  <si>
    <t>KAR-PEK</t>
  </si>
  <si>
    <t>ABBA</t>
  </si>
  <si>
    <t>KRAKOW</t>
  </si>
  <si>
    <t>WSCHOD</t>
  </si>
  <si>
    <t>BIALYSTOK</t>
  </si>
  <si>
    <t>T.GORAL</t>
  </si>
  <si>
    <t>GARIA</t>
  </si>
  <si>
    <t>OLSZTYN</t>
  </si>
  <si>
    <t>GIRGOPOL</t>
  </si>
  <si>
    <t>GDANSK</t>
  </si>
  <si>
    <t>SKALA</t>
  </si>
  <si>
    <t>BIELSKO-BIALA</t>
  </si>
  <si>
    <t>TRATWA</t>
  </si>
  <si>
    <t>BRWINOW</t>
  </si>
  <si>
    <t>PPRT</t>
  </si>
  <si>
    <t>KEDZIERZYN-KOZLE</t>
  </si>
  <si>
    <t>R.JAWORSKI</t>
  </si>
  <si>
    <t>WROCLAW</t>
  </si>
  <si>
    <t>SAM</t>
  </si>
  <si>
    <t>CHORZOW</t>
  </si>
  <si>
    <t>CAZAR</t>
  </si>
  <si>
    <t>PPWD</t>
  </si>
  <si>
    <t>KATOWICE</t>
  </si>
  <si>
    <t>MORZE</t>
  </si>
  <si>
    <t>R.MALINOWSKI</t>
  </si>
  <si>
    <t>MILANOWEK</t>
  </si>
  <si>
    <t>OFAG</t>
  </si>
  <si>
    <t>GLIWICE</t>
  </si>
  <si>
    <t>E.JAGIELLO</t>
  </si>
  <si>
    <t>BYDGOSZCZ</t>
  </si>
  <si>
    <t>SALET</t>
  </si>
  <si>
    <t>LODZ</t>
  </si>
  <si>
    <t>OMEGA</t>
  </si>
  <si>
    <t>T.CZAPLIŃSKI</t>
  </si>
  <si>
    <t>STANDARD</t>
  </si>
  <si>
    <t>KALISZ</t>
  </si>
  <si>
    <t>Nazwa skrócona (funkcja)</t>
  </si>
  <si>
    <t>Etykiety wierszy</t>
  </si>
  <si>
    <t>Suma z Kwota brutto</t>
  </si>
  <si>
    <t>Suma z Kwota netto</t>
  </si>
  <si>
    <t>Etykiety kolumn</t>
  </si>
  <si>
    <t>Udziały procentowe</t>
  </si>
  <si>
    <t>Średnie przeterminowanie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</si>
  <si>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</si>
  <si>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</si>
  <si>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</si>
  <si>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</si>
  <si>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</si>
  <si>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</si>
  <si>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</si>
  <si>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</si>
  <si>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</si>
  <si>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</si>
  <si>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</si>
  <si>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</si>
  <si>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02-Jan</t>
  </si>
  <si>
    <t>03-Jan</t>
  </si>
  <si>
    <t>04-Jan</t>
  </si>
  <si>
    <t>05-Jan</t>
  </si>
  <si>
    <t>08-Jan</t>
  </si>
  <si>
    <t>11-Jan</t>
  </si>
  <si>
    <t>13-Jan</t>
  </si>
  <si>
    <t>15-Jan</t>
  </si>
  <si>
    <t>16-Jan</t>
  </si>
  <si>
    <t>17-Jan</t>
  </si>
  <si>
    <t>19-Jan</t>
  </si>
  <si>
    <t>20-Jan</t>
  </si>
  <si>
    <t>25-Jan</t>
  </si>
  <si>
    <t>26-Jan</t>
  </si>
  <si>
    <t>27-Jan</t>
  </si>
  <si>
    <t>29-Jan</t>
  </si>
  <si>
    <t>30-Jan</t>
  </si>
  <si>
    <t>31-Jan</t>
  </si>
  <si>
    <t>01-Feb</t>
  </si>
  <si>
    <t>02-Feb</t>
  </si>
  <si>
    <t>03-Feb</t>
  </si>
  <si>
    <t>05-Feb</t>
  </si>
  <si>
    <t>06-Feb</t>
  </si>
  <si>
    <t>08-Feb</t>
  </si>
  <si>
    <t>11-Feb</t>
  </si>
  <si>
    <t>12-Feb</t>
  </si>
  <si>
    <t>13-Feb</t>
  </si>
  <si>
    <t>14-Feb</t>
  </si>
  <si>
    <t>18-Feb</t>
  </si>
  <si>
    <t>19-Feb</t>
  </si>
  <si>
    <t>20-Feb</t>
  </si>
  <si>
    <t>22-Feb</t>
  </si>
  <si>
    <t>23-Feb</t>
  </si>
  <si>
    <t>25-Feb</t>
  </si>
  <si>
    <t>26-Feb</t>
  </si>
  <si>
    <t>04-Mar</t>
  </si>
  <si>
    <t>06-Mar</t>
  </si>
  <si>
    <t>07-Mar</t>
  </si>
  <si>
    <t>08-Mar</t>
  </si>
  <si>
    <t>12-Mar</t>
  </si>
  <si>
    <t>14-Mar</t>
  </si>
  <si>
    <t>15-Mar</t>
  </si>
  <si>
    <t>16-Mar</t>
  </si>
  <si>
    <t>17-Mar</t>
  </si>
  <si>
    <t>19-Mar</t>
  </si>
  <si>
    <t>21-Mar</t>
  </si>
  <si>
    <t>25-Mar</t>
  </si>
  <si>
    <t>26-Mar</t>
  </si>
  <si>
    <t>27-Mar</t>
  </si>
  <si>
    <t>28-Mar</t>
  </si>
  <si>
    <t>31-Mar</t>
  </si>
  <si>
    <t>02-Apr</t>
  </si>
  <si>
    <t>03-Apr</t>
  </si>
  <si>
    <t>05-Apr</t>
  </si>
  <si>
    <t>06-Apr</t>
  </si>
  <si>
    <t>07-Apr</t>
  </si>
  <si>
    <t>10-Apr</t>
  </si>
  <si>
    <t>11-Apr</t>
  </si>
  <si>
    <t>12-Apr</t>
  </si>
  <si>
    <t>15-Apr</t>
  </si>
  <si>
    <t>19-Apr</t>
  </si>
  <si>
    <t>20-Apr</t>
  </si>
  <si>
    <t>21-Apr</t>
  </si>
  <si>
    <t>22-Apr</t>
  </si>
  <si>
    <t>23-Apr</t>
  </si>
  <si>
    <t>24-Apr</t>
  </si>
  <si>
    <t>26-Apr</t>
  </si>
  <si>
    <t>27-Apr</t>
  </si>
  <si>
    <t>30-Apr</t>
  </si>
  <si>
    <t>03-May</t>
  </si>
  <si>
    <t>04-May</t>
  </si>
  <si>
    <t>05-May</t>
  </si>
  <si>
    <t>06-May</t>
  </si>
  <si>
    <t>07-May</t>
  </si>
  <si>
    <t>09-May</t>
  </si>
  <si>
    <t>10-May</t>
  </si>
  <si>
    <t>12-May</t>
  </si>
  <si>
    <t>13-May</t>
  </si>
  <si>
    <t>14-May</t>
  </si>
  <si>
    <t>15-May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</si>
  <si>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</si>
  <si>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</si>
  <si>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</si>
  <si>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</si>
  <si>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</si>
  <si>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</si>
  <si>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</si>
  <si>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</si>
  <si>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</si>
  <si>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</si>
  <si>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29-May</t>
  </si>
  <si>
    <t>30-May</t>
  </si>
  <si>
    <t>31-May</t>
  </si>
  <si>
    <t>01-Jun</t>
  </si>
  <si>
    <t>02-Jun</t>
  </si>
  <si>
    <t>05-Jun</t>
  </si>
  <si>
    <t>06-Jun</t>
  </si>
  <si>
    <t>09-Jun</t>
  </si>
  <si>
    <t>11-Jun</t>
  </si>
  <si>
    <t>13-Jun</t>
  </si>
  <si>
    <t>14-Jun</t>
  </si>
  <si>
    <t>17-Jun</t>
  </si>
  <si>
    <t>19-Jun</t>
  </si>
  <si>
    <t>20-Jun</t>
  </si>
  <si>
    <t>21-Jun</t>
  </si>
  <si>
    <t>23-Jun</t>
  </si>
  <si>
    <t>24-Jun</t>
  </si>
  <si>
    <t>25-Jun</t>
  </si>
  <si>
    <t>26-Jun</t>
  </si>
  <si>
    <t>27-Jun</t>
  </si>
  <si>
    <t>29-Jun</t>
  </si>
  <si>
    <t>30-Jun</t>
  </si>
  <si>
    <t>02-Jul</t>
  </si>
  <si>
    <t>03-Jul</t>
  </si>
  <si>
    <t>05-Jul</t>
  </si>
  <si>
    <t>06-Jul</t>
  </si>
  <si>
    <t>07-Jul</t>
  </si>
  <si>
    <t>08-Jul</t>
  </si>
  <si>
    <t>10-Jul</t>
  </si>
  <si>
    <t>11-Jul</t>
  </si>
  <si>
    <t>12-Jul</t>
  </si>
  <si>
    <t>14-Jul</t>
  </si>
  <si>
    <t>15-Jul</t>
  </si>
  <si>
    <t>16-Jul</t>
  </si>
  <si>
    <t>17-Jul</t>
  </si>
  <si>
    <t>18-Jul</t>
  </si>
  <si>
    <t>19-Jul</t>
  </si>
  <si>
    <t>22-Jul</t>
  </si>
  <si>
    <t>23-Jul</t>
  </si>
  <si>
    <t>24-Jul</t>
  </si>
  <si>
    <t>25-Jul</t>
  </si>
  <si>
    <t>26-Jul</t>
  </si>
  <si>
    <t>27-Jul</t>
  </si>
  <si>
    <t>29-Jul</t>
  </si>
  <si>
    <t>30-Jul</t>
  </si>
  <si>
    <t>02-Aug</t>
  </si>
  <si>
    <t>05-Aug</t>
  </si>
  <si>
    <t>06-Aug</t>
  </si>
  <si>
    <t>07-Aug</t>
  </si>
  <si>
    <t>08-Aug</t>
  </si>
  <si>
    <t>12-Aug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</si>
  <si>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</si>
  <si>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</si>
  <si>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</si>
  <si>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</si>
  <si>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</si>
  <si>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</si>
  <si>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</si>
  <si>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</si>
  <si>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</si>
  <si>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</si>
  <si>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25-Aug</t>
  </si>
  <si>
    <t>26-Aug</t>
  </si>
  <si>
    <t>27-Aug</t>
  </si>
  <si>
    <t>28-Aug</t>
  </si>
  <si>
    <t>29-Aug</t>
  </si>
  <si>
    <t>30-Aug</t>
  </si>
  <si>
    <t>31-Aug</t>
  </si>
  <si>
    <t>02-Sep</t>
  </si>
  <si>
    <t>04-Sep</t>
  </si>
  <si>
    <t>05-Sep</t>
  </si>
  <si>
    <t>06-Sep</t>
  </si>
  <si>
    <t>10-Sep</t>
  </si>
  <si>
    <t>11-Sep</t>
  </si>
  <si>
    <t>13-Sep</t>
  </si>
  <si>
    <t>19-Sep</t>
  </si>
  <si>
    <t>20-Sep</t>
  </si>
  <si>
    <t>22-Sep</t>
  </si>
  <si>
    <t>23-Sep</t>
  </si>
  <si>
    <t>28-Sep</t>
  </si>
  <si>
    <t>29-Sep</t>
  </si>
  <si>
    <t>30-Sep</t>
  </si>
  <si>
    <t>02-Oct</t>
  </si>
  <si>
    <t>03-Oct</t>
  </si>
  <si>
    <t>04-Oct</t>
  </si>
  <si>
    <t>05-Oct</t>
  </si>
  <si>
    <t>06-Oct</t>
  </si>
  <si>
    <t>08-Oct</t>
  </si>
  <si>
    <t>09-Oct</t>
  </si>
  <si>
    <t>11-Oct</t>
  </si>
  <si>
    <t>12-Oct</t>
  </si>
  <si>
    <t>14-Oct</t>
  </si>
  <si>
    <t>15-Oct</t>
  </si>
  <si>
    <t>16-Oct</t>
  </si>
  <si>
    <t>17-Oct</t>
  </si>
  <si>
    <t>19-Oct</t>
  </si>
  <si>
    <t>20-Oct</t>
  </si>
  <si>
    <t>23-Oct</t>
  </si>
  <si>
    <t>24-Oct</t>
  </si>
  <si>
    <t>25-Oct</t>
  </si>
  <si>
    <t>26-Oct</t>
  </si>
  <si>
    <t>28-Oct</t>
  </si>
  <si>
    <t>29-Oct</t>
  </si>
  <si>
    <t>30-Oct</t>
  </si>
  <si>
    <t>01-Nov</t>
  </si>
  <si>
    <t>02-Nov</t>
  </si>
  <si>
    <t>04-Nov</t>
  </si>
  <si>
    <t>05-Nov</t>
  </si>
  <si>
    <t>06-Nov</t>
  </si>
  <si>
    <t>09-Nov</t>
  </si>
  <si>
    <t>11-Nov</t>
  </si>
  <si>
    <t>12-Nov</t>
  </si>
  <si>
    <t>13-Nov</t>
  </si>
  <si>
    <t>14-Nov</t>
  </si>
  <si>
    <t>15-Nov</t>
  </si>
  <si>
    <t>16-Nov</t>
  </si>
  <si>
    <t>17-Nov</t>
  </si>
  <si>
    <t>19-Nov</t>
  </si>
  <si>
    <t>21-Nov</t>
  </si>
  <si>
    <t>23-Nov</t>
  </si>
  <si>
    <t>25-Nov</t>
  </si>
  <si>
    <t>29-Nov</t>
  </si>
  <si>
    <t>30-Nov</t>
  </si>
  <si>
    <t>02-Dec</t>
  </si>
  <si>
    <t>07-Dec</t>
  </si>
  <si>
    <t>08-Dec</t>
  </si>
  <si>
    <t>09-Dec</t>
  </si>
  <si>
    <t>11-Dec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</si>
  <si>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</si>
  <si>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</si>
  <si>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</si>
  <si>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</si>
  <si>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</si>
  <si>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</si>
  <si>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</si>
  <si>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</si>
  <si>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</si>
  <si>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</si>
  <si>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28-Dec</t>
  </si>
  <si>
    <t>30-Dec</t>
  </si>
  <si>
    <t>31-Dec</t>
  </si>
  <si>
    <t>Pole obliczeniowe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</si>
</sst>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dd"/>
  </numFmts>
  <fonts count="6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sz val="10"/>
      <color theme="0"/>
      <name val="Arial CE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4" fontId="2" fillId="0" borderId="1" xfId="1" applyNumberFormat="1" applyFont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" fontId="1" fillId="0" borderId="1" xfId="1" applyNumberFormat="1" applyBorder="1"/>
    <xf numFmtId="0" fontId="1" fillId="0" borderId="0" xfId="1"/>
    <xf numFmtId="164" fontId="1" fillId="0" borderId="0" xfId="1" applyNumberFormat="1"/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4" fontId="1" fillId="0" borderId="0" xfId="1" applyNumberFormat="1"/>
    <xf numFmtId="0" fontId="3" fillId="0" borderId="0" xfId="1" applyFont="1" applyAlignment="1">
      <alignment horizontal="center" wrapText="1"/>
    </xf>
    <xf numFmtId="0" fontId="3" fillId="0" borderId="2" xfId="1" applyFont="1" applyBorder="1"/>
    <xf numFmtId="0" fontId="3" fillId="0" borderId="0" xfId="1" applyFont="1"/>
    <xf numFmtId="0" fontId="3" fillId="0" borderId="3" xfId="1" applyFont="1" applyBorder="1"/>
    <xf numFmtId="0" fontId="4" fillId="0" borderId="0" xfId="1" applyFont="1" applyAlignment="1">
      <alignment horizontal="center" wrapText="1"/>
    </xf>
    <xf numFmtId="9" fontId="1" fillId="0" borderId="0" xfId="1" applyNumberFormat="1"/>
    <xf numFmtId="14" fontId="2" fillId="0" borderId="1" xfId="1" applyNumberFormat="1" applyFont="1" applyBorder="1" applyAlignment="1">
      <alignment horizontal="center" wrapText="1"/>
    </xf>
    <xf numFmtId="14" fontId="1" fillId="0" borderId="0" xfId="1" applyNumberFormat="1"/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4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4" xfId="1" applyFont="1" applyBorder="1" applyAlignment="1">
      <alignment horizontal="center" wrapText="1"/>
    </xf>
    <xf numFmtId="0" fontId="1" fillId="0" borderId="4" xfId="1" applyBorder="1" applyAlignment="1">
      <alignment horizontal="center"/>
    </xf>
    <xf numFmtId="4" fontId="0" fillId="0" borderId="0" xfId="0" applyNumberFormat="1"/>
    <xf numFmtId="0" fontId="1" fillId="0" borderId="5" xfId="1" applyBorder="1" applyAlignment="1">
      <alignment horizontal="center"/>
    </xf>
    <xf numFmtId="4" fontId="0" fillId="0" borderId="1" xfId="0" applyNumberFormat="1" applyBorder="1"/>
    <xf numFmtId="0" fontId="0" fillId="0" borderId="1" xfId="0" applyBorder="1"/>
    <xf numFmtId="0" fontId="3" fillId="0" borderId="1" xfId="1" applyFont="1" applyBorder="1"/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65" fontId="1" fillId="0" borderId="1" xfId="1" applyNumberFormat="1" applyBorder="1"/>
    <xf numFmtId="165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2">
    <cellStyle name="Normalny" xfId="0" builtinId="0"/>
    <cellStyle name="Normalny 2" xfId="1" xr:uid="{A2CD5CDA-02C2-4B86-9DBA-BB46B2FF2F72}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Skumulowane</a:t>
            </a:r>
            <a:r>
              <a:rPr lang="pl-PL" baseline="0"/>
              <a:t> wartości brutto grupy A i 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'pkt. 10'!$O$1</c:f>
              <c:strCache>
                <c:ptCount val="1"/>
                <c:pt idx="0">
                  <c:v>Skumulowane wartości brutto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'pkt. 10'!$N$2:$N$351</c:f>
              <c:numCache>
                <c:formatCode>m/d/yyyy</c:formatCode>
                <c:ptCount val="350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44934</c:v>
                </c:pt>
                <c:pt idx="5">
                  <c:v>44937</c:v>
                </c:pt>
                <c:pt idx="6">
                  <c:v>44939</c:v>
                </c:pt>
                <c:pt idx="7">
                  <c:v>44941</c:v>
                </c:pt>
                <c:pt idx="8">
                  <c:v>44942</c:v>
                </c:pt>
                <c:pt idx="9">
                  <c:v>44943</c:v>
                </c:pt>
                <c:pt idx="10">
                  <c:v>44945</c:v>
                </c:pt>
                <c:pt idx="11">
                  <c:v>44946</c:v>
                </c:pt>
                <c:pt idx="12">
                  <c:v>44951</c:v>
                </c:pt>
                <c:pt idx="13">
                  <c:v>44952</c:v>
                </c:pt>
                <c:pt idx="14">
                  <c:v>44953</c:v>
                </c:pt>
                <c:pt idx="15">
                  <c:v>44955</c:v>
                </c:pt>
                <c:pt idx="16">
                  <c:v>44956</c:v>
                </c:pt>
                <c:pt idx="17">
                  <c:v>44957</c:v>
                </c:pt>
                <c:pt idx="18">
                  <c:v>44958</c:v>
                </c:pt>
                <c:pt idx="19">
                  <c:v>44959</c:v>
                </c:pt>
                <c:pt idx="20">
                  <c:v>44960</c:v>
                </c:pt>
                <c:pt idx="21">
                  <c:v>44962</c:v>
                </c:pt>
                <c:pt idx="22">
                  <c:v>44963</c:v>
                </c:pt>
                <c:pt idx="23">
                  <c:v>44965</c:v>
                </c:pt>
                <c:pt idx="24">
                  <c:v>44968</c:v>
                </c:pt>
                <c:pt idx="25">
                  <c:v>44969</c:v>
                </c:pt>
                <c:pt idx="26">
                  <c:v>44970</c:v>
                </c:pt>
                <c:pt idx="27">
                  <c:v>44971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44979</c:v>
                </c:pt>
                <c:pt idx="32">
                  <c:v>44980</c:v>
                </c:pt>
                <c:pt idx="33">
                  <c:v>44982</c:v>
                </c:pt>
                <c:pt idx="34">
                  <c:v>44983</c:v>
                </c:pt>
                <c:pt idx="35">
                  <c:v>44989</c:v>
                </c:pt>
                <c:pt idx="36">
                  <c:v>44991</c:v>
                </c:pt>
                <c:pt idx="37">
                  <c:v>44992</c:v>
                </c:pt>
                <c:pt idx="38">
                  <c:v>44993</c:v>
                </c:pt>
                <c:pt idx="39">
                  <c:v>44997</c:v>
                </c:pt>
                <c:pt idx="40">
                  <c:v>44999</c:v>
                </c:pt>
                <c:pt idx="41">
                  <c:v>45000</c:v>
                </c:pt>
                <c:pt idx="42">
                  <c:v>45001</c:v>
                </c:pt>
                <c:pt idx="43">
                  <c:v>45002</c:v>
                </c:pt>
                <c:pt idx="44">
                  <c:v>45004</c:v>
                </c:pt>
                <c:pt idx="45">
                  <c:v>45006</c:v>
                </c:pt>
                <c:pt idx="46">
                  <c:v>45010</c:v>
                </c:pt>
                <c:pt idx="47">
                  <c:v>45011</c:v>
                </c:pt>
                <c:pt idx="48">
                  <c:v>45012</c:v>
                </c:pt>
                <c:pt idx="49">
                  <c:v>45013</c:v>
                </c:pt>
                <c:pt idx="50">
                  <c:v>45016</c:v>
                </c:pt>
                <c:pt idx="51">
                  <c:v>45018</c:v>
                </c:pt>
                <c:pt idx="52">
                  <c:v>45019</c:v>
                </c:pt>
                <c:pt idx="53">
                  <c:v>45021</c:v>
                </c:pt>
                <c:pt idx="54">
                  <c:v>45022</c:v>
                </c:pt>
                <c:pt idx="55">
                  <c:v>45023</c:v>
                </c:pt>
                <c:pt idx="56">
                  <c:v>45026</c:v>
                </c:pt>
                <c:pt idx="57">
                  <c:v>45027</c:v>
                </c:pt>
                <c:pt idx="58">
                  <c:v>45028</c:v>
                </c:pt>
                <c:pt idx="59">
                  <c:v>45031</c:v>
                </c:pt>
                <c:pt idx="60">
                  <c:v>45035</c:v>
                </c:pt>
                <c:pt idx="61">
                  <c:v>45036</c:v>
                </c:pt>
                <c:pt idx="62">
                  <c:v>45037</c:v>
                </c:pt>
                <c:pt idx="63">
                  <c:v>45038</c:v>
                </c:pt>
                <c:pt idx="64">
                  <c:v>45039</c:v>
                </c:pt>
                <c:pt idx="65">
                  <c:v>45040</c:v>
                </c:pt>
                <c:pt idx="66">
                  <c:v>45042</c:v>
                </c:pt>
                <c:pt idx="67">
                  <c:v>45043</c:v>
                </c:pt>
                <c:pt idx="68">
                  <c:v>45046</c:v>
                </c:pt>
                <c:pt idx="69">
                  <c:v>45049</c:v>
                </c:pt>
                <c:pt idx="70">
                  <c:v>45050</c:v>
                </c:pt>
                <c:pt idx="71">
                  <c:v>45051</c:v>
                </c:pt>
                <c:pt idx="72">
                  <c:v>45052</c:v>
                </c:pt>
                <c:pt idx="73">
                  <c:v>45053</c:v>
                </c:pt>
                <c:pt idx="74">
                  <c:v>45055</c:v>
                </c:pt>
                <c:pt idx="75">
                  <c:v>45056</c:v>
                </c:pt>
                <c:pt idx="76">
                  <c:v>45058</c:v>
                </c:pt>
                <c:pt idx="77">
                  <c:v>45059</c:v>
                </c:pt>
                <c:pt idx="78">
                  <c:v>45060</c:v>
                </c:pt>
                <c:pt idx="79">
                  <c:v>45061</c:v>
                </c:pt>
                <c:pt idx="80">
                  <c:v>45064</c:v>
                </c:pt>
                <c:pt idx="81">
                  <c:v>45065</c:v>
                </c:pt>
                <c:pt idx="82">
                  <c:v>45066</c:v>
                </c:pt>
                <c:pt idx="83">
                  <c:v>45067</c:v>
                </c:pt>
                <c:pt idx="84">
                  <c:v>45068</c:v>
                </c:pt>
                <c:pt idx="85">
                  <c:v>45069</c:v>
                </c:pt>
                <c:pt idx="86">
                  <c:v>45070</c:v>
                </c:pt>
                <c:pt idx="87">
                  <c:v>45071</c:v>
                </c:pt>
                <c:pt idx="88">
                  <c:v>45072</c:v>
                </c:pt>
                <c:pt idx="89">
                  <c:v>45073</c:v>
                </c:pt>
                <c:pt idx="90">
                  <c:v>45075</c:v>
                </c:pt>
                <c:pt idx="91">
                  <c:v>45076</c:v>
                </c:pt>
                <c:pt idx="92">
                  <c:v>45077</c:v>
                </c:pt>
                <c:pt idx="93">
                  <c:v>45078</c:v>
                </c:pt>
                <c:pt idx="94">
                  <c:v>45079</c:v>
                </c:pt>
                <c:pt idx="95">
                  <c:v>45082</c:v>
                </c:pt>
                <c:pt idx="96">
                  <c:v>45083</c:v>
                </c:pt>
                <c:pt idx="97">
                  <c:v>45086</c:v>
                </c:pt>
                <c:pt idx="98">
                  <c:v>45088</c:v>
                </c:pt>
                <c:pt idx="99">
                  <c:v>45090</c:v>
                </c:pt>
                <c:pt idx="100">
                  <c:v>45091</c:v>
                </c:pt>
                <c:pt idx="101">
                  <c:v>45094</c:v>
                </c:pt>
                <c:pt idx="102">
                  <c:v>45096</c:v>
                </c:pt>
                <c:pt idx="103">
                  <c:v>45097</c:v>
                </c:pt>
                <c:pt idx="104">
                  <c:v>45098</c:v>
                </c:pt>
                <c:pt idx="105">
                  <c:v>45100</c:v>
                </c:pt>
                <c:pt idx="106">
                  <c:v>45101</c:v>
                </c:pt>
                <c:pt idx="107">
                  <c:v>45102</c:v>
                </c:pt>
                <c:pt idx="108">
                  <c:v>45103</c:v>
                </c:pt>
                <c:pt idx="109">
                  <c:v>45104</c:v>
                </c:pt>
                <c:pt idx="110">
                  <c:v>45106</c:v>
                </c:pt>
                <c:pt idx="111">
                  <c:v>45107</c:v>
                </c:pt>
                <c:pt idx="112">
                  <c:v>45109</c:v>
                </c:pt>
                <c:pt idx="113">
                  <c:v>45110</c:v>
                </c:pt>
                <c:pt idx="114">
                  <c:v>45112</c:v>
                </c:pt>
                <c:pt idx="115">
                  <c:v>45113</c:v>
                </c:pt>
                <c:pt idx="116">
                  <c:v>45114</c:v>
                </c:pt>
                <c:pt idx="117">
                  <c:v>45115</c:v>
                </c:pt>
                <c:pt idx="118">
                  <c:v>45117</c:v>
                </c:pt>
                <c:pt idx="119">
                  <c:v>45118</c:v>
                </c:pt>
                <c:pt idx="120">
                  <c:v>45119</c:v>
                </c:pt>
                <c:pt idx="121">
                  <c:v>45121</c:v>
                </c:pt>
                <c:pt idx="122">
                  <c:v>45122</c:v>
                </c:pt>
                <c:pt idx="123">
                  <c:v>45123</c:v>
                </c:pt>
                <c:pt idx="124">
                  <c:v>45124</c:v>
                </c:pt>
                <c:pt idx="125">
                  <c:v>45125</c:v>
                </c:pt>
                <c:pt idx="126">
                  <c:v>45126</c:v>
                </c:pt>
                <c:pt idx="127">
                  <c:v>45129</c:v>
                </c:pt>
                <c:pt idx="128">
                  <c:v>45130</c:v>
                </c:pt>
                <c:pt idx="129">
                  <c:v>45131</c:v>
                </c:pt>
                <c:pt idx="130">
                  <c:v>45132</c:v>
                </c:pt>
                <c:pt idx="131">
                  <c:v>45133</c:v>
                </c:pt>
                <c:pt idx="132">
                  <c:v>45134</c:v>
                </c:pt>
                <c:pt idx="133">
                  <c:v>45136</c:v>
                </c:pt>
                <c:pt idx="134">
                  <c:v>45137</c:v>
                </c:pt>
                <c:pt idx="135">
                  <c:v>45140</c:v>
                </c:pt>
                <c:pt idx="136">
                  <c:v>45143</c:v>
                </c:pt>
                <c:pt idx="137">
                  <c:v>45144</c:v>
                </c:pt>
                <c:pt idx="138">
                  <c:v>45145</c:v>
                </c:pt>
                <c:pt idx="139">
                  <c:v>45146</c:v>
                </c:pt>
                <c:pt idx="140">
                  <c:v>45150</c:v>
                </c:pt>
                <c:pt idx="141">
                  <c:v>45152</c:v>
                </c:pt>
                <c:pt idx="142">
                  <c:v>45153</c:v>
                </c:pt>
                <c:pt idx="143">
                  <c:v>45154</c:v>
                </c:pt>
                <c:pt idx="144">
                  <c:v>45155</c:v>
                </c:pt>
                <c:pt idx="145">
                  <c:v>45156</c:v>
                </c:pt>
                <c:pt idx="146">
                  <c:v>45157</c:v>
                </c:pt>
                <c:pt idx="147">
                  <c:v>45158</c:v>
                </c:pt>
                <c:pt idx="148">
                  <c:v>45159</c:v>
                </c:pt>
                <c:pt idx="149">
                  <c:v>45160</c:v>
                </c:pt>
                <c:pt idx="150">
                  <c:v>45161</c:v>
                </c:pt>
                <c:pt idx="151">
                  <c:v>45163</c:v>
                </c:pt>
                <c:pt idx="152">
                  <c:v>45164</c:v>
                </c:pt>
                <c:pt idx="153">
                  <c:v>45165</c:v>
                </c:pt>
                <c:pt idx="154">
                  <c:v>45166</c:v>
                </c:pt>
                <c:pt idx="155">
                  <c:v>45167</c:v>
                </c:pt>
                <c:pt idx="156">
                  <c:v>45168</c:v>
                </c:pt>
                <c:pt idx="157">
                  <c:v>45169</c:v>
                </c:pt>
                <c:pt idx="158">
                  <c:v>45171</c:v>
                </c:pt>
                <c:pt idx="159">
                  <c:v>45173</c:v>
                </c:pt>
                <c:pt idx="160">
                  <c:v>45174</c:v>
                </c:pt>
                <c:pt idx="161">
                  <c:v>45175</c:v>
                </c:pt>
                <c:pt idx="162">
                  <c:v>45179</c:v>
                </c:pt>
                <c:pt idx="163">
                  <c:v>45180</c:v>
                </c:pt>
                <c:pt idx="164">
                  <c:v>45182</c:v>
                </c:pt>
                <c:pt idx="165">
                  <c:v>45188</c:v>
                </c:pt>
                <c:pt idx="166">
                  <c:v>45189</c:v>
                </c:pt>
                <c:pt idx="167">
                  <c:v>45191</c:v>
                </c:pt>
                <c:pt idx="168">
                  <c:v>45192</c:v>
                </c:pt>
                <c:pt idx="169">
                  <c:v>45197</c:v>
                </c:pt>
                <c:pt idx="170">
                  <c:v>45198</c:v>
                </c:pt>
                <c:pt idx="171">
                  <c:v>45199</c:v>
                </c:pt>
                <c:pt idx="172">
                  <c:v>45201</c:v>
                </c:pt>
                <c:pt idx="173">
                  <c:v>45202</c:v>
                </c:pt>
                <c:pt idx="174">
                  <c:v>45203</c:v>
                </c:pt>
                <c:pt idx="175">
                  <c:v>45204</c:v>
                </c:pt>
                <c:pt idx="176">
                  <c:v>45205</c:v>
                </c:pt>
                <c:pt idx="177">
                  <c:v>45207</c:v>
                </c:pt>
                <c:pt idx="178">
                  <c:v>45208</c:v>
                </c:pt>
                <c:pt idx="179">
                  <c:v>45210</c:v>
                </c:pt>
                <c:pt idx="180">
                  <c:v>45211</c:v>
                </c:pt>
                <c:pt idx="181">
                  <c:v>45213</c:v>
                </c:pt>
                <c:pt idx="182">
                  <c:v>45214</c:v>
                </c:pt>
                <c:pt idx="183">
                  <c:v>45215</c:v>
                </c:pt>
                <c:pt idx="184">
                  <c:v>45216</c:v>
                </c:pt>
                <c:pt idx="185">
                  <c:v>45218</c:v>
                </c:pt>
                <c:pt idx="186">
                  <c:v>45219</c:v>
                </c:pt>
                <c:pt idx="187">
                  <c:v>45222</c:v>
                </c:pt>
                <c:pt idx="188">
                  <c:v>45223</c:v>
                </c:pt>
                <c:pt idx="189">
                  <c:v>45224</c:v>
                </c:pt>
                <c:pt idx="190">
                  <c:v>45225</c:v>
                </c:pt>
                <c:pt idx="191">
                  <c:v>45227</c:v>
                </c:pt>
                <c:pt idx="192">
                  <c:v>45228</c:v>
                </c:pt>
                <c:pt idx="193">
                  <c:v>45229</c:v>
                </c:pt>
                <c:pt idx="194">
                  <c:v>45231</c:v>
                </c:pt>
                <c:pt idx="195">
                  <c:v>45232</c:v>
                </c:pt>
                <c:pt idx="196">
                  <c:v>45234</c:v>
                </c:pt>
                <c:pt idx="197">
                  <c:v>45235</c:v>
                </c:pt>
                <c:pt idx="198">
                  <c:v>45236</c:v>
                </c:pt>
                <c:pt idx="199">
                  <c:v>45239</c:v>
                </c:pt>
                <c:pt idx="200">
                  <c:v>45241</c:v>
                </c:pt>
                <c:pt idx="201">
                  <c:v>45242</c:v>
                </c:pt>
                <c:pt idx="202">
                  <c:v>45243</c:v>
                </c:pt>
                <c:pt idx="203">
                  <c:v>45244</c:v>
                </c:pt>
                <c:pt idx="204">
                  <c:v>45245</c:v>
                </c:pt>
                <c:pt idx="205">
                  <c:v>45246</c:v>
                </c:pt>
                <c:pt idx="206">
                  <c:v>45247</c:v>
                </c:pt>
                <c:pt idx="207">
                  <c:v>45249</c:v>
                </c:pt>
                <c:pt idx="208">
                  <c:v>45251</c:v>
                </c:pt>
                <c:pt idx="209">
                  <c:v>45253</c:v>
                </c:pt>
                <c:pt idx="210">
                  <c:v>45255</c:v>
                </c:pt>
                <c:pt idx="211">
                  <c:v>45259</c:v>
                </c:pt>
                <c:pt idx="212">
                  <c:v>45260</c:v>
                </c:pt>
                <c:pt idx="213">
                  <c:v>45262</c:v>
                </c:pt>
                <c:pt idx="214">
                  <c:v>45267</c:v>
                </c:pt>
                <c:pt idx="215">
                  <c:v>45268</c:v>
                </c:pt>
                <c:pt idx="216">
                  <c:v>45269</c:v>
                </c:pt>
                <c:pt idx="217">
                  <c:v>45271</c:v>
                </c:pt>
                <c:pt idx="218">
                  <c:v>45275</c:v>
                </c:pt>
                <c:pt idx="219">
                  <c:v>45276</c:v>
                </c:pt>
                <c:pt idx="220">
                  <c:v>45277</c:v>
                </c:pt>
                <c:pt idx="221">
                  <c:v>45278</c:v>
                </c:pt>
                <c:pt idx="222">
                  <c:v>45279</c:v>
                </c:pt>
                <c:pt idx="223">
                  <c:v>45280</c:v>
                </c:pt>
                <c:pt idx="224">
                  <c:v>45281</c:v>
                </c:pt>
                <c:pt idx="225">
                  <c:v>45282</c:v>
                </c:pt>
                <c:pt idx="226">
                  <c:v>45283</c:v>
                </c:pt>
                <c:pt idx="227">
                  <c:v>45284</c:v>
                </c:pt>
                <c:pt idx="228">
                  <c:v>45288</c:v>
                </c:pt>
                <c:pt idx="229">
                  <c:v>45290</c:v>
                </c:pt>
                <c:pt idx="230">
                  <c:v>45291</c:v>
                </c:pt>
              </c:numCache>
            </c:numRef>
          </c:cat>
          <c:val>
            <c:numRef>
              <c:f>'pkt. 10'!$O$2:$O$351</c:f>
              <c:numCache>
                <c:formatCode>General</c:formatCode>
                <c:ptCount val="350"/>
                <c:pt idx="0">
                  <c:v>28678.899999999998</c:v>
                </c:pt>
                <c:pt idx="1">
                  <c:v>55250.11</c:v>
                </c:pt>
                <c:pt idx="2">
                  <c:v>57298.080000000002</c:v>
                </c:pt>
                <c:pt idx="3">
                  <c:v>98037.98000000001</c:v>
                </c:pt>
                <c:pt idx="4">
                  <c:v>102585.84000000001</c:v>
                </c:pt>
                <c:pt idx="5">
                  <c:v>102585.84000000001</c:v>
                </c:pt>
                <c:pt idx="6">
                  <c:v>119288.13000000002</c:v>
                </c:pt>
                <c:pt idx="7">
                  <c:v>129689.08000000002</c:v>
                </c:pt>
                <c:pt idx="8">
                  <c:v>135907.15000000002</c:v>
                </c:pt>
                <c:pt idx="9">
                  <c:v>140433.30000000002</c:v>
                </c:pt>
                <c:pt idx="10">
                  <c:v>140433.30000000002</c:v>
                </c:pt>
                <c:pt idx="11">
                  <c:v>153657.61000000002</c:v>
                </c:pt>
                <c:pt idx="12">
                  <c:v>174503.25000000003</c:v>
                </c:pt>
                <c:pt idx="13">
                  <c:v>174503.25000000003</c:v>
                </c:pt>
                <c:pt idx="14">
                  <c:v>174503.25000000003</c:v>
                </c:pt>
                <c:pt idx="15">
                  <c:v>185047.27000000002</c:v>
                </c:pt>
                <c:pt idx="16">
                  <c:v>197284.16999999998</c:v>
                </c:pt>
                <c:pt idx="17">
                  <c:v>210284.08</c:v>
                </c:pt>
                <c:pt idx="18">
                  <c:v>219294.27</c:v>
                </c:pt>
                <c:pt idx="19">
                  <c:v>231709.02</c:v>
                </c:pt>
                <c:pt idx="20">
                  <c:v>240657.11</c:v>
                </c:pt>
                <c:pt idx="21">
                  <c:v>243707.16</c:v>
                </c:pt>
                <c:pt idx="22">
                  <c:v>258359.48</c:v>
                </c:pt>
                <c:pt idx="23">
                  <c:v>279611.03000000003</c:v>
                </c:pt>
                <c:pt idx="24">
                  <c:v>279611.03000000003</c:v>
                </c:pt>
                <c:pt idx="25">
                  <c:v>292474.87000000005</c:v>
                </c:pt>
                <c:pt idx="26">
                  <c:v>303562.43000000011</c:v>
                </c:pt>
                <c:pt idx="27">
                  <c:v>316769.9200000001</c:v>
                </c:pt>
                <c:pt idx="28">
                  <c:v>316769.9200000001</c:v>
                </c:pt>
                <c:pt idx="29">
                  <c:v>322242.4200000001</c:v>
                </c:pt>
                <c:pt idx="30">
                  <c:v>327788.47000000009</c:v>
                </c:pt>
                <c:pt idx="31">
                  <c:v>356064.58000000007</c:v>
                </c:pt>
                <c:pt idx="32">
                  <c:v>369961.74000000005</c:v>
                </c:pt>
                <c:pt idx="33">
                  <c:v>376989.80000000005</c:v>
                </c:pt>
                <c:pt idx="34">
                  <c:v>397440.94000000006</c:v>
                </c:pt>
                <c:pt idx="35">
                  <c:v>397440.94000000006</c:v>
                </c:pt>
                <c:pt idx="36">
                  <c:v>401616.96000000008</c:v>
                </c:pt>
                <c:pt idx="37">
                  <c:v>401616.96000000008</c:v>
                </c:pt>
                <c:pt idx="38">
                  <c:v>421885.96000000008</c:v>
                </c:pt>
                <c:pt idx="39">
                  <c:v>430896.07000000007</c:v>
                </c:pt>
                <c:pt idx="40">
                  <c:v>432745.46000000008</c:v>
                </c:pt>
                <c:pt idx="41">
                  <c:v>459794.6100000001</c:v>
                </c:pt>
                <c:pt idx="42">
                  <c:v>471179.32000000012</c:v>
                </c:pt>
                <c:pt idx="43">
                  <c:v>481209.0400000001</c:v>
                </c:pt>
                <c:pt idx="44">
                  <c:v>508224.26000000013</c:v>
                </c:pt>
                <c:pt idx="45">
                  <c:v>527988.13000000024</c:v>
                </c:pt>
                <c:pt idx="46">
                  <c:v>527988.13000000024</c:v>
                </c:pt>
                <c:pt idx="47">
                  <c:v>532877.98000000021</c:v>
                </c:pt>
                <c:pt idx="48">
                  <c:v>532877.98000000021</c:v>
                </c:pt>
                <c:pt idx="49">
                  <c:v>533464.27000000025</c:v>
                </c:pt>
                <c:pt idx="50">
                  <c:v>538765.61000000022</c:v>
                </c:pt>
                <c:pt idx="51">
                  <c:v>538765.61000000022</c:v>
                </c:pt>
                <c:pt idx="52">
                  <c:v>548124.70000000019</c:v>
                </c:pt>
                <c:pt idx="53">
                  <c:v>548124.70000000019</c:v>
                </c:pt>
                <c:pt idx="54">
                  <c:v>553497.92000000016</c:v>
                </c:pt>
                <c:pt idx="55">
                  <c:v>577870.81000000017</c:v>
                </c:pt>
                <c:pt idx="56">
                  <c:v>578732.55000000016</c:v>
                </c:pt>
                <c:pt idx="57">
                  <c:v>590706.14000000013</c:v>
                </c:pt>
                <c:pt idx="58">
                  <c:v>602480.63000000012</c:v>
                </c:pt>
                <c:pt idx="59">
                  <c:v>604210.13000000012</c:v>
                </c:pt>
                <c:pt idx="60">
                  <c:v>629575.44000000018</c:v>
                </c:pt>
                <c:pt idx="61">
                  <c:v>629575.44000000018</c:v>
                </c:pt>
                <c:pt idx="62">
                  <c:v>643060.41000000015</c:v>
                </c:pt>
                <c:pt idx="63">
                  <c:v>654119.6100000001</c:v>
                </c:pt>
                <c:pt idx="64">
                  <c:v>654119.6100000001</c:v>
                </c:pt>
                <c:pt idx="65">
                  <c:v>654119.6100000001</c:v>
                </c:pt>
                <c:pt idx="66">
                  <c:v>667003.49000000011</c:v>
                </c:pt>
                <c:pt idx="67">
                  <c:v>672759.29000000015</c:v>
                </c:pt>
                <c:pt idx="68">
                  <c:v>674420.58000000019</c:v>
                </c:pt>
                <c:pt idx="69">
                  <c:v>677022.99000000011</c:v>
                </c:pt>
                <c:pt idx="70">
                  <c:v>689611.19000000006</c:v>
                </c:pt>
                <c:pt idx="71">
                  <c:v>689611.19000000006</c:v>
                </c:pt>
                <c:pt idx="72">
                  <c:v>701004.21000000008</c:v>
                </c:pt>
                <c:pt idx="73">
                  <c:v>715455.47000000009</c:v>
                </c:pt>
                <c:pt idx="74">
                  <c:v>717662.35000000009</c:v>
                </c:pt>
                <c:pt idx="75">
                  <c:v>729821.93</c:v>
                </c:pt>
                <c:pt idx="76">
                  <c:v>729821.93</c:v>
                </c:pt>
                <c:pt idx="77">
                  <c:v>729821.93</c:v>
                </c:pt>
                <c:pt idx="78">
                  <c:v>741643.65</c:v>
                </c:pt>
                <c:pt idx="79">
                  <c:v>741643.65</c:v>
                </c:pt>
                <c:pt idx="80">
                  <c:v>749412.77</c:v>
                </c:pt>
                <c:pt idx="81">
                  <c:v>749412.77</c:v>
                </c:pt>
                <c:pt idx="82">
                  <c:v>757942.93</c:v>
                </c:pt>
                <c:pt idx="83">
                  <c:v>757942.93</c:v>
                </c:pt>
                <c:pt idx="84">
                  <c:v>759126.07000000007</c:v>
                </c:pt>
                <c:pt idx="85">
                  <c:v>771393.66</c:v>
                </c:pt>
                <c:pt idx="86">
                  <c:v>772574.85</c:v>
                </c:pt>
                <c:pt idx="87">
                  <c:v>791373.95</c:v>
                </c:pt>
                <c:pt idx="88">
                  <c:v>791373.95</c:v>
                </c:pt>
                <c:pt idx="89">
                  <c:v>808427.74</c:v>
                </c:pt>
                <c:pt idx="90">
                  <c:v>808427.74</c:v>
                </c:pt>
                <c:pt idx="91">
                  <c:v>814890.52</c:v>
                </c:pt>
                <c:pt idx="92">
                  <c:v>821079.51</c:v>
                </c:pt>
                <c:pt idx="93">
                  <c:v>821079.51</c:v>
                </c:pt>
                <c:pt idx="94">
                  <c:v>863637.04000000015</c:v>
                </c:pt>
                <c:pt idx="95">
                  <c:v>863637.04000000015</c:v>
                </c:pt>
                <c:pt idx="96">
                  <c:v>892850.93000000017</c:v>
                </c:pt>
                <c:pt idx="97">
                  <c:v>902062.68000000017</c:v>
                </c:pt>
                <c:pt idx="98">
                  <c:v>919901.40000000014</c:v>
                </c:pt>
                <c:pt idx="99">
                  <c:v>920904.29000000015</c:v>
                </c:pt>
                <c:pt idx="100">
                  <c:v>930840.70000000019</c:v>
                </c:pt>
                <c:pt idx="101">
                  <c:v>953234.39000000013</c:v>
                </c:pt>
                <c:pt idx="102">
                  <c:v>968532.54000000015</c:v>
                </c:pt>
                <c:pt idx="103">
                  <c:v>968532.54000000015</c:v>
                </c:pt>
                <c:pt idx="104">
                  <c:v>971573.43000000017</c:v>
                </c:pt>
                <c:pt idx="105">
                  <c:v>976649.55000000016</c:v>
                </c:pt>
                <c:pt idx="106">
                  <c:v>1009934.9000000001</c:v>
                </c:pt>
                <c:pt idx="107">
                  <c:v>1024715.5000000001</c:v>
                </c:pt>
                <c:pt idx="108">
                  <c:v>1028319.5500000002</c:v>
                </c:pt>
                <c:pt idx="109">
                  <c:v>1055448.2700000003</c:v>
                </c:pt>
                <c:pt idx="110">
                  <c:v>1060616.9800000002</c:v>
                </c:pt>
                <c:pt idx="111">
                  <c:v>1065508.3500000003</c:v>
                </c:pt>
                <c:pt idx="112">
                  <c:v>1067701.4200000004</c:v>
                </c:pt>
                <c:pt idx="113">
                  <c:v>1078154.8600000003</c:v>
                </c:pt>
                <c:pt idx="114">
                  <c:v>1085766.4200000004</c:v>
                </c:pt>
                <c:pt idx="115">
                  <c:v>1095514.7400000005</c:v>
                </c:pt>
                <c:pt idx="116">
                  <c:v>1106010.4000000004</c:v>
                </c:pt>
                <c:pt idx="117">
                  <c:v>1106010.4000000004</c:v>
                </c:pt>
                <c:pt idx="118">
                  <c:v>1121611.1900000004</c:v>
                </c:pt>
                <c:pt idx="119">
                  <c:v>1125249.0300000005</c:v>
                </c:pt>
                <c:pt idx="120">
                  <c:v>1127047.7800000005</c:v>
                </c:pt>
                <c:pt idx="121">
                  <c:v>1127047.7800000005</c:v>
                </c:pt>
                <c:pt idx="122">
                  <c:v>1145022.4100000006</c:v>
                </c:pt>
                <c:pt idx="123">
                  <c:v>1146561.1200000006</c:v>
                </c:pt>
                <c:pt idx="124">
                  <c:v>1146561.1200000006</c:v>
                </c:pt>
                <c:pt idx="125">
                  <c:v>1165398.7200000007</c:v>
                </c:pt>
                <c:pt idx="126">
                  <c:v>1174058.1400000006</c:v>
                </c:pt>
                <c:pt idx="127">
                  <c:v>1179491.7400000007</c:v>
                </c:pt>
                <c:pt idx="128">
                  <c:v>1179491.7400000007</c:v>
                </c:pt>
                <c:pt idx="129">
                  <c:v>1183982.5400000007</c:v>
                </c:pt>
                <c:pt idx="130">
                  <c:v>1193495.7500000007</c:v>
                </c:pt>
                <c:pt idx="131">
                  <c:v>1207660.7300000007</c:v>
                </c:pt>
                <c:pt idx="132">
                  <c:v>1220459.9100000006</c:v>
                </c:pt>
                <c:pt idx="133">
                  <c:v>1227458.6800000006</c:v>
                </c:pt>
                <c:pt idx="134">
                  <c:v>1240971.7100000007</c:v>
                </c:pt>
                <c:pt idx="135">
                  <c:v>1240971.7100000007</c:v>
                </c:pt>
                <c:pt idx="136">
                  <c:v>1251917.5700000008</c:v>
                </c:pt>
                <c:pt idx="137">
                  <c:v>1252704.5200000007</c:v>
                </c:pt>
                <c:pt idx="138">
                  <c:v>1256583.0500000007</c:v>
                </c:pt>
                <c:pt idx="139">
                  <c:v>1267851.2600000007</c:v>
                </c:pt>
                <c:pt idx="140">
                  <c:v>1287026.3900000006</c:v>
                </c:pt>
                <c:pt idx="141">
                  <c:v>1296238.4500000007</c:v>
                </c:pt>
                <c:pt idx="142">
                  <c:v>1307137.6600000006</c:v>
                </c:pt>
                <c:pt idx="143">
                  <c:v>1307137.6600000006</c:v>
                </c:pt>
                <c:pt idx="144">
                  <c:v>1316927.2900000005</c:v>
                </c:pt>
                <c:pt idx="145">
                  <c:v>1334382.5600000005</c:v>
                </c:pt>
                <c:pt idx="146">
                  <c:v>1345475.3800000006</c:v>
                </c:pt>
                <c:pt idx="147">
                  <c:v>1345940.1800000006</c:v>
                </c:pt>
                <c:pt idx="148">
                  <c:v>1358878.4900000007</c:v>
                </c:pt>
                <c:pt idx="149">
                  <c:v>1358878.4900000007</c:v>
                </c:pt>
                <c:pt idx="150">
                  <c:v>1358878.4900000007</c:v>
                </c:pt>
                <c:pt idx="151">
                  <c:v>1359980.2000000007</c:v>
                </c:pt>
                <c:pt idx="152">
                  <c:v>1359980.2000000007</c:v>
                </c:pt>
                <c:pt idx="153">
                  <c:v>1366149.2000000007</c:v>
                </c:pt>
                <c:pt idx="154">
                  <c:v>1375587.3100000008</c:v>
                </c:pt>
                <c:pt idx="155">
                  <c:v>1383002.6400000008</c:v>
                </c:pt>
                <c:pt idx="156">
                  <c:v>1392070.4100000008</c:v>
                </c:pt>
                <c:pt idx="157">
                  <c:v>1416164.590000001</c:v>
                </c:pt>
                <c:pt idx="158">
                  <c:v>1431104.0200000009</c:v>
                </c:pt>
                <c:pt idx="159">
                  <c:v>1439985.2500000009</c:v>
                </c:pt>
                <c:pt idx="160">
                  <c:v>1458414.850000001</c:v>
                </c:pt>
                <c:pt idx="161">
                  <c:v>1484775.6700000011</c:v>
                </c:pt>
                <c:pt idx="162">
                  <c:v>1497859.060000001</c:v>
                </c:pt>
                <c:pt idx="163">
                  <c:v>1497859.060000001</c:v>
                </c:pt>
                <c:pt idx="164">
                  <c:v>1510206.860000001</c:v>
                </c:pt>
                <c:pt idx="165">
                  <c:v>1515312.100000001</c:v>
                </c:pt>
                <c:pt idx="166">
                  <c:v>1515312.100000001</c:v>
                </c:pt>
                <c:pt idx="167">
                  <c:v>1515312.100000001</c:v>
                </c:pt>
                <c:pt idx="168">
                  <c:v>1517824.9400000011</c:v>
                </c:pt>
                <c:pt idx="169">
                  <c:v>1519608.2400000012</c:v>
                </c:pt>
                <c:pt idx="170">
                  <c:v>1527902.0200000012</c:v>
                </c:pt>
                <c:pt idx="171">
                  <c:v>1538569.5100000012</c:v>
                </c:pt>
                <c:pt idx="172">
                  <c:v>1538569.5100000012</c:v>
                </c:pt>
                <c:pt idx="173">
                  <c:v>1556659.2200000011</c:v>
                </c:pt>
                <c:pt idx="174">
                  <c:v>1581709.6600000011</c:v>
                </c:pt>
                <c:pt idx="175">
                  <c:v>1587932.850000001</c:v>
                </c:pt>
                <c:pt idx="176">
                  <c:v>1608555.9600000011</c:v>
                </c:pt>
                <c:pt idx="177">
                  <c:v>1636341.7500000012</c:v>
                </c:pt>
                <c:pt idx="178">
                  <c:v>1636341.7500000012</c:v>
                </c:pt>
                <c:pt idx="179">
                  <c:v>1664634.5100000012</c:v>
                </c:pt>
                <c:pt idx="180">
                  <c:v>1670429.3700000013</c:v>
                </c:pt>
                <c:pt idx="181">
                  <c:v>1679333.7700000012</c:v>
                </c:pt>
                <c:pt idx="182">
                  <c:v>1679333.7700000012</c:v>
                </c:pt>
                <c:pt idx="183">
                  <c:v>1679333.7700000012</c:v>
                </c:pt>
                <c:pt idx="184">
                  <c:v>1679333.7700000012</c:v>
                </c:pt>
                <c:pt idx="185">
                  <c:v>1681030.6400000013</c:v>
                </c:pt>
                <c:pt idx="186">
                  <c:v>1694419.0400000012</c:v>
                </c:pt>
                <c:pt idx="187">
                  <c:v>1705773.5900000012</c:v>
                </c:pt>
                <c:pt idx="188">
                  <c:v>1710642.1600000013</c:v>
                </c:pt>
                <c:pt idx="189">
                  <c:v>1715569.9100000013</c:v>
                </c:pt>
                <c:pt idx="190">
                  <c:v>1727097.8500000013</c:v>
                </c:pt>
                <c:pt idx="191">
                  <c:v>1745880.4800000014</c:v>
                </c:pt>
                <c:pt idx="192">
                  <c:v>1746856.0400000014</c:v>
                </c:pt>
                <c:pt idx="193">
                  <c:v>1756807.3200000015</c:v>
                </c:pt>
                <c:pt idx="194">
                  <c:v>1765253.2100000014</c:v>
                </c:pt>
                <c:pt idx="195">
                  <c:v>1778645.0300000014</c:v>
                </c:pt>
                <c:pt idx="196">
                  <c:v>1797618.1200000015</c:v>
                </c:pt>
                <c:pt idx="197">
                  <c:v>1808225.3300000015</c:v>
                </c:pt>
                <c:pt idx="198">
                  <c:v>1831142.5700000015</c:v>
                </c:pt>
                <c:pt idx="199">
                  <c:v>1831977.4300000016</c:v>
                </c:pt>
                <c:pt idx="200">
                  <c:v>1831977.4300000016</c:v>
                </c:pt>
                <c:pt idx="201">
                  <c:v>1831977.4300000016</c:v>
                </c:pt>
                <c:pt idx="202">
                  <c:v>1844346.7800000017</c:v>
                </c:pt>
                <c:pt idx="203">
                  <c:v>1844346.7800000017</c:v>
                </c:pt>
                <c:pt idx="204">
                  <c:v>1844346.7800000017</c:v>
                </c:pt>
                <c:pt idx="205">
                  <c:v>1846623.8800000018</c:v>
                </c:pt>
                <c:pt idx="206">
                  <c:v>1855004.9600000018</c:v>
                </c:pt>
                <c:pt idx="207">
                  <c:v>1856626.3600000017</c:v>
                </c:pt>
                <c:pt idx="208">
                  <c:v>1858686.1500000018</c:v>
                </c:pt>
                <c:pt idx="209">
                  <c:v>1861715.2800000017</c:v>
                </c:pt>
                <c:pt idx="210">
                  <c:v>1871622.2900000017</c:v>
                </c:pt>
                <c:pt idx="211">
                  <c:v>1871622.2900000017</c:v>
                </c:pt>
                <c:pt idx="212">
                  <c:v>1875806.2100000016</c:v>
                </c:pt>
                <c:pt idx="213">
                  <c:v>1881456.8700000015</c:v>
                </c:pt>
                <c:pt idx="214">
                  <c:v>1893621.9100000015</c:v>
                </c:pt>
                <c:pt idx="215">
                  <c:v>1894847.2500000016</c:v>
                </c:pt>
                <c:pt idx="216">
                  <c:v>1906986.2400000016</c:v>
                </c:pt>
                <c:pt idx="217">
                  <c:v>1908491.8300000017</c:v>
                </c:pt>
                <c:pt idx="218">
                  <c:v>1909560.8100000017</c:v>
                </c:pt>
                <c:pt idx="219">
                  <c:v>1909560.8100000017</c:v>
                </c:pt>
                <c:pt idx="220">
                  <c:v>1916202.2200000016</c:v>
                </c:pt>
                <c:pt idx="221">
                  <c:v>1931795.2400000016</c:v>
                </c:pt>
                <c:pt idx="222">
                  <c:v>1947669.4800000016</c:v>
                </c:pt>
                <c:pt idx="223">
                  <c:v>1947669.4800000016</c:v>
                </c:pt>
                <c:pt idx="224">
                  <c:v>1961114.1600000015</c:v>
                </c:pt>
                <c:pt idx="225">
                  <c:v>1965080.6300000015</c:v>
                </c:pt>
                <c:pt idx="226">
                  <c:v>1973631.1200000015</c:v>
                </c:pt>
                <c:pt idx="227">
                  <c:v>1973631.1200000015</c:v>
                </c:pt>
                <c:pt idx="228">
                  <c:v>1975705.3900000015</c:v>
                </c:pt>
                <c:pt idx="229">
                  <c:v>1985846.1800000016</c:v>
                </c:pt>
                <c:pt idx="230">
                  <c:v>1985846.1800000016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5-4654-A9A6-BE742A26F765}"/>
            </c:ext>
          </c:extLst>
        </c:ser>
        <c:ser>
          <c:idx val="1"/>
          <c:order val="1"/>
          <c:tx>
            <c:strRef>
              <c:f>'pkt. 10'!$P$1</c:f>
              <c:strCache>
                <c:ptCount val="1"/>
                <c:pt idx="0">
                  <c:v>Skumulowane wartości brutto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'pkt. 10'!$N$2:$N$351</c:f>
              <c:numCache>
                <c:formatCode>m/d/yyyy</c:formatCode>
                <c:ptCount val="350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44934</c:v>
                </c:pt>
                <c:pt idx="5">
                  <c:v>44937</c:v>
                </c:pt>
                <c:pt idx="6">
                  <c:v>44939</c:v>
                </c:pt>
                <c:pt idx="7">
                  <c:v>44941</c:v>
                </c:pt>
                <c:pt idx="8">
                  <c:v>44942</c:v>
                </c:pt>
                <c:pt idx="9">
                  <c:v>44943</c:v>
                </c:pt>
                <c:pt idx="10">
                  <c:v>44945</c:v>
                </c:pt>
                <c:pt idx="11">
                  <c:v>44946</c:v>
                </c:pt>
                <c:pt idx="12">
                  <c:v>44951</c:v>
                </c:pt>
                <c:pt idx="13">
                  <c:v>44952</c:v>
                </c:pt>
                <c:pt idx="14">
                  <c:v>44953</c:v>
                </c:pt>
                <c:pt idx="15">
                  <c:v>44955</c:v>
                </c:pt>
                <c:pt idx="16">
                  <c:v>44956</c:v>
                </c:pt>
                <c:pt idx="17">
                  <c:v>44957</c:v>
                </c:pt>
                <c:pt idx="18">
                  <c:v>44958</c:v>
                </c:pt>
                <c:pt idx="19">
                  <c:v>44959</c:v>
                </c:pt>
                <c:pt idx="20">
                  <c:v>44960</c:v>
                </c:pt>
                <c:pt idx="21">
                  <c:v>44962</c:v>
                </c:pt>
                <c:pt idx="22">
                  <c:v>44963</c:v>
                </c:pt>
                <c:pt idx="23">
                  <c:v>44965</c:v>
                </c:pt>
                <c:pt idx="24">
                  <c:v>44968</c:v>
                </c:pt>
                <c:pt idx="25">
                  <c:v>44969</c:v>
                </c:pt>
                <c:pt idx="26">
                  <c:v>44970</c:v>
                </c:pt>
                <c:pt idx="27">
                  <c:v>44971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44979</c:v>
                </c:pt>
                <c:pt idx="32">
                  <c:v>44980</c:v>
                </c:pt>
                <c:pt idx="33">
                  <c:v>44982</c:v>
                </c:pt>
                <c:pt idx="34">
                  <c:v>44983</c:v>
                </c:pt>
                <c:pt idx="35">
                  <c:v>44989</c:v>
                </c:pt>
                <c:pt idx="36">
                  <c:v>44991</c:v>
                </c:pt>
                <c:pt idx="37">
                  <c:v>44992</c:v>
                </c:pt>
                <c:pt idx="38">
                  <c:v>44993</c:v>
                </c:pt>
                <c:pt idx="39">
                  <c:v>44997</c:v>
                </c:pt>
                <c:pt idx="40">
                  <c:v>44999</c:v>
                </c:pt>
                <c:pt idx="41">
                  <c:v>45000</c:v>
                </c:pt>
                <c:pt idx="42">
                  <c:v>45001</c:v>
                </c:pt>
                <c:pt idx="43">
                  <c:v>45002</c:v>
                </c:pt>
                <c:pt idx="44">
                  <c:v>45004</c:v>
                </c:pt>
                <c:pt idx="45">
                  <c:v>45006</c:v>
                </c:pt>
                <c:pt idx="46">
                  <c:v>45010</c:v>
                </c:pt>
                <c:pt idx="47">
                  <c:v>45011</c:v>
                </c:pt>
                <c:pt idx="48">
                  <c:v>45012</c:v>
                </c:pt>
                <c:pt idx="49">
                  <c:v>45013</c:v>
                </c:pt>
                <c:pt idx="50">
                  <c:v>45016</c:v>
                </c:pt>
                <c:pt idx="51">
                  <c:v>45018</c:v>
                </c:pt>
                <c:pt idx="52">
                  <c:v>45019</c:v>
                </c:pt>
                <c:pt idx="53">
                  <c:v>45021</c:v>
                </c:pt>
                <c:pt idx="54">
                  <c:v>45022</c:v>
                </c:pt>
                <c:pt idx="55">
                  <c:v>45023</c:v>
                </c:pt>
                <c:pt idx="56">
                  <c:v>45026</c:v>
                </c:pt>
                <c:pt idx="57">
                  <c:v>45027</c:v>
                </c:pt>
                <c:pt idx="58">
                  <c:v>45028</c:v>
                </c:pt>
                <c:pt idx="59">
                  <c:v>45031</c:v>
                </c:pt>
                <c:pt idx="60">
                  <c:v>45035</c:v>
                </c:pt>
                <c:pt idx="61">
                  <c:v>45036</c:v>
                </c:pt>
                <c:pt idx="62">
                  <c:v>45037</c:v>
                </c:pt>
                <c:pt idx="63">
                  <c:v>45038</c:v>
                </c:pt>
                <c:pt idx="64">
                  <c:v>45039</c:v>
                </c:pt>
                <c:pt idx="65">
                  <c:v>45040</c:v>
                </c:pt>
                <c:pt idx="66">
                  <c:v>45042</c:v>
                </c:pt>
                <c:pt idx="67">
                  <c:v>45043</c:v>
                </c:pt>
                <c:pt idx="68">
                  <c:v>45046</c:v>
                </c:pt>
                <c:pt idx="69">
                  <c:v>45049</c:v>
                </c:pt>
                <c:pt idx="70">
                  <c:v>45050</c:v>
                </c:pt>
                <c:pt idx="71">
                  <c:v>45051</c:v>
                </c:pt>
                <c:pt idx="72">
                  <c:v>45052</c:v>
                </c:pt>
                <c:pt idx="73">
                  <c:v>45053</c:v>
                </c:pt>
                <c:pt idx="74">
                  <c:v>45055</c:v>
                </c:pt>
                <c:pt idx="75">
                  <c:v>45056</c:v>
                </c:pt>
                <c:pt idx="76">
                  <c:v>45058</c:v>
                </c:pt>
                <c:pt idx="77">
                  <c:v>45059</c:v>
                </c:pt>
                <c:pt idx="78">
                  <c:v>45060</c:v>
                </c:pt>
                <c:pt idx="79">
                  <c:v>45061</c:v>
                </c:pt>
                <c:pt idx="80">
                  <c:v>45064</c:v>
                </c:pt>
                <c:pt idx="81">
                  <c:v>45065</c:v>
                </c:pt>
                <c:pt idx="82">
                  <c:v>45066</c:v>
                </c:pt>
                <c:pt idx="83">
                  <c:v>45067</c:v>
                </c:pt>
                <c:pt idx="84">
                  <c:v>45068</c:v>
                </c:pt>
                <c:pt idx="85">
                  <c:v>45069</c:v>
                </c:pt>
                <c:pt idx="86">
                  <c:v>45070</c:v>
                </c:pt>
                <c:pt idx="87">
                  <c:v>45071</c:v>
                </c:pt>
                <c:pt idx="88">
                  <c:v>45072</c:v>
                </c:pt>
                <c:pt idx="89">
                  <c:v>45073</c:v>
                </c:pt>
                <c:pt idx="90">
                  <c:v>45075</c:v>
                </c:pt>
                <c:pt idx="91">
                  <c:v>45076</c:v>
                </c:pt>
                <c:pt idx="92">
                  <c:v>45077</c:v>
                </c:pt>
                <c:pt idx="93">
                  <c:v>45078</c:v>
                </c:pt>
                <c:pt idx="94">
                  <c:v>45079</c:v>
                </c:pt>
                <c:pt idx="95">
                  <c:v>45082</c:v>
                </c:pt>
                <c:pt idx="96">
                  <c:v>45083</c:v>
                </c:pt>
                <c:pt idx="97">
                  <c:v>45086</c:v>
                </c:pt>
                <c:pt idx="98">
                  <c:v>45088</c:v>
                </c:pt>
                <c:pt idx="99">
                  <c:v>45090</c:v>
                </c:pt>
                <c:pt idx="100">
                  <c:v>45091</c:v>
                </c:pt>
                <c:pt idx="101">
                  <c:v>45094</c:v>
                </c:pt>
                <c:pt idx="102">
                  <c:v>45096</c:v>
                </c:pt>
                <c:pt idx="103">
                  <c:v>45097</c:v>
                </c:pt>
                <c:pt idx="104">
                  <c:v>45098</c:v>
                </c:pt>
                <c:pt idx="105">
                  <c:v>45100</c:v>
                </c:pt>
                <c:pt idx="106">
                  <c:v>45101</c:v>
                </c:pt>
                <c:pt idx="107">
                  <c:v>45102</c:v>
                </c:pt>
                <c:pt idx="108">
                  <c:v>45103</c:v>
                </c:pt>
                <c:pt idx="109">
                  <c:v>45104</c:v>
                </c:pt>
                <c:pt idx="110">
                  <c:v>45106</c:v>
                </c:pt>
                <c:pt idx="111">
                  <c:v>45107</c:v>
                </c:pt>
                <c:pt idx="112">
                  <c:v>45109</c:v>
                </c:pt>
                <c:pt idx="113">
                  <c:v>45110</c:v>
                </c:pt>
                <c:pt idx="114">
                  <c:v>45112</c:v>
                </c:pt>
                <c:pt idx="115">
                  <c:v>45113</c:v>
                </c:pt>
                <c:pt idx="116">
                  <c:v>45114</c:v>
                </c:pt>
                <c:pt idx="117">
                  <c:v>45115</c:v>
                </c:pt>
                <c:pt idx="118">
                  <c:v>45117</c:v>
                </c:pt>
                <c:pt idx="119">
                  <c:v>45118</c:v>
                </c:pt>
                <c:pt idx="120">
                  <c:v>45119</c:v>
                </c:pt>
                <c:pt idx="121">
                  <c:v>45121</c:v>
                </c:pt>
                <c:pt idx="122">
                  <c:v>45122</c:v>
                </c:pt>
                <c:pt idx="123">
                  <c:v>45123</c:v>
                </c:pt>
                <c:pt idx="124">
                  <c:v>45124</c:v>
                </c:pt>
                <c:pt idx="125">
                  <c:v>45125</c:v>
                </c:pt>
                <c:pt idx="126">
                  <c:v>45126</c:v>
                </c:pt>
                <c:pt idx="127">
                  <c:v>45129</c:v>
                </c:pt>
                <c:pt idx="128">
                  <c:v>45130</c:v>
                </c:pt>
                <c:pt idx="129">
                  <c:v>45131</c:v>
                </c:pt>
                <c:pt idx="130">
                  <c:v>45132</c:v>
                </c:pt>
                <c:pt idx="131">
                  <c:v>45133</c:v>
                </c:pt>
                <c:pt idx="132">
                  <c:v>45134</c:v>
                </c:pt>
                <c:pt idx="133">
                  <c:v>45136</c:v>
                </c:pt>
                <c:pt idx="134">
                  <c:v>45137</c:v>
                </c:pt>
                <c:pt idx="135">
                  <c:v>45140</c:v>
                </c:pt>
                <c:pt idx="136">
                  <c:v>45143</c:v>
                </c:pt>
                <c:pt idx="137">
                  <c:v>45144</c:v>
                </c:pt>
                <c:pt idx="138">
                  <c:v>45145</c:v>
                </c:pt>
                <c:pt idx="139">
                  <c:v>45146</c:v>
                </c:pt>
                <c:pt idx="140">
                  <c:v>45150</c:v>
                </c:pt>
                <c:pt idx="141">
                  <c:v>45152</c:v>
                </c:pt>
                <c:pt idx="142">
                  <c:v>45153</c:v>
                </c:pt>
                <c:pt idx="143">
                  <c:v>45154</c:v>
                </c:pt>
                <c:pt idx="144">
                  <c:v>45155</c:v>
                </c:pt>
                <c:pt idx="145">
                  <c:v>45156</c:v>
                </c:pt>
                <c:pt idx="146">
                  <c:v>45157</c:v>
                </c:pt>
                <c:pt idx="147">
                  <c:v>45158</c:v>
                </c:pt>
                <c:pt idx="148">
                  <c:v>45159</c:v>
                </c:pt>
                <c:pt idx="149">
                  <c:v>45160</c:v>
                </c:pt>
                <c:pt idx="150">
                  <c:v>45161</c:v>
                </c:pt>
                <c:pt idx="151">
                  <c:v>45163</c:v>
                </c:pt>
                <c:pt idx="152">
                  <c:v>45164</c:v>
                </c:pt>
                <c:pt idx="153">
                  <c:v>45165</c:v>
                </c:pt>
                <c:pt idx="154">
                  <c:v>45166</c:v>
                </c:pt>
                <c:pt idx="155">
                  <c:v>45167</c:v>
                </c:pt>
                <c:pt idx="156">
                  <c:v>45168</c:v>
                </c:pt>
                <c:pt idx="157">
                  <c:v>45169</c:v>
                </c:pt>
                <c:pt idx="158">
                  <c:v>45171</c:v>
                </c:pt>
                <c:pt idx="159">
                  <c:v>45173</c:v>
                </c:pt>
                <c:pt idx="160">
                  <c:v>45174</c:v>
                </c:pt>
                <c:pt idx="161">
                  <c:v>45175</c:v>
                </c:pt>
                <c:pt idx="162">
                  <c:v>45179</c:v>
                </c:pt>
                <c:pt idx="163">
                  <c:v>45180</c:v>
                </c:pt>
                <c:pt idx="164">
                  <c:v>45182</c:v>
                </c:pt>
                <c:pt idx="165">
                  <c:v>45188</c:v>
                </c:pt>
                <c:pt idx="166">
                  <c:v>45189</c:v>
                </c:pt>
                <c:pt idx="167">
                  <c:v>45191</c:v>
                </c:pt>
                <c:pt idx="168">
                  <c:v>45192</c:v>
                </c:pt>
                <c:pt idx="169">
                  <c:v>45197</c:v>
                </c:pt>
                <c:pt idx="170">
                  <c:v>45198</c:v>
                </c:pt>
                <c:pt idx="171">
                  <c:v>45199</c:v>
                </c:pt>
                <c:pt idx="172">
                  <c:v>45201</c:v>
                </c:pt>
                <c:pt idx="173">
                  <c:v>45202</c:v>
                </c:pt>
                <c:pt idx="174">
                  <c:v>45203</c:v>
                </c:pt>
                <c:pt idx="175">
                  <c:v>45204</c:v>
                </c:pt>
                <c:pt idx="176">
                  <c:v>45205</c:v>
                </c:pt>
                <c:pt idx="177">
                  <c:v>45207</c:v>
                </c:pt>
                <c:pt idx="178">
                  <c:v>45208</c:v>
                </c:pt>
                <c:pt idx="179">
                  <c:v>45210</c:v>
                </c:pt>
                <c:pt idx="180">
                  <c:v>45211</c:v>
                </c:pt>
                <c:pt idx="181">
                  <c:v>45213</c:v>
                </c:pt>
                <c:pt idx="182">
                  <c:v>45214</c:v>
                </c:pt>
                <c:pt idx="183">
                  <c:v>45215</c:v>
                </c:pt>
                <c:pt idx="184">
                  <c:v>45216</c:v>
                </c:pt>
                <c:pt idx="185">
                  <c:v>45218</c:v>
                </c:pt>
                <c:pt idx="186">
                  <c:v>45219</c:v>
                </c:pt>
                <c:pt idx="187">
                  <c:v>45222</c:v>
                </c:pt>
                <c:pt idx="188">
                  <c:v>45223</c:v>
                </c:pt>
                <c:pt idx="189">
                  <c:v>45224</c:v>
                </c:pt>
                <c:pt idx="190">
                  <c:v>45225</c:v>
                </c:pt>
                <c:pt idx="191">
                  <c:v>45227</c:v>
                </c:pt>
                <c:pt idx="192">
                  <c:v>45228</c:v>
                </c:pt>
                <c:pt idx="193">
                  <c:v>45229</c:v>
                </c:pt>
                <c:pt idx="194">
                  <c:v>45231</c:v>
                </c:pt>
                <c:pt idx="195">
                  <c:v>45232</c:v>
                </c:pt>
                <c:pt idx="196">
                  <c:v>45234</c:v>
                </c:pt>
                <c:pt idx="197">
                  <c:v>45235</c:v>
                </c:pt>
                <c:pt idx="198">
                  <c:v>45236</c:v>
                </c:pt>
                <c:pt idx="199">
                  <c:v>45239</c:v>
                </c:pt>
                <c:pt idx="200">
                  <c:v>45241</c:v>
                </c:pt>
                <c:pt idx="201">
                  <c:v>45242</c:v>
                </c:pt>
                <c:pt idx="202">
                  <c:v>45243</c:v>
                </c:pt>
                <c:pt idx="203">
                  <c:v>45244</c:v>
                </c:pt>
                <c:pt idx="204">
                  <c:v>45245</c:v>
                </c:pt>
                <c:pt idx="205">
                  <c:v>45246</c:v>
                </c:pt>
                <c:pt idx="206">
                  <c:v>45247</c:v>
                </c:pt>
                <c:pt idx="207">
                  <c:v>45249</c:v>
                </c:pt>
                <c:pt idx="208">
                  <c:v>45251</c:v>
                </c:pt>
                <c:pt idx="209">
                  <c:v>45253</c:v>
                </c:pt>
                <c:pt idx="210">
                  <c:v>45255</c:v>
                </c:pt>
                <c:pt idx="211">
                  <c:v>45259</c:v>
                </c:pt>
                <c:pt idx="212">
                  <c:v>45260</c:v>
                </c:pt>
                <c:pt idx="213">
                  <c:v>45262</c:v>
                </c:pt>
                <c:pt idx="214">
                  <c:v>45267</c:v>
                </c:pt>
                <c:pt idx="215">
                  <c:v>45268</c:v>
                </c:pt>
                <c:pt idx="216">
                  <c:v>45269</c:v>
                </c:pt>
                <c:pt idx="217">
                  <c:v>45271</c:v>
                </c:pt>
                <c:pt idx="218">
                  <c:v>45275</c:v>
                </c:pt>
                <c:pt idx="219">
                  <c:v>45276</c:v>
                </c:pt>
                <c:pt idx="220">
                  <c:v>45277</c:v>
                </c:pt>
                <c:pt idx="221">
                  <c:v>45278</c:v>
                </c:pt>
                <c:pt idx="222">
                  <c:v>45279</c:v>
                </c:pt>
                <c:pt idx="223">
                  <c:v>45280</c:v>
                </c:pt>
                <c:pt idx="224">
                  <c:v>45281</c:v>
                </c:pt>
                <c:pt idx="225">
                  <c:v>45282</c:v>
                </c:pt>
                <c:pt idx="226">
                  <c:v>45283</c:v>
                </c:pt>
                <c:pt idx="227">
                  <c:v>45284</c:v>
                </c:pt>
                <c:pt idx="228">
                  <c:v>45288</c:v>
                </c:pt>
                <c:pt idx="229">
                  <c:v>45290</c:v>
                </c:pt>
                <c:pt idx="230">
                  <c:v>45291</c:v>
                </c:pt>
              </c:numCache>
            </c:numRef>
          </c:cat>
          <c:val>
            <c:numRef>
              <c:f>'pkt. 10'!$P$2:$P$351</c:f>
              <c:numCache>
                <c:formatCode>General</c:formatCode>
                <c:ptCount val="350"/>
                <c:pt idx="0">
                  <c:v>11622.39</c:v>
                </c:pt>
                <c:pt idx="1">
                  <c:v>11622.39</c:v>
                </c:pt>
                <c:pt idx="2">
                  <c:v>11622.39</c:v>
                </c:pt>
                <c:pt idx="3">
                  <c:v>11622.39</c:v>
                </c:pt>
                <c:pt idx="4">
                  <c:v>11622.39</c:v>
                </c:pt>
                <c:pt idx="5">
                  <c:v>25132.959999999999</c:v>
                </c:pt>
                <c:pt idx="6">
                  <c:v>34534.879999999997</c:v>
                </c:pt>
                <c:pt idx="7">
                  <c:v>34534.879999999997</c:v>
                </c:pt>
                <c:pt idx="8">
                  <c:v>34534.879999999997</c:v>
                </c:pt>
                <c:pt idx="9">
                  <c:v>34534.879999999997</c:v>
                </c:pt>
                <c:pt idx="10">
                  <c:v>45216.85</c:v>
                </c:pt>
                <c:pt idx="11">
                  <c:v>45216.85</c:v>
                </c:pt>
                <c:pt idx="12">
                  <c:v>45216.85</c:v>
                </c:pt>
                <c:pt idx="13">
                  <c:v>76781.010000000009</c:v>
                </c:pt>
                <c:pt idx="14">
                  <c:v>96129.040000000008</c:v>
                </c:pt>
                <c:pt idx="15">
                  <c:v>96129.040000000008</c:v>
                </c:pt>
                <c:pt idx="16">
                  <c:v>96129.040000000008</c:v>
                </c:pt>
                <c:pt idx="17">
                  <c:v>107731.47</c:v>
                </c:pt>
                <c:pt idx="18">
                  <c:v>128691.67000000001</c:v>
                </c:pt>
                <c:pt idx="19">
                  <c:v>139451.16</c:v>
                </c:pt>
                <c:pt idx="20">
                  <c:v>139451.16</c:v>
                </c:pt>
                <c:pt idx="21">
                  <c:v>139451.16</c:v>
                </c:pt>
                <c:pt idx="22">
                  <c:v>139451.16</c:v>
                </c:pt>
                <c:pt idx="23">
                  <c:v>139451.16</c:v>
                </c:pt>
                <c:pt idx="24">
                  <c:v>151717.59</c:v>
                </c:pt>
                <c:pt idx="25">
                  <c:v>162336.72</c:v>
                </c:pt>
                <c:pt idx="26">
                  <c:v>162336.72</c:v>
                </c:pt>
                <c:pt idx="27">
                  <c:v>167514.65</c:v>
                </c:pt>
                <c:pt idx="28">
                  <c:v>180527.44</c:v>
                </c:pt>
                <c:pt idx="29">
                  <c:v>180527.44</c:v>
                </c:pt>
                <c:pt idx="30">
                  <c:v>180527.44</c:v>
                </c:pt>
                <c:pt idx="31">
                  <c:v>187647.76</c:v>
                </c:pt>
                <c:pt idx="32">
                  <c:v>187647.76</c:v>
                </c:pt>
                <c:pt idx="33">
                  <c:v>187647.76</c:v>
                </c:pt>
                <c:pt idx="34">
                  <c:v>187647.76</c:v>
                </c:pt>
                <c:pt idx="35">
                  <c:v>201414.67</c:v>
                </c:pt>
                <c:pt idx="36">
                  <c:v>201414.67</c:v>
                </c:pt>
                <c:pt idx="37">
                  <c:v>211258.82</c:v>
                </c:pt>
                <c:pt idx="38">
                  <c:v>211258.82</c:v>
                </c:pt>
                <c:pt idx="39">
                  <c:v>217924.76</c:v>
                </c:pt>
                <c:pt idx="40">
                  <c:v>217924.76</c:v>
                </c:pt>
                <c:pt idx="41">
                  <c:v>217924.76</c:v>
                </c:pt>
                <c:pt idx="42">
                  <c:v>217924.76</c:v>
                </c:pt>
                <c:pt idx="43">
                  <c:v>217924.76</c:v>
                </c:pt>
                <c:pt idx="44">
                  <c:v>217924.76</c:v>
                </c:pt>
                <c:pt idx="45">
                  <c:v>217924.76</c:v>
                </c:pt>
                <c:pt idx="46">
                  <c:v>228009.89</c:v>
                </c:pt>
                <c:pt idx="47">
                  <c:v>228009.89</c:v>
                </c:pt>
                <c:pt idx="48">
                  <c:v>236478.01</c:v>
                </c:pt>
                <c:pt idx="49">
                  <c:v>236478.01</c:v>
                </c:pt>
                <c:pt idx="50">
                  <c:v>246683.58000000002</c:v>
                </c:pt>
                <c:pt idx="51">
                  <c:v>250438.17</c:v>
                </c:pt>
                <c:pt idx="52">
                  <c:v>250438.17</c:v>
                </c:pt>
                <c:pt idx="53">
                  <c:v>254431.33000000002</c:v>
                </c:pt>
                <c:pt idx="54">
                  <c:v>254431.33000000002</c:v>
                </c:pt>
                <c:pt idx="55">
                  <c:v>254431.33000000002</c:v>
                </c:pt>
                <c:pt idx="56">
                  <c:v>254431.33000000002</c:v>
                </c:pt>
                <c:pt idx="57">
                  <c:v>254431.33000000002</c:v>
                </c:pt>
                <c:pt idx="58">
                  <c:v>254431.33000000002</c:v>
                </c:pt>
                <c:pt idx="59">
                  <c:v>254431.33000000002</c:v>
                </c:pt>
                <c:pt idx="60">
                  <c:v>254431.33000000002</c:v>
                </c:pt>
                <c:pt idx="61">
                  <c:v>261267.08000000002</c:v>
                </c:pt>
                <c:pt idx="62">
                  <c:v>261267.08000000002</c:v>
                </c:pt>
                <c:pt idx="63">
                  <c:v>261267.08000000002</c:v>
                </c:pt>
                <c:pt idx="64">
                  <c:v>268474.33</c:v>
                </c:pt>
                <c:pt idx="65">
                  <c:v>281024.07</c:v>
                </c:pt>
                <c:pt idx="66">
                  <c:v>281024.07</c:v>
                </c:pt>
                <c:pt idx="67">
                  <c:v>281024.07</c:v>
                </c:pt>
                <c:pt idx="68">
                  <c:v>281024.07</c:v>
                </c:pt>
                <c:pt idx="69">
                  <c:v>281024.07</c:v>
                </c:pt>
                <c:pt idx="70">
                  <c:v>281024.07</c:v>
                </c:pt>
                <c:pt idx="71">
                  <c:v>294154.66000000003</c:v>
                </c:pt>
                <c:pt idx="72">
                  <c:v>300362.84000000003</c:v>
                </c:pt>
                <c:pt idx="73">
                  <c:v>300362.84000000003</c:v>
                </c:pt>
                <c:pt idx="74">
                  <c:v>300362.84000000003</c:v>
                </c:pt>
                <c:pt idx="75">
                  <c:v>303077.86000000004</c:v>
                </c:pt>
                <c:pt idx="76">
                  <c:v>314618.97000000003</c:v>
                </c:pt>
                <c:pt idx="77">
                  <c:v>326628.46000000002</c:v>
                </c:pt>
                <c:pt idx="78">
                  <c:v>344660.47000000003</c:v>
                </c:pt>
                <c:pt idx="79">
                  <c:v>351999.55000000005</c:v>
                </c:pt>
                <c:pt idx="80">
                  <c:v>351999.55000000005</c:v>
                </c:pt>
                <c:pt idx="81">
                  <c:v>362027.4</c:v>
                </c:pt>
                <c:pt idx="82">
                  <c:v>362027.4</c:v>
                </c:pt>
                <c:pt idx="83">
                  <c:v>371054.04000000004</c:v>
                </c:pt>
                <c:pt idx="84">
                  <c:v>371054.04000000004</c:v>
                </c:pt>
                <c:pt idx="85">
                  <c:v>371054.04000000004</c:v>
                </c:pt>
                <c:pt idx="86">
                  <c:v>371054.04000000004</c:v>
                </c:pt>
                <c:pt idx="87">
                  <c:v>371054.04000000004</c:v>
                </c:pt>
                <c:pt idx="88">
                  <c:v>386109.54000000004</c:v>
                </c:pt>
                <c:pt idx="89">
                  <c:v>386109.54000000004</c:v>
                </c:pt>
                <c:pt idx="90">
                  <c:v>397012.91000000003</c:v>
                </c:pt>
                <c:pt idx="91">
                  <c:v>397012.91000000003</c:v>
                </c:pt>
                <c:pt idx="92">
                  <c:v>397012.91000000003</c:v>
                </c:pt>
                <c:pt idx="93">
                  <c:v>409875.28</c:v>
                </c:pt>
                <c:pt idx="94">
                  <c:v>422450.78</c:v>
                </c:pt>
                <c:pt idx="95">
                  <c:v>435543.86000000004</c:v>
                </c:pt>
                <c:pt idx="96">
                  <c:v>448654.69000000006</c:v>
                </c:pt>
                <c:pt idx="97">
                  <c:v>461998.97000000003</c:v>
                </c:pt>
                <c:pt idx="98">
                  <c:v>468689.57</c:v>
                </c:pt>
                <c:pt idx="99">
                  <c:v>485804.55</c:v>
                </c:pt>
                <c:pt idx="100">
                  <c:v>485804.55</c:v>
                </c:pt>
                <c:pt idx="101">
                  <c:v>485804.55</c:v>
                </c:pt>
                <c:pt idx="102">
                  <c:v>490976.13</c:v>
                </c:pt>
                <c:pt idx="103">
                  <c:v>496727.81</c:v>
                </c:pt>
                <c:pt idx="104">
                  <c:v>500992.24</c:v>
                </c:pt>
                <c:pt idx="105">
                  <c:v>500992.24</c:v>
                </c:pt>
                <c:pt idx="106">
                  <c:v>500992.24</c:v>
                </c:pt>
                <c:pt idx="107">
                  <c:v>500992.24</c:v>
                </c:pt>
                <c:pt idx="108">
                  <c:v>500992.24</c:v>
                </c:pt>
                <c:pt idx="109">
                  <c:v>500992.24</c:v>
                </c:pt>
                <c:pt idx="110">
                  <c:v>500992.24</c:v>
                </c:pt>
                <c:pt idx="111">
                  <c:v>500992.24</c:v>
                </c:pt>
                <c:pt idx="112">
                  <c:v>500992.24</c:v>
                </c:pt>
                <c:pt idx="113">
                  <c:v>500992.24</c:v>
                </c:pt>
                <c:pt idx="114">
                  <c:v>500992.24</c:v>
                </c:pt>
                <c:pt idx="115">
                  <c:v>500992.24</c:v>
                </c:pt>
                <c:pt idx="116">
                  <c:v>512882.31</c:v>
                </c:pt>
                <c:pt idx="117">
                  <c:v>523807.38</c:v>
                </c:pt>
                <c:pt idx="118">
                  <c:v>523807.38</c:v>
                </c:pt>
                <c:pt idx="119">
                  <c:v>523807.38</c:v>
                </c:pt>
                <c:pt idx="120">
                  <c:v>537689.49999999988</c:v>
                </c:pt>
                <c:pt idx="121">
                  <c:v>550674.81999999983</c:v>
                </c:pt>
                <c:pt idx="122">
                  <c:v>550674.81999999983</c:v>
                </c:pt>
                <c:pt idx="123">
                  <c:v>569886.06999999983</c:v>
                </c:pt>
                <c:pt idx="124">
                  <c:v>578661.10999999987</c:v>
                </c:pt>
                <c:pt idx="125">
                  <c:v>578661.10999999987</c:v>
                </c:pt>
                <c:pt idx="126">
                  <c:v>578661.10999999987</c:v>
                </c:pt>
                <c:pt idx="127">
                  <c:v>578661.10999999987</c:v>
                </c:pt>
                <c:pt idx="128">
                  <c:v>583476.85999999987</c:v>
                </c:pt>
                <c:pt idx="129">
                  <c:v>583476.85999999987</c:v>
                </c:pt>
                <c:pt idx="130">
                  <c:v>583476.85999999987</c:v>
                </c:pt>
                <c:pt idx="131">
                  <c:v>594334.6399999999</c:v>
                </c:pt>
                <c:pt idx="132">
                  <c:v>594334.6399999999</c:v>
                </c:pt>
                <c:pt idx="133">
                  <c:v>594334.6399999999</c:v>
                </c:pt>
                <c:pt idx="134">
                  <c:v>594334.6399999999</c:v>
                </c:pt>
                <c:pt idx="135">
                  <c:v>605276.07999999984</c:v>
                </c:pt>
                <c:pt idx="136">
                  <c:v>605276.07999999984</c:v>
                </c:pt>
                <c:pt idx="137">
                  <c:v>605276.07999999984</c:v>
                </c:pt>
                <c:pt idx="138">
                  <c:v>616284.7899999998</c:v>
                </c:pt>
                <c:pt idx="139">
                  <c:v>616284.7899999998</c:v>
                </c:pt>
                <c:pt idx="140">
                  <c:v>616284.7899999998</c:v>
                </c:pt>
                <c:pt idx="141">
                  <c:v>616284.7899999998</c:v>
                </c:pt>
                <c:pt idx="142">
                  <c:v>622253.10999999987</c:v>
                </c:pt>
                <c:pt idx="143">
                  <c:v>631671.05999999982</c:v>
                </c:pt>
                <c:pt idx="144">
                  <c:v>631671.05999999982</c:v>
                </c:pt>
                <c:pt idx="145">
                  <c:v>631671.05999999982</c:v>
                </c:pt>
                <c:pt idx="146">
                  <c:v>631671.05999999982</c:v>
                </c:pt>
                <c:pt idx="147">
                  <c:v>631671.05999999982</c:v>
                </c:pt>
                <c:pt idx="148">
                  <c:v>631671.05999999982</c:v>
                </c:pt>
                <c:pt idx="149">
                  <c:v>643490.69999999984</c:v>
                </c:pt>
                <c:pt idx="150">
                  <c:v>651717.56999999983</c:v>
                </c:pt>
                <c:pt idx="151">
                  <c:v>651717.56999999983</c:v>
                </c:pt>
                <c:pt idx="152">
                  <c:v>652959.0299999998</c:v>
                </c:pt>
                <c:pt idx="153">
                  <c:v>652959.0299999998</c:v>
                </c:pt>
                <c:pt idx="154">
                  <c:v>652959.0299999998</c:v>
                </c:pt>
                <c:pt idx="155">
                  <c:v>652959.0299999998</c:v>
                </c:pt>
                <c:pt idx="156">
                  <c:v>652959.0299999998</c:v>
                </c:pt>
                <c:pt idx="157">
                  <c:v>652959.0299999998</c:v>
                </c:pt>
                <c:pt idx="158">
                  <c:v>654579.68999999983</c:v>
                </c:pt>
                <c:pt idx="159">
                  <c:v>658633.46999999986</c:v>
                </c:pt>
                <c:pt idx="160">
                  <c:v>658633.46999999986</c:v>
                </c:pt>
                <c:pt idx="161">
                  <c:v>658633.46999999986</c:v>
                </c:pt>
                <c:pt idx="162">
                  <c:v>658633.46999999986</c:v>
                </c:pt>
                <c:pt idx="163">
                  <c:v>664953.64999999991</c:v>
                </c:pt>
                <c:pt idx="164">
                  <c:v>664953.64999999991</c:v>
                </c:pt>
                <c:pt idx="165">
                  <c:v>664953.64999999991</c:v>
                </c:pt>
                <c:pt idx="166">
                  <c:v>678207.05999999994</c:v>
                </c:pt>
                <c:pt idx="167">
                  <c:v>687235.80999999994</c:v>
                </c:pt>
                <c:pt idx="168">
                  <c:v>687235.80999999994</c:v>
                </c:pt>
                <c:pt idx="169">
                  <c:v>699407.5199999999</c:v>
                </c:pt>
                <c:pt idx="170">
                  <c:v>699407.5199999999</c:v>
                </c:pt>
                <c:pt idx="171">
                  <c:v>699407.5199999999</c:v>
                </c:pt>
                <c:pt idx="172">
                  <c:v>716347.17999999982</c:v>
                </c:pt>
                <c:pt idx="173">
                  <c:v>716347.17999999982</c:v>
                </c:pt>
                <c:pt idx="174">
                  <c:v>723120.46999999986</c:v>
                </c:pt>
                <c:pt idx="175">
                  <c:v>723120.46999999986</c:v>
                </c:pt>
                <c:pt idx="176">
                  <c:v>733905.30999999982</c:v>
                </c:pt>
                <c:pt idx="177">
                  <c:v>738250.99999999977</c:v>
                </c:pt>
                <c:pt idx="178">
                  <c:v>748507.2899999998</c:v>
                </c:pt>
                <c:pt idx="179">
                  <c:v>748507.2899999998</c:v>
                </c:pt>
                <c:pt idx="180">
                  <c:v>752251.94999999984</c:v>
                </c:pt>
                <c:pt idx="181">
                  <c:v>752251.94999999984</c:v>
                </c:pt>
                <c:pt idx="182">
                  <c:v>758022.46999999986</c:v>
                </c:pt>
                <c:pt idx="183">
                  <c:v>778955.9099999998</c:v>
                </c:pt>
                <c:pt idx="184">
                  <c:v>786142.36999999976</c:v>
                </c:pt>
                <c:pt idx="185">
                  <c:v>786142.36999999976</c:v>
                </c:pt>
                <c:pt idx="186">
                  <c:v>786142.36999999976</c:v>
                </c:pt>
                <c:pt idx="187">
                  <c:v>786142.36999999976</c:v>
                </c:pt>
                <c:pt idx="188">
                  <c:v>786142.36999999976</c:v>
                </c:pt>
                <c:pt idx="189">
                  <c:v>786142.36999999976</c:v>
                </c:pt>
                <c:pt idx="190">
                  <c:v>786142.36999999976</c:v>
                </c:pt>
                <c:pt idx="191">
                  <c:v>798237.96999999974</c:v>
                </c:pt>
                <c:pt idx="192">
                  <c:v>798237.96999999974</c:v>
                </c:pt>
                <c:pt idx="193">
                  <c:v>798237.96999999974</c:v>
                </c:pt>
                <c:pt idx="194">
                  <c:v>798237.96999999974</c:v>
                </c:pt>
                <c:pt idx="195">
                  <c:v>798237.96999999974</c:v>
                </c:pt>
                <c:pt idx="196">
                  <c:v>798237.96999999974</c:v>
                </c:pt>
                <c:pt idx="197">
                  <c:v>798237.96999999974</c:v>
                </c:pt>
                <c:pt idx="198">
                  <c:v>798237.96999999974</c:v>
                </c:pt>
                <c:pt idx="199">
                  <c:v>816145.30999999971</c:v>
                </c:pt>
                <c:pt idx="200">
                  <c:v>822521.85999999975</c:v>
                </c:pt>
                <c:pt idx="201">
                  <c:v>825649.13999999978</c:v>
                </c:pt>
                <c:pt idx="202">
                  <c:v>828308.0299999998</c:v>
                </c:pt>
                <c:pt idx="203">
                  <c:v>832737.66999999981</c:v>
                </c:pt>
                <c:pt idx="204">
                  <c:v>844305.43999999983</c:v>
                </c:pt>
                <c:pt idx="205">
                  <c:v>856872.6599999998</c:v>
                </c:pt>
                <c:pt idx="206">
                  <c:v>856872.6599999998</c:v>
                </c:pt>
                <c:pt idx="207">
                  <c:v>856872.6599999998</c:v>
                </c:pt>
                <c:pt idx="208">
                  <c:v>856872.6599999998</c:v>
                </c:pt>
                <c:pt idx="209">
                  <c:v>856872.6599999998</c:v>
                </c:pt>
                <c:pt idx="210">
                  <c:v>868069.19999999984</c:v>
                </c:pt>
                <c:pt idx="211">
                  <c:v>879615.84999999986</c:v>
                </c:pt>
                <c:pt idx="212">
                  <c:v>889411.2899999998</c:v>
                </c:pt>
                <c:pt idx="213">
                  <c:v>889411.2899999998</c:v>
                </c:pt>
                <c:pt idx="214">
                  <c:v>901587.42999999982</c:v>
                </c:pt>
                <c:pt idx="215">
                  <c:v>901587.42999999982</c:v>
                </c:pt>
                <c:pt idx="216">
                  <c:v>901587.42999999982</c:v>
                </c:pt>
                <c:pt idx="217">
                  <c:v>901587.42999999982</c:v>
                </c:pt>
                <c:pt idx="218">
                  <c:v>901587.42999999982</c:v>
                </c:pt>
                <c:pt idx="219">
                  <c:v>905892.37999999977</c:v>
                </c:pt>
                <c:pt idx="220">
                  <c:v>905892.37999999977</c:v>
                </c:pt>
                <c:pt idx="221">
                  <c:v>905892.37999999977</c:v>
                </c:pt>
                <c:pt idx="222">
                  <c:v>905892.37999999977</c:v>
                </c:pt>
                <c:pt idx="223">
                  <c:v>913152.25999999978</c:v>
                </c:pt>
                <c:pt idx="224">
                  <c:v>913152.25999999978</c:v>
                </c:pt>
                <c:pt idx="225">
                  <c:v>913152.25999999978</c:v>
                </c:pt>
                <c:pt idx="226">
                  <c:v>922577.91999999981</c:v>
                </c:pt>
                <c:pt idx="227">
                  <c:v>932162.91999999981</c:v>
                </c:pt>
                <c:pt idx="228">
                  <c:v>939443.99999999977</c:v>
                </c:pt>
                <c:pt idx="229">
                  <c:v>939443.99999999977</c:v>
                </c:pt>
                <c:pt idx="230">
                  <c:v>940839.62999999977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5-4654-A9A6-BE742A26F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015215"/>
        <c:axId val="1045024815"/>
      </c:lineChart>
      <c:dateAx>
        <c:axId val="10450152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024815"/>
        <c:crosses val="autoZero"/>
        <c:auto val="1"/>
        <c:lblOffset val="100"/>
        <c:baseTimeUnit val="days"/>
        <c:majorUnit val="1"/>
        <c:majorTimeUnit val="months"/>
      </c:dateAx>
      <c:valAx>
        <c:axId val="10450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015215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u="none" strike="noStrike" baseline="0">
                <a:effectLst/>
              </a:rPr>
              <a:t>udziały poszczególnych segmentów rynku w sprzedaży całkowitej</a:t>
            </a:r>
            <a:endParaRPr lang="en-GB"/>
          </a:p>
        </c:rich>
      </c:tx>
      <c:layout>
        <c:manualLayout>
          <c:xMode val="edge"/>
          <c:yMode val="edge"/>
          <c:x val="0.13054222332032284"/>
          <c:y val="2.20125786163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48-4390-97D4-F3ACFCDD6F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48-4390-97D4-F3ACFCDD6F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648-4390-97D4-F3ACFCDD6F0A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48-4390-97D4-F3ACFCDD6F0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48-4390-97D4-F3ACFCDD6F0A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48-4390-97D4-F3ACFCDD6F0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'pkt. 12'!$Q$15:$Q$17</c:f>
              <c:strCache>
                <c:ptCount val="3"/>
                <c:pt idx="0">
                  <c:v>Łączna sprzedaż dla dealerów autoryzowanych</c:v>
                </c:pt>
                <c:pt idx="1">
                  <c:v>Łączna sprzedaż dla zakładów przemyśłowych</c:v>
                </c:pt>
                <c:pt idx="2">
                  <c:v>Łączna sprzedaż dla innych hurtownu</c:v>
                </c:pt>
              </c:strCache>
            </c:strRef>
          </c:cat>
          <c:val>
            <c:numRef>
              <c:f>'pkt. 12'!$R$15:$R$17</c:f>
              <c:numCache>
                <c:formatCode>General</c:formatCode>
                <c:ptCount val="3"/>
                <c:pt idx="0">
                  <c:v>2374917.9900000016</c:v>
                </c:pt>
                <c:pt idx="1">
                  <c:v>140598.46</c:v>
                </c:pt>
                <c:pt idx="2">
                  <c:v>411169.3600000001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8-4390-97D4-F3ACFCDD6F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 zadanie - analiza klientow v2024a.xlsx]pkt. 16!Tabela przestawna4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'pkt. 16'!$B$3</c:f>
              <c:strCache>
                <c:ptCount val="1"/>
                <c:pt idx="0">
                  <c:v>Średnie przeterminowanie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'pkt. 16'!$A$4:$A$30</c:f>
              <c:multiLvlStrCache>
                <c:ptCount val="23"/>
                <c:lvl>
                  <c:pt idx="0">
                    <c:v>CAZAR WARSZAWA</c:v>
                  </c:pt>
                  <c:pt idx="1">
                    <c:v>E.JAGIELLO BYDGOSZCZ</c:v>
                  </c:pt>
                  <c:pt idx="2">
                    <c:v>MORZE SZCZECIN</c:v>
                  </c:pt>
                  <c:pt idx="3">
                    <c:v>OFAG GLIWICE</c:v>
                  </c:pt>
                  <c:pt idx="4">
                    <c:v>OMEGA KATOWICE</c:v>
                  </c:pt>
                  <c:pt idx="5">
                    <c:v>PPWD KATOWICE</c:v>
                  </c:pt>
                  <c:pt idx="6">
                    <c:v>R.MALINOWSKI MILANOWEK</c:v>
                  </c:pt>
                  <c:pt idx="7">
                    <c:v>SALET LODZ</c:v>
                  </c:pt>
                  <c:pt idx="8">
                    <c:v>SAM CHORZOW</c:v>
                  </c:pt>
                  <c:pt idx="9">
                    <c:v>STANDARD KALISZ</c:v>
                  </c:pt>
                  <c:pt idx="10">
                    <c:v>T.CZAPLIŃSKI KRAKOW  </c:v>
                  </c:pt>
                  <c:pt idx="11">
                    <c:v>GARIA OLSZTYN</c:v>
                  </c:pt>
                  <c:pt idx="12">
                    <c:v>JAFAN WARSZAWA</c:v>
                  </c:pt>
                  <c:pt idx="13">
                    <c:v>KAR-PEK POZNAN</c:v>
                  </c:pt>
                  <c:pt idx="14">
                    <c:v>O.W.P.T. POZNAN</c:v>
                  </c:pt>
                  <c:pt idx="15">
                    <c:v>T.GORAL BIALYSTOK</c:v>
                  </c:pt>
                  <c:pt idx="16">
                    <c:v>WIGA SZCZECIN</c:v>
                  </c:pt>
                  <c:pt idx="17">
                    <c:v>WSCHOD BIALYSTOK</c:v>
                  </c:pt>
                  <c:pt idx="18">
                    <c:v>GIRGOPOL GDANSK</c:v>
                  </c:pt>
                  <c:pt idx="19">
                    <c:v>PPRT KEDZIERZYN-KOZLE</c:v>
                  </c:pt>
                  <c:pt idx="20">
                    <c:v>R.JAWORSKI WROCLAW</c:v>
                  </c:pt>
                  <c:pt idx="21">
                    <c:v>SKALA BIELSKO-BIALA</c:v>
                  </c:pt>
                  <c:pt idx="22">
                    <c:v>TRATWA BRWINOW</c:v>
                  </c:pt>
                </c:lvl>
                <c:lvl>
                  <c:pt idx="0">
                    <c:v>zakład przemysłowy</c:v>
                  </c:pt>
                  <c:pt idx="11">
                    <c:v>dealer autoryzowany</c:v>
                  </c:pt>
                  <c:pt idx="18">
                    <c:v>inna hurtownia</c:v>
                  </c:pt>
                </c:lvl>
              </c:multiLvlStrCache>
            </c:multiLvlStrRef>
          </c:cat>
          <c:val>
            <c:numRef>
              <c:f>'pkt. 16'!$B$4:$B$30</c:f>
              <c:numCache>
                <c:formatCode>General</c:formatCode>
                <c:ptCount val="23"/>
                <c:pt idx="0">
                  <c:v>19.5</c:v>
                </c:pt>
                <c:pt idx="1">
                  <c:v>-0.5</c:v>
                </c:pt>
                <c:pt idx="2">
                  <c:v>11.2</c:v>
                </c:pt>
                <c:pt idx="3">
                  <c:v>32</c:v>
                </c:pt>
                <c:pt idx="4">
                  <c:v>-4</c:v>
                </c:pt>
                <c:pt idx="5">
                  <c:v>1</c:v>
                </c:pt>
                <c:pt idx="6">
                  <c:v>10</c:v>
                </c:pt>
                <c:pt idx="7">
                  <c:v>1.6</c:v>
                </c:pt>
                <c:pt idx="8">
                  <c:v>17.75</c:v>
                </c:pt>
                <c:pt idx="9">
                  <c:v>8</c:v>
                </c:pt>
                <c:pt idx="10">
                  <c:v>4.875</c:v>
                </c:pt>
                <c:pt idx="11">
                  <c:v>5.4489795918367347</c:v>
                </c:pt>
                <c:pt idx="12">
                  <c:v>-0.1</c:v>
                </c:pt>
                <c:pt idx="13">
                  <c:v>0.76923076923076927</c:v>
                </c:pt>
                <c:pt idx="14">
                  <c:v>2.736842105263158</c:v>
                </c:pt>
                <c:pt idx="15">
                  <c:v>0.36363636363636365</c:v>
                </c:pt>
                <c:pt idx="16">
                  <c:v>5.0259740259740262</c:v>
                </c:pt>
                <c:pt idx="17">
                  <c:v>2</c:v>
                </c:pt>
                <c:pt idx="18">
                  <c:v>3</c:v>
                </c:pt>
                <c:pt idx="19">
                  <c:v>12.6</c:v>
                </c:pt>
                <c:pt idx="20">
                  <c:v>12.9375</c:v>
                </c:pt>
                <c:pt idx="21">
                  <c:v>1.5714285714285714</c:v>
                </c:pt>
                <c:pt idx="2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0-4CBF-B1C9-23039F1A820F}"/>
            </c:ext>
          </c:extLst>
        </c:ser>
        <c:ser>
          <c:idx val="1"/>
          <c:order val="1"/>
          <c:tx>
            <c:strRef>
              <c:f>'pkt. 16'!$C$3</c:f>
              <c:strCache>
                <c:ptCount val="1"/>
                <c:pt idx="0">
                  <c:v>Udziały procentowe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'pkt. 16'!$A$4:$A$30</c:f>
              <c:multiLvlStrCache>
                <c:ptCount val="23"/>
                <c:lvl>
                  <c:pt idx="0">
                    <c:v>CAZAR WARSZAWA</c:v>
                  </c:pt>
                  <c:pt idx="1">
                    <c:v>E.JAGIELLO BYDGOSZCZ</c:v>
                  </c:pt>
                  <c:pt idx="2">
                    <c:v>MORZE SZCZECIN</c:v>
                  </c:pt>
                  <c:pt idx="3">
                    <c:v>OFAG GLIWICE</c:v>
                  </c:pt>
                  <c:pt idx="4">
                    <c:v>OMEGA KATOWICE</c:v>
                  </c:pt>
                  <c:pt idx="5">
                    <c:v>PPWD KATOWICE</c:v>
                  </c:pt>
                  <c:pt idx="6">
                    <c:v>R.MALINOWSKI MILANOWEK</c:v>
                  </c:pt>
                  <c:pt idx="7">
                    <c:v>SALET LODZ</c:v>
                  </c:pt>
                  <c:pt idx="8">
                    <c:v>SAM CHORZOW</c:v>
                  </c:pt>
                  <c:pt idx="9">
                    <c:v>STANDARD KALISZ</c:v>
                  </c:pt>
                  <c:pt idx="10">
                    <c:v>T.CZAPLIŃSKI KRAKOW  </c:v>
                  </c:pt>
                  <c:pt idx="11">
                    <c:v>GARIA OLSZTYN</c:v>
                  </c:pt>
                  <c:pt idx="12">
                    <c:v>JAFAN WARSZAWA</c:v>
                  </c:pt>
                  <c:pt idx="13">
                    <c:v>KAR-PEK POZNAN</c:v>
                  </c:pt>
                  <c:pt idx="14">
                    <c:v>O.W.P.T. POZNAN</c:v>
                  </c:pt>
                  <c:pt idx="15">
                    <c:v>T.GORAL BIALYSTOK</c:v>
                  </c:pt>
                  <c:pt idx="16">
                    <c:v>WIGA SZCZECIN</c:v>
                  </c:pt>
                  <c:pt idx="17">
                    <c:v>WSCHOD BIALYSTOK</c:v>
                  </c:pt>
                  <c:pt idx="18">
                    <c:v>GIRGOPOL GDANSK</c:v>
                  </c:pt>
                  <c:pt idx="19">
                    <c:v>PPRT KEDZIERZYN-KOZLE</c:v>
                  </c:pt>
                  <c:pt idx="20">
                    <c:v>R.JAWORSKI WROCLAW</c:v>
                  </c:pt>
                  <c:pt idx="21">
                    <c:v>SKALA BIELSKO-BIALA</c:v>
                  </c:pt>
                  <c:pt idx="22">
                    <c:v>TRATWA BRWINOW</c:v>
                  </c:pt>
                </c:lvl>
                <c:lvl>
                  <c:pt idx="0">
                    <c:v>zakład przemysłowy</c:v>
                  </c:pt>
                  <c:pt idx="11">
                    <c:v>dealer autoryzowany</c:v>
                  </c:pt>
                  <c:pt idx="18">
                    <c:v>inna hurtownia</c:v>
                  </c:pt>
                </c:lvl>
              </c:multiLvlStrCache>
            </c:multiLvlStrRef>
          </c:cat>
          <c:val>
            <c:numRef>
              <c:f>'pkt. 16'!$C$4:$C$30</c:f>
              <c:numCache>
                <c:formatCode>0.00%</c:formatCode>
                <c:ptCount val="23"/>
                <c:pt idx="0">
                  <c:v>2.6665707104838762E-3</c:v>
                </c:pt>
                <c:pt idx="1">
                  <c:v>3.0644114660628302E-3</c:v>
                </c:pt>
                <c:pt idx="2">
                  <c:v>1.2044921698691554E-2</c:v>
                </c:pt>
                <c:pt idx="3">
                  <c:v>1.9666982874061408E-3</c:v>
                </c:pt>
                <c:pt idx="4">
                  <c:v>1.3216879881077874E-3</c:v>
                </c:pt>
                <c:pt idx="5">
                  <c:v>1.3028304464042413E-3</c:v>
                </c:pt>
                <c:pt idx="6">
                  <c:v>4.5581330204939848E-3</c:v>
                </c:pt>
                <c:pt idx="7">
                  <c:v>4.2675369159493708E-3</c:v>
                </c:pt>
                <c:pt idx="8">
                  <c:v>7.0638703760741396E-3</c:v>
                </c:pt>
                <c:pt idx="9">
                  <c:v>2.657534892640635E-3</c:v>
                </c:pt>
                <c:pt idx="10">
                  <c:v>7.1259779649520093E-3</c:v>
                </c:pt>
                <c:pt idx="11">
                  <c:v>0.14549272581571024</c:v>
                </c:pt>
                <c:pt idx="12">
                  <c:v>4.4486655582702074E-2</c:v>
                </c:pt>
                <c:pt idx="13">
                  <c:v>0.10897275329821321</c:v>
                </c:pt>
                <c:pt idx="14">
                  <c:v>7.4617939249607745E-2</c:v>
                </c:pt>
                <c:pt idx="15">
                  <c:v>0.11925692611302893</c:v>
                </c:pt>
                <c:pt idx="16">
                  <c:v>0.29368260123056811</c:v>
                </c:pt>
                <c:pt idx="17">
                  <c:v>2.4960492777698101E-2</c:v>
                </c:pt>
                <c:pt idx="18">
                  <c:v>5.003031474859345E-2</c:v>
                </c:pt>
                <c:pt idx="19">
                  <c:v>2.2841660736753595E-2</c:v>
                </c:pt>
                <c:pt idx="20">
                  <c:v>2.7399604635478761E-2</c:v>
                </c:pt>
                <c:pt idx="21">
                  <c:v>2.4915851634846522E-2</c:v>
                </c:pt>
                <c:pt idx="22">
                  <c:v>1.5302300409532258E-2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0-4CBF-B1C9-23039F1A820F}"/>
            </c:ext>
          </c:extLst>
        </c:ser>
        <c:ser>
          <c:idx val="2"/>
          <c:order val="2"/>
          <c:tx>
            <c:strRef>
              <c:f>'pkt. 16'!$D$3</c:f>
              <c:strCache>
                <c:ptCount val="1"/>
                <c:pt idx="0">
                  <c:v>Pole obliczeniowe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'pkt. 16'!$A$4:$A$30</c:f>
              <c:multiLvlStrCache>
                <c:ptCount val="23"/>
                <c:lvl>
                  <c:pt idx="0">
                    <c:v>CAZAR WARSZAWA</c:v>
                  </c:pt>
                  <c:pt idx="1">
                    <c:v>E.JAGIELLO BYDGOSZCZ</c:v>
                  </c:pt>
                  <c:pt idx="2">
                    <c:v>MORZE SZCZECIN</c:v>
                  </c:pt>
                  <c:pt idx="3">
                    <c:v>OFAG GLIWICE</c:v>
                  </c:pt>
                  <c:pt idx="4">
                    <c:v>OMEGA KATOWICE</c:v>
                  </c:pt>
                  <c:pt idx="5">
                    <c:v>PPWD KATOWICE</c:v>
                  </c:pt>
                  <c:pt idx="6">
                    <c:v>R.MALINOWSKI MILANOWEK</c:v>
                  </c:pt>
                  <c:pt idx="7">
                    <c:v>SALET LODZ</c:v>
                  </c:pt>
                  <c:pt idx="8">
                    <c:v>SAM CHORZOW</c:v>
                  </c:pt>
                  <c:pt idx="9">
                    <c:v>STANDARD KALISZ</c:v>
                  </c:pt>
                  <c:pt idx="10">
                    <c:v>T.CZAPLIŃSKI KRAKOW  </c:v>
                  </c:pt>
                  <c:pt idx="11">
                    <c:v>GARIA OLSZTYN</c:v>
                  </c:pt>
                  <c:pt idx="12">
                    <c:v>JAFAN WARSZAWA</c:v>
                  </c:pt>
                  <c:pt idx="13">
                    <c:v>KAR-PEK POZNAN</c:v>
                  </c:pt>
                  <c:pt idx="14">
                    <c:v>O.W.P.T. POZNAN</c:v>
                  </c:pt>
                  <c:pt idx="15">
                    <c:v>T.GORAL BIALYSTOK</c:v>
                  </c:pt>
                  <c:pt idx="16">
                    <c:v>WIGA SZCZECIN</c:v>
                  </c:pt>
                  <c:pt idx="17">
                    <c:v>WSCHOD BIALYSTOK</c:v>
                  </c:pt>
                  <c:pt idx="18">
                    <c:v>GIRGOPOL GDANSK</c:v>
                  </c:pt>
                  <c:pt idx="19">
                    <c:v>PPRT KEDZIERZYN-KOZLE</c:v>
                  </c:pt>
                  <c:pt idx="20">
                    <c:v>R.JAWORSKI WROCLAW</c:v>
                  </c:pt>
                  <c:pt idx="21">
                    <c:v>SKALA BIELSKO-BIALA</c:v>
                  </c:pt>
                  <c:pt idx="22">
                    <c:v>TRATWA BRWINOW</c:v>
                  </c:pt>
                </c:lvl>
                <c:lvl>
                  <c:pt idx="0">
                    <c:v>zakład przemysłowy</c:v>
                  </c:pt>
                  <c:pt idx="11">
                    <c:v>dealer autoryzowany</c:v>
                  </c:pt>
                  <c:pt idx="18">
                    <c:v>inna hurtownia</c:v>
                  </c:pt>
                </c:lvl>
              </c:multiLvlStrCache>
            </c:multiLvlStrRef>
          </c:cat>
          <c:val>
            <c:numRef>
              <c:f>'pkt. 16'!$D$4:$D$30</c:f>
              <c:numCache>
                <c:formatCode>#,##0.00</c:formatCode>
                <c:ptCount val="23"/>
                <c:pt idx="0">
                  <c:v>14149.109999999999</c:v>
                </c:pt>
                <c:pt idx="1">
                  <c:v>16260.080000000002</c:v>
                </c:pt>
                <c:pt idx="2">
                  <c:v>63911.619999999995</c:v>
                </c:pt>
                <c:pt idx="3">
                  <c:v>10435.51</c:v>
                </c:pt>
                <c:pt idx="4">
                  <c:v>7013.02</c:v>
                </c:pt>
                <c:pt idx="5">
                  <c:v>6912.9500000000007</c:v>
                </c:pt>
                <c:pt idx="6">
                  <c:v>24185.91</c:v>
                </c:pt>
                <c:pt idx="7">
                  <c:v>22643.999999999996</c:v>
                </c:pt>
                <c:pt idx="8">
                  <c:v>37481.64</c:v>
                </c:pt>
                <c:pt idx="9">
                  <c:v>14101.16</c:v>
                </c:pt>
                <c:pt idx="10">
                  <c:v>37811.179999999993</c:v>
                </c:pt>
                <c:pt idx="11">
                  <c:v>771999.69000000018</c:v>
                </c:pt>
                <c:pt idx="12">
                  <c:v>236050.87</c:v>
                </c:pt>
                <c:pt idx="13">
                  <c:v>578220.89000000013</c:v>
                </c:pt>
                <c:pt idx="14">
                  <c:v>395930.62</c:v>
                </c:pt>
                <c:pt idx="15">
                  <c:v>632789.79999999993</c:v>
                </c:pt>
                <c:pt idx="16">
                  <c:v>1558310.7899999998</c:v>
                </c:pt>
                <c:pt idx="17">
                  <c:v>132442.99</c:v>
                </c:pt>
                <c:pt idx="18">
                  <c:v>265466.13999999996</c:v>
                </c:pt>
                <c:pt idx="19">
                  <c:v>121200.24</c:v>
                </c:pt>
                <c:pt idx="20">
                  <c:v>145385.19999999998</c:v>
                </c:pt>
                <c:pt idx="21">
                  <c:v>132206.14000000001</c:v>
                </c:pt>
                <c:pt idx="22">
                  <c:v>81195.63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80-4CBF-B1C9-23039F1A8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285791"/>
        <c:axId val="838277151"/>
      </c:barChart>
      <c:catAx>
        <c:axId val="83828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77151"/>
        <c:crosses val="autoZero"/>
        <c:auto val="1"/>
        <c:lblAlgn val="ctr"/>
        <c:lblOffset val="100"/>
        <c:noMultiLvlLbl val="0"/>
      </c:catAx>
      <c:valAx>
        <c:axId val="83827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8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 zadanie - analiza klientow v2024a.xlsx]pkt. 16!Tabela przestawna5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'pkt. 16'!$M$3:$M$4</c:f>
              <c:strCache>
                <c:ptCount val="1"/>
                <c:pt idx="0">
                  <c:v>centralny i wschodni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'pkt. 16'!$L$5:$L$248</c:f>
              <c:multiLvlStrCache>
                <c:ptCount val="231"/>
                <c:lvl>
                  <c:pt idx="0">
                    <c:v>02-Jan</c:v>
                  </c:pt>
                  <c:pt idx="1">
                    <c:v>03-Jan</c:v>
                  </c:pt>
                  <c:pt idx="2">
                    <c:v>04-Jan</c:v>
                  </c:pt>
                  <c:pt idx="3">
                    <c:v>05-Jan</c:v>
                  </c:pt>
                  <c:pt idx="4">
                    <c:v>08-Jan</c:v>
                  </c:pt>
                  <c:pt idx="5">
                    <c:v>11-Jan</c:v>
                  </c:pt>
                  <c:pt idx="6">
                    <c:v>13-Jan</c:v>
                  </c:pt>
                  <c:pt idx="7">
                    <c:v>15-Jan</c:v>
                  </c:pt>
                  <c:pt idx="8">
                    <c:v>16-Jan</c:v>
                  </c:pt>
                  <c:pt idx="9">
                    <c:v>17-Jan</c:v>
                  </c:pt>
                  <c:pt idx="10">
                    <c:v>19-Jan</c:v>
                  </c:pt>
                  <c:pt idx="11">
                    <c:v>20-Jan</c:v>
                  </c:pt>
                  <c:pt idx="12">
                    <c:v>25-Jan</c:v>
                  </c:pt>
                  <c:pt idx="13">
                    <c:v>26-Jan</c:v>
                  </c:pt>
                  <c:pt idx="14">
                    <c:v>27-Jan</c:v>
                  </c:pt>
                  <c:pt idx="15">
                    <c:v>29-Jan</c:v>
                  </c:pt>
                  <c:pt idx="16">
                    <c:v>30-Jan</c:v>
                  </c:pt>
                  <c:pt idx="17">
                    <c:v>31-Jan</c:v>
                  </c:pt>
                  <c:pt idx="18">
                    <c:v>01-Feb</c:v>
                  </c:pt>
                  <c:pt idx="19">
                    <c:v>02-Feb</c:v>
                  </c:pt>
                  <c:pt idx="20">
                    <c:v>03-Feb</c:v>
                  </c:pt>
                  <c:pt idx="21">
                    <c:v>05-Feb</c:v>
                  </c:pt>
                  <c:pt idx="22">
                    <c:v>06-Feb</c:v>
                  </c:pt>
                  <c:pt idx="23">
                    <c:v>08-Feb</c:v>
                  </c:pt>
                  <c:pt idx="24">
                    <c:v>11-Feb</c:v>
                  </c:pt>
                  <c:pt idx="25">
                    <c:v>12-Feb</c:v>
                  </c:pt>
                  <c:pt idx="26">
                    <c:v>13-Feb</c:v>
                  </c:pt>
                  <c:pt idx="27">
                    <c:v>14-Feb</c:v>
                  </c:pt>
                  <c:pt idx="28">
                    <c:v>18-Feb</c:v>
                  </c:pt>
                  <c:pt idx="29">
                    <c:v>19-Feb</c:v>
                  </c:pt>
                  <c:pt idx="30">
                    <c:v>20-Feb</c:v>
                  </c:pt>
                  <c:pt idx="31">
                    <c:v>22-Feb</c:v>
                  </c:pt>
                  <c:pt idx="32">
                    <c:v>23-Feb</c:v>
                  </c:pt>
                  <c:pt idx="33">
                    <c:v>25-Feb</c:v>
                  </c:pt>
                  <c:pt idx="34">
                    <c:v>26-Feb</c:v>
                  </c:pt>
                  <c:pt idx="35">
                    <c:v>04-Mar</c:v>
                  </c:pt>
                  <c:pt idx="36">
                    <c:v>06-Mar</c:v>
                  </c:pt>
                  <c:pt idx="37">
                    <c:v>07-Mar</c:v>
                  </c:pt>
                  <c:pt idx="38">
                    <c:v>08-Mar</c:v>
                  </c:pt>
                  <c:pt idx="39">
                    <c:v>12-Mar</c:v>
                  </c:pt>
                  <c:pt idx="40">
                    <c:v>14-Mar</c:v>
                  </c:pt>
                  <c:pt idx="41">
                    <c:v>15-Mar</c:v>
                  </c:pt>
                  <c:pt idx="42">
                    <c:v>16-Mar</c:v>
                  </c:pt>
                  <c:pt idx="43">
                    <c:v>17-Mar</c:v>
                  </c:pt>
                  <c:pt idx="44">
                    <c:v>19-Mar</c:v>
                  </c:pt>
                  <c:pt idx="45">
                    <c:v>21-Mar</c:v>
                  </c:pt>
                  <c:pt idx="46">
                    <c:v>25-Mar</c:v>
                  </c:pt>
                  <c:pt idx="47">
                    <c:v>26-Mar</c:v>
                  </c:pt>
                  <c:pt idx="48">
                    <c:v>27-Mar</c:v>
                  </c:pt>
                  <c:pt idx="49">
                    <c:v>28-Mar</c:v>
                  </c:pt>
                  <c:pt idx="50">
                    <c:v>31-Mar</c:v>
                  </c:pt>
                  <c:pt idx="51">
                    <c:v>02-Apr</c:v>
                  </c:pt>
                  <c:pt idx="52">
                    <c:v>03-Apr</c:v>
                  </c:pt>
                  <c:pt idx="53">
                    <c:v>05-Apr</c:v>
                  </c:pt>
                  <c:pt idx="54">
                    <c:v>06-Apr</c:v>
                  </c:pt>
                  <c:pt idx="55">
                    <c:v>07-Apr</c:v>
                  </c:pt>
                  <c:pt idx="56">
                    <c:v>10-Apr</c:v>
                  </c:pt>
                  <c:pt idx="57">
                    <c:v>11-Apr</c:v>
                  </c:pt>
                  <c:pt idx="58">
                    <c:v>12-Apr</c:v>
                  </c:pt>
                  <c:pt idx="59">
                    <c:v>15-Apr</c:v>
                  </c:pt>
                  <c:pt idx="60">
                    <c:v>19-Apr</c:v>
                  </c:pt>
                  <c:pt idx="61">
                    <c:v>20-Apr</c:v>
                  </c:pt>
                  <c:pt idx="62">
                    <c:v>21-Apr</c:v>
                  </c:pt>
                  <c:pt idx="63">
                    <c:v>22-Apr</c:v>
                  </c:pt>
                  <c:pt idx="64">
                    <c:v>23-Apr</c:v>
                  </c:pt>
                  <c:pt idx="65">
                    <c:v>24-Apr</c:v>
                  </c:pt>
                  <c:pt idx="66">
                    <c:v>26-Apr</c:v>
                  </c:pt>
                  <c:pt idx="67">
                    <c:v>27-Apr</c:v>
                  </c:pt>
                  <c:pt idx="68">
                    <c:v>30-Apr</c:v>
                  </c:pt>
                  <c:pt idx="69">
                    <c:v>03-May</c:v>
                  </c:pt>
                  <c:pt idx="70">
                    <c:v>04-May</c:v>
                  </c:pt>
                  <c:pt idx="71">
                    <c:v>05-May</c:v>
                  </c:pt>
                  <c:pt idx="72">
                    <c:v>06-May</c:v>
                  </c:pt>
                  <c:pt idx="73">
                    <c:v>07-May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18-May</c:v>
                  </c:pt>
                  <c:pt idx="81">
                    <c:v>19-May</c:v>
                  </c:pt>
                  <c:pt idx="82">
                    <c:v>20-May</c:v>
                  </c:pt>
                  <c:pt idx="83">
                    <c:v>21-May</c:v>
                  </c:pt>
                  <c:pt idx="84">
                    <c:v>22-May</c:v>
                  </c:pt>
                  <c:pt idx="85">
                    <c:v>23-May</c:v>
                  </c:pt>
                  <c:pt idx="86">
                    <c:v>24-May</c:v>
                  </c:pt>
                  <c:pt idx="87">
                    <c:v>25-May</c:v>
                  </c:pt>
                  <c:pt idx="88">
                    <c:v>26-May</c:v>
                  </c:pt>
                  <c:pt idx="89">
                    <c:v>27-May</c:v>
                  </c:pt>
                  <c:pt idx="90">
                    <c:v>29-May</c:v>
                  </c:pt>
                  <c:pt idx="91">
                    <c:v>30-May</c:v>
                  </c:pt>
                  <c:pt idx="92">
                    <c:v>31-May</c:v>
                  </c:pt>
                  <c:pt idx="93">
                    <c:v>01-Jun</c:v>
                  </c:pt>
                  <c:pt idx="94">
                    <c:v>02-Jun</c:v>
                  </c:pt>
                  <c:pt idx="95">
                    <c:v>05-Jun</c:v>
                  </c:pt>
                  <c:pt idx="96">
                    <c:v>06-Jun</c:v>
                  </c:pt>
                  <c:pt idx="97">
                    <c:v>09-Jun</c:v>
                  </c:pt>
                  <c:pt idx="98">
                    <c:v>11-Jun</c:v>
                  </c:pt>
                  <c:pt idx="99">
                    <c:v>13-Jun</c:v>
                  </c:pt>
                  <c:pt idx="100">
                    <c:v>14-Jun</c:v>
                  </c:pt>
                  <c:pt idx="101">
                    <c:v>17-Jun</c:v>
                  </c:pt>
                  <c:pt idx="102">
                    <c:v>19-Jun</c:v>
                  </c:pt>
                  <c:pt idx="103">
                    <c:v>20-Jun</c:v>
                  </c:pt>
                  <c:pt idx="104">
                    <c:v>21-Jun</c:v>
                  </c:pt>
                  <c:pt idx="105">
                    <c:v>23-Jun</c:v>
                  </c:pt>
                  <c:pt idx="106">
                    <c:v>24-Jun</c:v>
                  </c:pt>
                  <c:pt idx="107">
                    <c:v>25-Jun</c:v>
                  </c:pt>
                  <c:pt idx="108">
                    <c:v>26-Jun</c:v>
                  </c:pt>
                  <c:pt idx="109">
                    <c:v>27-Jun</c:v>
                  </c:pt>
                  <c:pt idx="110">
                    <c:v>29-Jun</c:v>
                  </c:pt>
                  <c:pt idx="111">
                    <c:v>30-Jun</c:v>
                  </c:pt>
                  <c:pt idx="112">
                    <c:v>02-Jul</c:v>
                  </c:pt>
                  <c:pt idx="113">
                    <c:v>03-Jul</c:v>
                  </c:pt>
                  <c:pt idx="114">
                    <c:v>05-Jul</c:v>
                  </c:pt>
                  <c:pt idx="115">
                    <c:v>06-Jul</c:v>
                  </c:pt>
                  <c:pt idx="116">
                    <c:v>07-Jul</c:v>
                  </c:pt>
                  <c:pt idx="117">
                    <c:v>08-Jul</c:v>
                  </c:pt>
                  <c:pt idx="118">
                    <c:v>10-Jul</c:v>
                  </c:pt>
                  <c:pt idx="119">
                    <c:v>11-Jul</c:v>
                  </c:pt>
                  <c:pt idx="120">
                    <c:v>12-Jul</c:v>
                  </c:pt>
                  <c:pt idx="121">
                    <c:v>14-Jul</c:v>
                  </c:pt>
                  <c:pt idx="122">
                    <c:v>15-Jul</c:v>
                  </c:pt>
                  <c:pt idx="123">
                    <c:v>16-Jul</c:v>
                  </c:pt>
                  <c:pt idx="124">
                    <c:v>17-Jul</c:v>
                  </c:pt>
                  <c:pt idx="125">
                    <c:v>18-Jul</c:v>
                  </c:pt>
                  <c:pt idx="126">
                    <c:v>19-Jul</c:v>
                  </c:pt>
                  <c:pt idx="127">
                    <c:v>22-Jul</c:v>
                  </c:pt>
                  <c:pt idx="128">
                    <c:v>23-Jul</c:v>
                  </c:pt>
                  <c:pt idx="129">
                    <c:v>24-Jul</c:v>
                  </c:pt>
                  <c:pt idx="130">
                    <c:v>25-Jul</c:v>
                  </c:pt>
                  <c:pt idx="131">
                    <c:v>26-Jul</c:v>
                  </c:pt>
                  <c:pt idx="132">
                    <c:v>27-Jul</c:v>
                  </c:pt>
                  <c:pt idx="133">
                    <c:v>29-Jul</c:v>
                  </c:pt>
                  <c:pt idx="134">
                    <c:v>30-Jul</c:v>
                  </c:pt>
                  <c:pt idx="135">
                    <c:v>02-Aug</c:v>
                  </c:pt>
                  <c:pt idx="136">
                    <c:v>05-Aug</c:v>
                  </c:pt>
                  <c:pt idx="137">
                    <c:v>06-Aug</c:v>
                  </c:pt>
                  <c:pt idx="138">
                    <c:v>07-Aug</c:v>
                  </c:pt>
                  <c:pt idx="139">
                    <c:v>08-Aug</c:v>
                  </c:pt>
                  <c:pt idx="140">
                    <c:v>12-Aug</c:v>
                  </c:pt>
                  <c:pt idx="141">
                    <c:v>14-Aug</c:v>
                  </c:pt>
                  <c:pt idx="142">
                    <c:v>15-Aug</c:v>
                  </c:pt>
                  <c:pt idx="143">
                    <c:v>16-Aug</c:v>
                  </c:pt>
                  <c:pt idx="144">
                    <c:v>17-Aug</c:v>
                  </c:pt>
                  <c:pt idx="145">
                    <c:v>18-Aug</c:v>
                  </c:pt>
                  <c:pt idx="146">
                    <c:v>19-Aug</c:v>
                  </c:pt>
                  <c:pt idx="147">
                    <c:v>20-Aug</c:v>
                  </c:pt>
                  <c:pt idx="148">
                    <c:v>21-Aug</c:v>
                  </c:pt>
                  <c:pt idx="149">
                    <c:v>22-Aug</c:v>
                  </c:pt>
                  <c:pt idx="150">
                    <c:v>23-Aug</c:v>
                  </c:pt>
                  <c:pt idx="151">
                    <c:v>25-Aug</c:v>
                  </c:pt>
                  <c:pt idx="152">
                    <c:v>26-Aug</c:v>
                  </c:pt>
                  <c:pt idx="153">
                    <c:v>27-Aug</c:v>
                  </c:pt>
                  <c:pt idx="154">
                    <c:v>28-Aug</c:v>
                  </c:pt>
                  <c:pt idx="155">
                    <c:v>29-Aug</c:v>
                  </c:pt>
                  <c:pt idx="156">
                    <c:v>30-Aug</c:v>
                  </c:pt>
                  <c:pt idx="157">
                    <c:v>31-Aug</c:v>
                  </c:pt>
                  <c:pt idx="158">
                    <c:v>02-Sep</c:v>
                  </c:pt>
                  <c:pt idx="159">
                    <c:v>04-Sep</c:v>
                  </c:pt>
                  <c:pt idx="160">
                    <c:v>05-Sep</c:v>
                  </c:pt>
                  <c:pt idx="161">
                    <c:v>06-Sep</c:v>
                  </c:pt>
                  <c:pt idx="162">
                    <c:v>10-Sep</c:v>
                  </c:pt>
                  <c:pt idx="163">
                    <c:v>11-Sep</c:v>
                  </c:pt>
                  <c:pt idx="164">
                    <c:v>13-Sep</c:v>
                  </c:pt>
                  <c:pt idx="165">
                    <c:v>19-Sep</c:v>
                  </c:pt>
                  <c:pt idx="166">
                    <c:v>20-Sep</c:v>
                  </c:pt>
                  <c:pt idx="167">
                    <c:v>22-Sep</c:v>
                  </c:pt>
                  <c:pt idx="168">
                    <c:v>23-Sep</c:v>
                  </c:pt>
                  <c:pt idx="169">
                    <c:v>28-Sep</c:v>
                  </c:pt>
                  <c:pt idx="170">
                    <c:v>29-Sep</c:v>
                  </c:pt>
                  <c:pt idx="171">
                    <c:v>30-Sep</c:v>
                  </c:pt>
                  <c:pt idx="172">
                    <c:v>02-Oct</c:v>
                  </c:pt>
                  <c:pt idx="173">
                    <c:v>03-Oct</c:v>
                  </c:pt>
                  <c:pt idx="174">
                    <c:v>04-Oct</c:v>
                  </c:pt>
                  <c:pt idx="175">
                    <c:v>05-Oct</c:v>
                  </c:pt>
                  <c:pt idx="176">
                    <c:v>06-Oct</c:v>
                  </c:pt>
                  <c:pt idx="177">
                    <c:v>08-Oct</c:v>
                  </c:pt>
                  <c:pt idx="178">
                    <c:v>09-Oct</c:v>
                  </c:pt>
                  <c:pt idx="179">
                    <c:v>11-Oct</c:v>
                  </c:pt>
                  <c:pt idx="180">
                    <c:v>12-Oct</c:v>
                  </c:pt>
                  <c:pt idx="181">
                    <c:v>14-Oct</c:v>
                  </c:pt>
                  <c:pt idx="182">
                    <c:v>15-Oct</c:v>
                  </c:pt>
                  <c:pt idx="183">
                    <c:v>16-Oct</c:v>
                  </c:pt>
                  <c:pt idx="184">
                    <c:v>17-Oct</c:v>
                  </c:pt>
                  <c:pt idx="185">
                    <c:v>19-Oct</c:v>
                  </c:pt>
                  <c:pt idx="186">
                    <c:v>20-Oct</c:v>
                  </c:pt>
                  <c:pt idx="187">
                    <c:v>23-Oct</c:v>
                  </c:pt>
                  <c:pt idx="188">
                    <c:v>24-Oct</c:v>
                  </c:pt>
                  <c:pt idx="189">
                    <c:v>25-Oct</c:v>
                  </c:pt>
                  <c:pt idx="190">
                    <c:v>26-Oct</c:v>
                  </c:pt>
                  <c:pt idx="191">
                    <c:v>28-Oct</c:v>
                  </c:pt>
                  <c:pt idx="192">
                    <c:v>29-Oct</c:v>
                  </c:pt>
                  <c:pt idx="193">
                    <c:v>30-Oct</c:v>
                  </c:pt>
                  <c:pt idx="194">
                    <c:v>01-Nov</c:v>
                  </c:pt>
                  <c:pt idx="195">
                    <c:v>02-Nov</c:v>
                  </c:pt>
                  <c:pt idx="196">
                    <c:v>04-Nov</c:v>
                  </c:pt>
                  <c:pt idx="197">
                    <c:v>05-Nov</c:v>
                  </c:pt>
                  <c:pt idx="198">
                    <c:v>06-Nov</c:v>
                  </c:pt>
                  <c:pt idx="199">
                    <c:v>09-Nov</c:v>
                  </c:pt>
                  <c:pt idx="200">
                    <c:v>11-Nov</c:v>
                  </c:pt>
                  <c:pt idx="201">
                    <c:v>12-Nov</c:v>
                  </c:pt>
                  <c:pt idx="202">
                    <c:v>13-Nov</c:v>
                  </c:pt>
                  <c:pt idx="203">
                    <c:v>14-Nov</c:v>
                  </c:pt>
                  <c:pt idx="204">
                    <c:v>15-Nov</c:v>
                  </c:pt>
                  <c:pt idx="205">
                    <c:v>16-Nov</c:v>
                  </c:pt>
                  <c:pt idx="206">
                    <c:v>17-Nov</c:v>
                  </c:pt>
                  <c:pt idx="207">
                    <c:v>19-Nov</c:v>
                  </c:pt>
                  <c:pt idx="208">
                    <c:v>21-Nov</c:v>
                  </c:pt>
                  <c:pt idx="209">
                    <c:v>23-Nov</c:v>
                  </c:pt>
                  <c:pt idx="210">
                    <c:v>25-Nov</c:v>
                  </c:pt>
                  <c:pt idx="211">
                    <c:v>29-Nov</c:v>
                  </c:pt>
                  <c:pt idx="212">
                    <c:v>30-Nov</c:v>
                  </c:pt>
                  <c:pt idx="213">
                    <c:v>02-Dec</c:v>
                  </c:pt>
                  <c:pt idx="214">
                    <c:v>07-Dec</c:v>
                  </c:pt>
                  <c:pt idx="215">
                    <c:v>08-Dec</c:v>
                  </c:pt>
                  <c:pt idx="216">
                    <c:v>09-Dec</c:v>
                  </c:pt>
                  <c:pt idx="217">
                    <c:v>11-Dec</c:v>
                  </c:pt>
                  <c:pt idx="218">
                    <c:v>15-Dec</c:v>
                  </c:pt>
                  <c:pt idx="219">
                    <c:v>16-Dec</c:v>
                  </c:pt>
                  <c:pt idx="220">
                    <c:v>17-Dec</c:v>
                  </c:pt>
                  <c:pt idx="221">
                    <c:v>18-Dec</c:v>
                  </c:pt>
                  <c:pt idx="222">
                    <c:v>19-Dec</c:v>
                  </c:pt>
                  <c:pt idx="223">
                    <c:v>20-Dec</c:v>
                  </c:pt>
                  <c:pt idx="224">
                    <c:v>21-Dec</c:v>
                  </c:pt>
                  <c:pt idx="225">
                    <c:v>22-Dec</c:v>
                  </c:pt>
                  <c:pt idx="226">
                    <c:v>23-Dec</c:v>
                  </c:pt>
                  <c:pt idx="227">
                    <c:v>24-Dec</c:v>
                  </c:pt>
                  <c:pt idx="228">
                    <c:v>28-Dec</c:v>
                  </c:pt>
                  <c:pt idx="229">
                    <c:v>30-Dec</c:v>
                  </c:pt>
                  <c:pt idx="230">
                    <c:v>31-Dec</c:v>
                  </c:pt>
                </c:lvl>
                <c:lvl>
                  <c:pt idx="0">
                    <c:v>Jan</c:v>
                  </c:pt>
                  <c:pt idx="18">
                    <c:v>Feb</c:v>
                  </c:pt>
                  <c:pt idx="35">
                    <c:v>Mar</c:v>
                  </c:pt>
                  <c:pt idx="51">
                    <c:v>Apr</c:v>
                  </c:pt>
                  <c:pt idx="69">
                    <c:v>May</c:v>
                  </c:pt>
                  <c:pt idx="93">
                    <c:v>Jun</c:v>
                  </c:pt>
                  <c:pt idx="112">
                    <c:v>Jul</c:v>
                  </c:pt>
                  <c:pt idx="135">
                    <c:v>Aug</c:v>
                  </c:pt>
                  <c:pt idx="158">
                    <c:v>Sep</c:v>
                  </c:pt>
                  <c:pt idx="172">
                    <c:v>Oct</c:v>
                  </c:pt>
                  <c:pt idx="194">
                    <c:v>Nov</c:v>
                  </c:pt>
                  <c:pt idx="213">
                    <c:v>Dec</c:v>
                  </c:pt>
                </c:lvl>
              </c:multiLvlStrCache>
            </c:multiLvlStrRef>
          </c:cat>
          <c:val>
            <c:numRef>
              <c:f>'pkt. 16'!$M$5:$M$248</c:f>
              <c:numCache>
                <c:formatCode>General</c:formatCode>
                <c:ptCount val="231"/>
                <c:pt idx="0">
                  <c:v>22648.9</c:v>
                </c:pt>
                <c:pt idx="4">
                  <c:v>1270.32</c:v>
                </c:pt>
                <c:pt idx="6">
                  <c:v>16702.29</c:v>
                </c:pt>
                <c:pt idx="7">
                  <c:v>2488.77</c:v>
                </c:pt>
                <c:pt idx="11">
                  <c:v>13224.31</c:v>
                </c:pt>
                <c:pt idx="12">
                  <c:v>8880.1299999999992</c:v>
                </c:pt>
                <c:pt idx="13">
                  <c:v>8068.1</c:v>
                </c:pt>
                <c:pt idx="16">
                  <c:v>8049.61</c:v>
                </c:pt>
                <c:pt idx="17">
                  <c:v>24602.34</c:v>
                </c:pt>
                <c:pt idx="18">
                  <c:v>10007.32</c:v>
                </c:pt>
                <c:pt idx="21">
                  <c:v>2283.85</c:v>
                </c:pt>
                <c:pt idx="24">
                  <c:v>12266.429999999998</c:v>
                </c:pt>
                <c:pt idx="33">
                  <c:v>7028.0599999999995</c:v>
                </c:pt>
                <c:pt idx="35">
                  <c:v>8387.69</c:v>
                </c:pt>
                <c:pt idx="36">
                  <c:v>4176.0199999999995</c:v>
                </c:pt>
                <c:pt idx="37">
                  <c:v>9844.15</c:v>
                </c:pt>
                <c:pt idx="44">
                  <c:v>11919.52</c:v>
                </c:pt>
                <c:pt idx="45">
                  <c:v>16494.310000000001</c:v>
                </c:pt>
                <c:pt idx="49">
                  <c:v>586.29</c:v>
                </c:pt>
                <c:pt idx="51">
                  <c:v>3754.59</c:v>
                </c:pt>
                <c:pt idx="53">
                  <c:v>3993.16</c:v>
                </c:pt>
                <c:pt idx="56">
                  <c:v>861.74</c:v>
                </c:pt>
                <c:pt idx="59">
                  <c:v>1729.5</c:v>
                </c:pt>
                <c:pt idx="60">
                  <c:v>1842.98</c:v>
                </c:pt>
                <c:pt idx="62">
                  <c:v>13484.97</c:v>
                </c:pt>
                <c:pt idx="65">
                  <c:v>12549.740000000002</c:v>
                </c:pt>
                <c:pt idx="69">
                  <c:v>2602.41</c:v>
                </c:pt>
                <c:pt idx="73">
                  <c:v>14451.26</c:v>
                </c:pt>
                <c:pt idx="77">
                  <c:v>12009.49</c:v>
                </c:pt>
                <c:pt idx="78">
                  <c:v>27495.090000000004</c:v>
                </c:pt>
                <c:pt idx="82">
                  <c:v>8530.16</c:v>
                </c:pt>
                <c:pt idx="87">
                  <c:v>15407.62</c:v>
                </c:pt>
                <c:pt idx="88">
                  <c:v>10407.390000000001</c:v>
                </c:pt>
                <c:pt idx="93">
                  <c:v>3910.3100000000004</c:v>
                </c:pt>
                <c:pt idx="94">
                  <c:v>12575.5</c:v>
                </c:pt>
                <c:pt idx="96">
                  <c:v>11777.19</c:v>
                </c:pt>
                <c:pt idx="97">
                  <c:v>3035.92</c:v>
                </c:pt>
                <c:pt idx="102">
                  <c:v>4456.43</c:v>
                </c:pt>
                <c:pt idx="107">
                  <c:v>4156.75</c:v>
                </c:pt>
                <c:pt idx="110">
                  <c:v>5168.71</c:v>
                </c:pt>
                <c:pt idx="111">
                  <c:v>1226.77</c:v>
                </c:pt>
                <c:pt idx="114">
                  <c:v>7611.56</c:v>
                </c:pt>
                <c:pt idx="119">
                  <c:v>3637.84</c:v>
                </c:pt>
                <c:pt idx="120">
                  <c:v>1798.75</c:v>
                </c:pt>
                <c:pt idx="122">
                  <c:v>7023.62</c:v>
                </c:pt>
                <c:pt idx="123">
                  <c:v>1538.71</c:v>
                </c:pt>
                <c:pt idx="127">
                  <c:v>5433.6</c:v>
                </c:pt>
                <c:pt idx="130">
                  <c:v>9513.2099999999991</c:v>
                </c:pt>
                <c:pt idx="132">
                  <c:v>12799.18</c:v>
                </c:pt>
                <c:pt idx="136">
                  <c:v>10945.86</c:v>
                </c:pt>
                <c:pt idx="138">
                  <c:v>3878.53</c:v>
                </c:pt>
                <c:pt idx="139">
                  <c:v>11268.21</c:v>
                </c:pt>
                <c:pt idx="141">
                  <c:v>9212.06</c:v>
                </c:pt>
                <c:pt idx="144">
                  <c:v>9789.630000000001</c:v>
                </c:pt>
                <c:pt idx="147">
                  <c:v>464.79999999999995</c:v>
                </c:pt>
                <c:pt idx="153">
                  <c:v>6169</c:v>
                </c:pt>
                <c:pt idx="154">
                  <c:v>9438.11</c:v>
                </c:pt>
                <c:pt idx="158">
                  <c:v>11018.289999999999</c:v>
                </c:pt>
                <c:pt idx="162">
                  <c:v>13083.39</c:v>
                </c:pt>
                <c:pt idx="168">
                  <c:v>2512.84</c:v>
                </c:pt>
                <c:pt idx="169">
                  <c:v>1783.3</c:v>
                </c:pt>
                <c:pt idx="173">
                  <c:v>13497.23</c:v>
                </c:pt>
                <c:pt idx="176">
                  <c:v>1133.06</c:v>
                </c:pt>
                <c:pt idx="179">
                  <c:v>2303</c:v>
                </c:pt>
                <c:pt idx="186">
                  <c:v>13388.4</c:v>
                </c:pt>
                <c:pt idx="189">
                  <c:v>4927.75</c:v>
                </c:pt>
                <c:pt idx="200">
                  <c:v>6376.5499999999993</c:v>
                </c:pt>
                <c:pt idx="202">
                  <c:v>12369.349999999999</c:v>
                </c:pt>
                <c:pt idx="206">
                  <c:v>8381.08</c:v>
                </c:pt>
                <c:pt idx="208">
                  <c:v>2059.79</c:v>
                </c:pt>
                <c:pt idx="210">
                  <c:v>9907.01</c:v>
                </c:pt>
                <c:pt idx="213">
                  <c:v>5650.66</c:v>
                </c:pt>
                <c:pt idx="215">
                  <c:v>1225.3400000000001</c:v>
                </c:pt>
                <c:pt idx="216">
                  <c:v>12138.99</c:v>
                </c:pt>
                <c:pt idx="219">
                  <c:v>4304.95</c:v>
                </c:pt>
                <c:pt idx="221">
                  <c:v>15593.02</c:v>
                </c:pt>
                <c:pt idx="224">
                  <c:v>3539.21</c:v>
                </c:pt>
                <c:pt idx="226">
                  <c:v>8550.49</c:v>
                </c:pt>
                <c:pt idx="228">
                  <c:v>2074.27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F-4CF9-AB0B-89FCD11CFEFA}"/>
            </c:ext>
          </c:extLst>
        </c:ser>
        <c:ser>
          <c:idx val="1"/>
          <c:order val="1"/>
          <c:tx>
            <c:strRef>
              <c:f>'pkt. 16'!$N$3:$N$4</c:f>
              <c:strCache>
                <c:ptCount val="1"/>
                <c:pt idx="0">
                  <c:v>północny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'pkt. 16'!$L$5:$L$248</c:f>
              <c:multiLvlStrCache>
                <c:ptCount val="231"/>
                <c:lvl>
                  <c:pt idx="0">
                    <c:v>02-Jan</c:v>
                  </c:pt>
                  <c:pt idx="1">
                    <c:v>03-Jan</c:v>
                  </c:pt>
                  <c:pt idx="2">
                    <c:v>04-Jan</c:v>
                  </c:pt>
                  <c:pt idx="3">
                    <c:v>05-Jan</c:v>
                  </c:pt>
                  <c:pt idx="4">
                    <c:v>08-Jan</c:v>
                  </c:pt>
                  <c:pt idx="5">
                    <c:v>11-Jan</c:v>
                  </c:pt>
                  <c:pt idx="6">
                    <c:v>13-Jan</c:v>
                  </c:pt>
                  <c:pt idx="7">
                    <c:v>15-Jan</c:v>
                  </c:pt>
                  <c:pt idx="8">
                    <c:v>16-Jan</c:v>
                  </c:pt>
                  <c:pt idx="9">
                    <c:v>17-Jan</c:v>
                  </c:pt>
                  <c:pt idx="10">
                    <c:v>19-Jan</c:v>
                  </c:pt>
                  <c:pt idx="11">
                    <c:v>20-Jan</c:v>
                  </c:pt>
                  <c:pt idx="12">
                    <c:v>25-Jan</c:v>
                  </c:pt>
                  <c:pt idx="13">
                    <c:v>26-Jan</c:v>
                  </c:pt>
                  <c:pt idx="14">
                    <c:v>27-Jan</c:v>
                  </c:pt>
                  <c:pt idx="15">
                    <c:v>29-Jan</c:v>
                  </c:pt>
                  <c:pt idx="16">
                    <c:v>30-Jan</c:v>
                  </c:pt>
                  <c:pt idx="17">
                    <c:v>31-Jan</c:v>
                  </c:pt>
                  <c:pt idx="18">
                    <c:v>01-Feb</c:v>
                  </c:pt>
                  <c:pt idx="19">
                    <c:v>02-Feb</c:v>
                  </c:pt>
                  <c:pt idx="20">
                    <c:v>03-Feb</c:v>
                  </c:pt>
                  <c:pt idx="21">
                    <c:v>05-Feb</c:v>
                  </c:pt>
                  <c:pt idx="22">
                    <c:v>06-Feb</c:v>
                  </c:pt>
                  <c:pt idx="23">
                    <c:v>08-Feb</c:v>
                  </c:pt>
                  <c:pt idx="24">
                    <c:v>11-Feb</c:v>
                  </c:pt>
                  <c:pt idx="25">
                    <c:v>12-Feb</c:v>
                  </c:pt>
                  <c:pt idx="26">
                    <c:v>13-Feb</c:v>
                  </c:pt>
                  <c:pt idx="27">
                    <c:v>14-Feb</c:v>
                  </c:pt>
                  <c:pt idx="28">
                    <c:v>18-Feb</c:v>
                  </c:pt>
                  <c:pt idx="29">
                    <c:v>19-Feb</c:v>
                  </c:pt>
                  <c:pt idx="30">
                    <c:v>20-Feb</c:v>
                  </c:pt>
                  <c:pt idx="31">
                    <c:v>22-Feb</c:v>
                  </c:pt>
                  <c:pt idx="32">
                    <c:v>23-Feb</c:v>
                  </c:pt>
                  <c:pt idx="33">
                    <c:v>25-Feb</c:v>
                  </c:pt>
                  <c:pt idx="34">
                    <c:v>26-Feb</c:v>
                  </c:pt>
                  <c:pt idx="35">
                    <c:v>04-Mar</c:v>
                  </c:pt>
                  <c:pt idx="36">
                    <c:v>06-Mar</c:v>
                  </c:pt>
                  <c:pt idx="37">
                    <c:v>07-Mar</c:v>
                  </c:pt>
                  <c:pt idx="38">
                    <c:v>08-Mar</c:v>
                  </c:pt>
                  <c:pt idx="39">
                    <c:v>12-Mar</c:v>
                  </c:pt>
                  <c:pt idx="40">
                    <c:v>14-Mar</c:v>
                  </c:pt>
                  <c:pt idx="41">
                    <c:v>15-Mar</c:v>
                  </c:pt>
                  <c:pt idx="42">
                    <c:v>16-Mar</c:v>
                  </c:pt>
                  <c:pt idx="43">
                    <c:v>17-Mar</c:v>
                  </c:pt>
                  <c:pt idx="44">
                    <c:v>19-Mar</c:v>
                  </c:pt>
                  <c:pt idx="45">
                    <c:v>21-Mar</c:v>
                  </c:pt>
                  <c:pt idx="46">
                    <c:v>25-Mar</c:v>
                  </c:pt>
                  <c:pt idx="47">
                    <c:v>26-Mar</c:v>
                  </c:pt>
                  <c:pt idx="48">
                    <c:v>27-Mar</c:v>
                  </c:pt>
                  <c:pt idx="49">
                    <c:v>28-Mar</c:v>
                  </c:pt>
                  <c:pt idx="50">
                    <c:v>31-Mar</c:v>
                  </c:pt>
                  <c:pt idx="51">
                    <c:v>02-Apr</c:v>
                  </c:pt>
                  <c:pt idx="52">
                    <c:v>03-Apr</c:v>
                  </c:pt>
                  <c:pt idx="53">
                    <c:v>05-Apr</c:v>
                  </c:pt>
                  <c:pt idx="54">
                    <c:v>06-Apr</c:v>
                  </c:pt>
                  <c:pt idx="55">
                    <c:v>07-Apr</c:v>
                  </c:pt>
                  <c:pt idx="56">
                    <c:v>10-Apr</c:v>
                  </c:pt>
                  <c:pt idx="57">
                    <c:v>11-Apr</c:v>
                  </c:pt>
                  <c:pt idx="58">
                    <c:v>12-Apr</c:v>
                  </c:pt>
                  <c:pt idx="59">
                    <c:v>15-Apr</c:v>
                  </c:pt>
                  <c:pt idx="60">
                    <c:v>19-Apr</c:v>
                  </c:pt>
                  <c:pt idx="61">
                    <c:v>20-Apr</c:v>
                  </c:pt>
                  <c:pt idx="62">
                    <c:v>21-Apr</c:v>
                  </c:pt>
                  <c:pt idx="63">
                    <c:v>22-Apr</c:v>
                  </c:pt>
                  <c:pt idx="64">
                    <c:v>23-Apr</c:v>
                  </c:pt>
                  <c:pt idx="65">
                    <c:v>24-Apr</c:v>
                  </c:pt>
                  <c:pt idx="66">
                    <c:v>26-Apr</c:v>
                  </c:pt>
                  <c:pt idx="67">
                    <c:v>27-Apr</c:v>
                  </c:pt>
                  <c:pt idx="68">
                    <c:v>30-Apr</c:v>
                  </c:pt>
                  <c:pt idx="69">
                    <c:v>03-May</c:v>
                  </c:pt>
                  <c:pt idx="70">
                    <c:v>04-May</c:v>
                  </c:pt>
                  <c:pt idx="71">
                    <c:v>05-May</c:v>
                  </c:pt>
                  <c:pt idx="72">
                    <c:v>06-May</c:v>
                  </c:pt>
                  <c:pt idx="73">
                    <c:v>07-May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18-May</c:v>
                  </c:pt>
                  <c:pt idx="81">
                    <c:v>19-May</c:v>
                  </c:pt>
                  <c:pt idx="82">
                    <c:v>20-May</c:v>
                  </c:pt>
                  <c:pt idx="83">
                    <c:v>21-May</c:v>
                  </c:pt>
                  <c:pt idx="84">
                    <c:v>22-May</c:v>
                  </c:pt>
                  <c:pt idx="85">
                    <c:v>23-May</c:v>
                  </c:pt>
                  <c:pt idx="86">
                    <c:v>24-May</c:v>
                  </c:pt>
                  <c:pt idx="87">
                    <c:v>25-May</c:v>
                  </c:pt>
                  <c:pt idx="88">
                    <c:v>26-May</c:v>
                  </c:pt>
                  <c:pt idx="89">
                    <c:v>27-May</c:v>
                  </c:pt>
                  <c:pt idx="90">
                    <c:v>29-May</c:v>
                  </c:pt>
                  <c:pt idx="91">
                    <c:v>30-May</c:v>
                  </c:pt>
                  <c:pt idx="92">
                    <c:v>31-May</c:v>
                  </c:pt>
                  <c:pt idx="93">
                    <c:v>01-Jun</c:v>
                  </c:pt>
                  <c:pt idx="94">
                    <c:v>02-Jun</c:v>
                  </c:pt>
                  <c:pt idx="95">
                    <c:v>05-Jun</c:v>
                  </c:pt>
                  <c:pt idx="96">
                    <c:v>06-Jun</c:v>
                  </c:pt>
                  <c:pt idx="97">
                    <c:v>09-Jun</c:v>
                  </c:pt>
                  <c:pt idx="98">
                    <c:v>11-Jun</c:v>
                  </c:pt>
                  <c:pt idx="99">
                    <c:v>13-Jun</c:v>
                  </c:pt>
                  <c:pt idx="100">
                    <c:v>14-Jun</c:v>
                  </c:pt>
                  <c:pt idx="101">
                    <c:v>17-Jun</c:v>
                  </c:pt>
                  <c:pt idx="102">
                    <c:v>19-Jun</c:v>
                  </c:pt>
                  <c:pt idx="103">
                    <c:v>20-Jun</c:v>
                  </c:pt>
                  <c:pt idx="104">
                    <c:v>21-Jun</c:v>
                  </c:pt>
                  <c:pt idx="105">
                    <c:v>23-Jun</c:v>
                  </c:pt>
                  <c:pt idx="106">
                    <c:v>24-Jun</c:v>
                  </c:pt>
                  <c:pt idx="107">
                    <c:v>25-Jun</c:v>
                  </c:pt>
                  <c:pt idx="108">
                    <c:v>26-Jun</c:v>
                  </c:pt>
                  <c:pt idx="109">
                    <c:v>27-Jun</c:v>
                  </c:pt>
                  <c:pt idx="110">
                    <c:v>29-Jun</c:v>
                  </c:pt>
                  <c:pt idx="111">
                    <c:v>30-Jun</c:v>
                  </c:pt>
                  <c:pt idx="112">
                    <c:v>02-Jul</c:v>
                  </c:pt>
                  <c:pt idx="113">
                    <c:v>03-Jul</c:v>
                  </c:pt>
                  <c:pt idx="114">
                    <c:v>05-Jul</c:v>
                  </c:pt>
                  <c:pt idx="115">
                    <c:v>06-Jul</c:v>
                  </c:pt>
                  <c:pt idx="116">
                    <c:v>07-Jul</c:v>
                  </c:pt>
                  <c:pt idx="117">
                    <c:v>08-Jul</c:v>
                  </c:pt>
                  <c:pt idx="118">
                    <c:v>10-Jul</c:v>
                  </c:pt>
                  <c:pt idx="119">
                    <c:v>11-Jul</c:v>
                  </c:pt>
                  <c:pt idx="120">
                    <c:v>12-Jul</c:v>
                  </c:pt>
                  <c:pt idx="121">
                    <c:v>14-Jul</c:v>
                  </c:pt>
                  <c:pt idx="122">
                    <c:v>15-Jul</c:v>
                  </c:pt>
                  <c:pt idx="123">
                    <c:v>16-Jul</c:v>
                  </c:pt>
                  <c:pt idx="124">
                    <c:v>17-Jul</c:v>
                  </c:pt>
                  <c:pt idx="125">
                    <c:v>18-Jul</c:v>
                  </c:pt>
                  <c:pt idx="126">
                    <c:v>19-Jul</c:v>
                  </c:pt>
                  <c:pt idx="127">
                    <c:v>22-Jul</c:v>
                  </c:pt>
                  <c:pt idx="128">
                    <c:v>23-Jul</c:v>
                  </c:pt>
                  <c:pt idx="129">
                    <c:v>24-Jul</c:v>
                  </c:pt>
                  <c:pt idx="130">
                    <c:v>25-Jul</c:v>
                  </c:pt>
                  <c:pt idx="131">
                    <c:v>26-Jul</c:v>
                  </c:pt>
                  <c:pt idx="132">
                    <c:v>27-Jul</c:v>
                  </c:pt>
                  <c:pt idx="133">
                    <c:v>29-Jul</c:v>
                  </c:pt>
                  <c:pt idx="134">
                    <c:v>30-Jul</c:v>
                  </c:pt>
                  <c:pt idx="135">
                    <c:v>02-Aug</c:v>
                  </c:pt>
                  <c:pt idx="136">
                    <c:v>05-Aug</c:v>
                  </c:pt>
                  <c:pt idx="137">
                    <c:v>06-Aug</c:v>
                  </c:pt>
                  <c:pt idx="138">
                    <c:v>07-Aug</c:v>
                  </c:pt>
                  <c:pt idx="139">
                    <c:v>08-Aug</c:v>
                  </c:pt>
                  <c:pt idx="140">
                    <c:v>12-Aug</c:v>
                  </c:pt>
                  <c:pt idx="141">
                    <c:v>14-Aug</c:v>
                  </c:pt>
                  <c:pt idx="142">
                    <c:v>15-Aug</c:v>
                  </c:pt>
                  <c:pt idx="143">
                    <c:v>16-Aug</c:v>
                  </c:pt>
                  <c:pt idx="144">
                    <c:v>17-Aug</c:v>
                  </c:pt>
                  <c:pt idx="145">
                    <c:v>18-Aug</c:v>
                  </c:pt>
                  <c:pt idx="146">
                    <c:v>19-Aug</c:v>
                  </c:pt>
                  <c:pt idx="147">
                    <c:v>20-Aug</c:v>
                  </c:pt>
                  <c:pt idx="148">
                    <c:v>21-Aug</c:v>
                  </c:pt>
                  <c:pt idx="149">
                    <c:v>22-Aug</c:v>
                  </c:pt>
                  <c:pt idx="150">
                    <c:v>23-Aug</c:v>
                  </c:pt>
                  <c:pt idx="151">
                    <c:v>25-Aug</c:v>
                  </c:pt>
                  <c:pt idx="152">
                    <c:v>26-Aug</c:v>
                  </c:pt>
                  <c:pt idx="153">
                    <c:v>27-Aug</c:v>
                  </c:pt>
                  <c:pt idx="154">
                    <c:v>28-Aug</c:v>
                  </c:pt>
                  <c:pt idx="155">
                    <c:v>29-Aug</c:v>
                  </c:pt>
                  <c:pt idx="156">
                    <c:v>30-Aug</c:v>
                  </c:pt>
                  <c:pt idx="157">
                    <c:v>31-Aug</c:v>
                  </c:pt>
                  <c:pt idx="158">
                    <c:v>02-Sep</c:v>
                  </c:pt>
                  <c:pt idx="159">
                    <c:v>04-Sep</c:v>
                  </c:pt>
                  <c:pt idx="160">
                    <c:v>05-Sep</c:v>
                  </c:pt>
                  <c:pt idx="161">
                    <c:v>06-Sep</c:v>
                  </c:pt>
                  <c:pt idx="162">
                    <c:v>10-Sep</c:v>
                  </c:pt>
                  <c:pt idx="163">
                    <c:v>11-Sep</c:v>
                  </c:pt>
                  <c:pt idx="164">
                    <c:v>13-Sep</c:v>
                  </c:pt>
                  <c:pt idx="165">
                    <c:v>19-Sep</c:v>
                  </c:pt>
                  <c:pt idx="166">
                    <c:v>20-Sep</c:v>
                  </c:pt>
                  <c:pt idx="167">
                    <c:v>22-Sep</c:v>
                  </c:pt>
                  <c:pt idx="168">
                    <c:v>23-Sep</c:v>
                  </c:pt>
                  <c:pt idx="169">
                    <c:v>28-Sep</c:v>
                  </c:pt>
                  <c:pt idx="170">
                    <c:v>29-Sep</c:v>
                  </c:pt>
                  <c:pt idx="171">
                    <c:v>30-Sep</c:v>
                  </c:pt>
                  <c:pt idx="172">
                    <c:v>02-Oct</c:v>
                  </c:pt>
                  <c:pt idx="173">
                    <c:v>03-Oct</c:v>
                  </c:pt>
                  <c:pt idx="174">
                    <c:v>04-Oct</c:v>
                  </c:pt>
                  <c:pt idx="175">
                    <c:v>05-Oct</c:v>
                  </c:pt>
                  <c:pt idx="176">
                    <c:v>06-Oct</c:v>
                  </c:pt>
                  <c:pt idx="177">
                    <c:v>08-Oct</c:v>
                  </c:pt>
                  <c:pt idx="178">
                    <c:v>09-Oct</c:v>
                  </c:pt>
                  <c:pt idx="179">
                    <c:v>11-Oct</c:v>
                  </c:pt>
                  <c:pt idx="180">
                    <c:v>12-Oct</c:v>
                  </c:pt>
                  <c:pt idx="181">
                    <c:v>14-Oct</c:v>
                  </c:pt>
                  <c:pt idx="182">
                    <c:v>15-Oct</c:v>
                  </c:pt>
                  <c:pt idx="183">
                    <c:v>16-Oct</c:v>
                  </c:pt>
                  <c:pt idx="184">
                    <c:v>17-Oct</c:v>
                  </c:pt>
                  <c:pt idx="185">
                    <c:v>19-Oct</c:v>
                  </c:pt>
                  <c:pt idx="186">
                    <c:v>20-Oct</c:v>
                  </c:pt>
                  <c:pt idx="187">
                    <c:v>23-Oct</c:v>
                  </c:pt>
                  <c:pt idx="188">
                    <c:v>24-Oct</c:v>
                  </c:pt>
                  <c:pt idx="189">
                    <c:v>25-Oct</c:v>
                  </c:pt>
                  <c:pt idx="190">
                    <c:v>26-Oct</c:v>
                  </c:pt>
                  <c:pt idx="191">
                    <c:v>28-Oct</c:v>
                  </c:pt>
                  <c:pt idx="192">
                    <c:v>29-Oct</c:v>
                  </c:pt>
                  <c:pt idx="193">
                    <c:v>30-Oct</c:v>
                  </c:pt>
                  <c:pt idx="194">
                    <c:v>01-Nov</c:v>
                  </c:pt>
                  <c:pt idx="195">
                    <c:v>02-Nov</c:v>
                  </c:pt>
                  <c:pt idx="196">
                    <c:v>04-Nov</c:v>
                  </c:pt>
                  <c:pt idx="197">
                    <c:v>05-Nov</c:v>
                  </c:pt>
                  <c:pt idx="198">
                    <c:v>06-Nov</c:v>
                  </c:pt>
                  <c:pt idx="199">
                    <c:v>09-Nov</c:v>
                  </c:pt>
                  <c:pt idx="200">
                    <c:v>11-Nov</c:v>
                  </c:pt>
                  <c:pt idx="201">
                    <c:v>12-Nov</c:v>
                  </c:pt>
                  <c:pt idx="202">
                    <c:v>13-Nov</c:v>
                  </c:pt>
                  <c:pt idx="203">
                    <c:v>14-Nov</c:v>
                  </c:pt>
                  <c:pt idx="204">
                    <c:v>15-Nov</c:v>
                  </c:pt>
                  <c:pt idx="205">
                    <c:v>16-Nov</c:v>
                  </c:pt>
                  <c:pt idx="206">
                    <c:v>17-Nov</c:v>
                  </c:pt>
                  <c:pt idx="207">
                    <c:v>19-Nov</c:v>
                  </c:pt>
                  <c:pt idx="208">
                    <c:v>21-Nov</c:v>
                  </c:pt>
                  <c:pt idx="209">
                    <c:v>23-Nov</c:v>
                  </c:pt>
                  <c:pt idx="210">
                    <c:v>25-Nov</c:v>
                  </c:pt>
                  <c:pt idx="211">
                    <c:v>29-Nov</c:v>
                  </c:pt>
                  <c:pt idx="212">
                    <c:v>30-Nov</c:v>
                  </c:pt>
                  <c:pt idx="213">
                    <c:v>02-Dec</c:v>
                  </c:pt>
                  <c:pt idx="214">
                    <c:v>07-Dec</c:v>
                  </c:pt>
                  <c:pt idx="215">
                    <c:v>08-Dec</c:v>
                  </c:pt>
                  <c:pt idx="216">
                    <c:v>09-Dec</c:v>
                  </c:pt>
                  <c:pt idx="217">
                    <c:v>11-Dec</c:v>
                  </c:pt>
                  <c:pt idx="218">
                    <c:v>15-Dec</c:v>
                  </c:pt>
                  <c:pt idx="219">
                    <c:v>16-Dec</c:v>
                  </c:pt>
                  <c:pt idx="220">
                    <c:v>17-Dec</c:v>
                  </c:pt>
                  <c:pt idx="221">
                    <c:v>18-Dec</c:v>
                  </c:pt>
                  <c:pt idx="222">
                    <c:v>19-Dec</c:v>
                  </c:pt>
                  <c:pt idx="223">
                    <c:v>20-Dec</c:v>
                  </c:pt>
                  <c:pt idx="224">
                    <c:v>21-Dec</c:v>
                  </c:pt>
                  <c:pt idx="225">
                    <c:v>22-Dec</c:v>
                  </c:pt>
                  <c:pt idx="226">
                    <c:v>23-Dec</c:v>
                  </c:pt>
                  <c:pt idx="227">
                    <c:v>24-Dec</c:v>
                  </c:pt>
                  <c:pt idx="228">
                    <c:v>28-Dec</c:v>
                  </c:pt>
                  <c:pt idx="229">
                    <c:v>30-Dec</c:v>
                  </c:pt>
                  <c:pt idx="230">
                    <c:v>31-Dec</c:v>
                  </c:pt>
                </c:lvl>
                <c:lvl>
                  <c:pt idx="0">
                    <c:v>Jan</c:v>
                  </c:pt>
                  <c:pt idx="18">
                    <c:v>Feb</c:v>
                  </c:pt>
                  <c:pt idx="35">
                    <c:v>Mar</c:v>
                  </c:pt>
                  <c:pt idx="51">
                    <c:v>Apr</c:v>
                  </c:pt>
                  <c:pt idx="69">
                    <c:v>May</c:v>
                  </c:pt>
                  <c:pt idx="93">
                    <c:v>Jun</c:v>
                  </c:pt>
                  <c:pt idx="112">
                    <c:v>Jul</c:v>
                  </c:pt>
                  <c:pt idx="135">
                    <c:v>Aug</c:v>
                  </c:pt>
                  <c:pt idx="158">
                    <c:v>Sep</c:v>
                  </c:pt>
                  <c:pt idx="172">
                    <c:v>Oct</c:v>
                  </c:pt>
                  <c:pt idx="194">
                    <c:v>Nov</c:v>
                  </c:pt>
                  <c:pt idx="213">
                    <c:v>Dec</c:v>
                  </c:pt>
                </c:lvl>
              </c:multiLvlStrCache>
            </c:multiLvlStrRef>
          </c:cat>
          <c:val>
            <c:numRef>
              <c:f>'pkt. 16'!$N$5:$N$248</c:f>
              <c:numCache>
                <c:formatCode>General</c:formatCode>
                <c:ptCount val="231"/>
                <c:pt idx="1">
                  <c:v>3826.03</c:v>
                </c:pt>
                <c:pt idx="2">
                  <c:v>2047.97</c:v>
                </c:pt>
                <c:pt idx="3">
                  <c:v>23656.79</c:v>
                </c:pt>
                <c:pt idx="4">
                  <c:v>3277.54</c:v>
                </c:pt>
                <c:pt idx="5">
                  <c:v>13510.57</c:v>
                </c:pt>
                <c:pt idx="6">
                  <c:v>9401.92</c:v>
                </c:pt>
                <c:pt idx="7">
                  <c:v>7912.18</c:v>
                </c:pt>
                <c:pt idx="8">
                  <c:v>6218.07</c:v>
                </c:pt>
                <c:pt idx="10">
                  <c:v>10681.970000000001</c:v>
                </c:pt>
                <c:pt idx="13">
                  <c:v>23496.059999999998</c:v>
                </c:pt>
                <c:pt idx="14">
                  <c:v>12985.289999999999</c:v>
                </c:pt>
                <c:pt idx="15">
                  <c:v>10544.02</c:v>
                </c:pt>
                <c:pt idx="18">
                  <c:v>19963.07</c:v>
                </c:pt>
                <c:pt idx="19">
                  <c:v>23174.239999999998</c:v>
                </c:pt>
                <c:pt idx="20">
                  <c:v>8948.09</c:v>
                </c:pt>
                <c:pt idx="21">
                  <c:v>766.19999999999993</c:v>
                </c:pt>
                <c:pt idx="22">
                  <c:v>14652.320000000002</c:v>
                </c:pt>
                <c:pt idx="25">
                  <c:v>23482.97</c:v>
                </c:pt>
                <c:pt idx="26">
                  <c:v>11087.560000000001</c:v>
                </c:pt>
                <c:pt idx="27">
                  <c:v>18385.419999999998</c:v>
                </c:pt>
                <c:pt idx="28">
                  <c:v>13012.79</c:v>
                </c:pt>
                <c:pt idx="30">
                  <c:v>5546.0499999999993</c:v>
                </c:pt>
                <c:pt idx="31">
                  <c:v>7120.32</c:v>
                </c:pt>
                <c:pt idx="35">
                  <c:v>5379.22</c:v>
                </c:pt>
                <c:pt idx="38">
                  <c:v>8820.58</c:v>
                </c:pt>
                <c:pt idx="39">
                  <c:v>15676.050000000001</c:v>
                </c:pt>
                <c:pt idx="42">
                  <c:v>11384.710000000001</c:v>
                </c:pt>
                <c:pt idx="44">
                  <c:v>15095.7</c:v>
                </c:pt>
                <c:pt idx="46">
                  <c:v>10085.130000000001</c:v>
                </c:pt>
                <c:pt idx="48">
                  <c:v>8468.119999999999</c:v>
                </c:pt>
                <c:pt idx="50">
                  <c:v>15506.91</c:v>
                </c:pt>
                <c:pt idx="52">
                  <c:v>9359.09</c:v>
                </c:pt>
                <c:pt idx="58">
                  <c:v>11774.49</c:v>
                </c:pt>
                <c:pt idx="60">
                  <c:v>23522.33</c:v>
                </c:pt>
                <c:pt idx="63">
                  <c:v>11059.199999999999</c:v>
                </c:pt>
                <c:pt idx="64">
                  <c:v>7207.25</c:v>
                </c:pt>
                <c:pt idx="66">
                  <c:v>12883.880000000001</c:v>
                </c:pt>
                <c:pt idx="70">
                  <c:v>12588.199999999999</c:v>
                </c:pt>
                <c:pt idx="71">
                  <c:v>13130.59</c:v>
                </c:pt>
                <c:pt idx="72">
                  <c:v>11393.02</c:v>
                </c:pt>
                <c:pt idx="75">
                  <c:v>12159.58</c:v>
                </c:pt>
                <c:pt idx="76">
                  <c:v>11541.11</c:v>
                </c:pt>
                <c:pt idx="78">
                  <c:v>2358.64</c:v>
                </c:pt>
                <c:pt idx="79">
                  <c:v>7339.08</c:v>
                </c:pt>
                <c:pt idx="80">
                  <c:v>7769.12</c:v>
                </c:pt>
                <c:pt idx="81">
                  <c:v>10027.85</c:v>
                </c:pt>
                <c:pt idx="83">
                  <c:v>9026.64</c:v>
                </c:pt>
                <c:pt idx="84">
                  <c:v>1183.1399999999999</c:v>
                </c:pt>
                <c:pt idx="86">
                  <c:v>1181.19</c:v>
                </c:pt>
                <c:pt idx="87">
                  <c:v>3391.48</c:v>
                </c:pt>
                <c:pt idx="88">
                  <c:v>4648.1099999999997</c:v>
                </c:pt>
                <c:pt idx="91">
                  <c:v>844.37</c:v>
                </c:pt>
                <c:pt idx="93">
                  <c:v>8952.0600000000013</c:v>
                </c:pt>
                <c:pt idx="94">
                  <c:v>23545.940000000002</c:v>
                </c:pt>
                <c:pt idx="95">
                  <c:v>13093.080000000002</c:v>
                </c:pt>
                <c:pt idx="96">
                  <c:v>30547.53</c:v>
                </c:pt>
                <c:pt idx="97">
                  <c:v>19520.11</c:v>
                </c:pt>
                <c:pt idx="98">
                  <c:v>17838.72</c:v>
                </c:pt>
                <c:pt idx="99">
                  <c:v>18117.87</c:v>
                </c:pt>
                <c:pt idx="100">
                  <c:v>9936.41</c:v>
                </c:pt>
                <c:pt idx="101">
                  <c:v>22393.690000000002</c:v>
                </c:pt>
                <c:pt idx="102">
                  <c:v>16013.3</c:v>
                </c:pt>
                <c:pt idx="105">
                  <c:v>5076.1200000000008</c:v>
                </c:pt>
                <c:pt idx="107">
                  <c:v>10623.85</c:v>
                </c:pt>
                <c:pt idx="112">
                  <c:v>2193.0700000000002</c:v>
                </c:pt>
                <c:pt idx="113">
                  <c:v>10453.439999999999</c:v>
                </c:pt>
                <c:pt idx="115">
                  <c:v>9748.32</c:v>
                </c:pt>
                <c:pt idx="116">
                  <c:v>22385.73</c:v>
                </c:pt>
                <c:pt idx="117">
                  <c:v>10925.07</c:v>
                </c:pt>
                <c:pt idx="118">
                  <c:v>11041.460000000001</c:v>
                </c:pt>
                <c:pt idx="120">
                  <c:v>12271.800000000001</c:v>
                </c:pt>
                <c:pt idx="121">
                  <c:v>12985.32</c:v>
                </c:pt>
                <c:pt idx="122">
                  <c:v>10951.01</c:v>
                </c:pt>
                <c:pt idx="123">
                  <c:v>19211.25</c:v>
                </c:pt>
                <c:pt idx="124">
                  <c:v>8775.0400000000009</c:v>
                </c:pt>
                <c:pt idx="125">
                  <c:v>10109.32</c:v>
                </c:pt>
                <c:pt idx="126">
                  <c:v>8659.42</c:v>
                </c:pt>
                <c:pt idx="129">
                  <c:v>4490.8</c:v>
                </c:pt>
                <c:pt idx="131">
                  <c:v>10857.779999999999</c:v>
                </c:pt>
                <c:pt idx="133">
                  <c:v>6998.77</c:v>
                </c:pt>
                <c:pt idx="134">
                  <c:v>13513.03</c:v>
                </c:pt>
                <c:pt idx="135">
                  <c:v>10941.439999999999</c:v>
                </c:pt>
                <c:pt idx="137">
                  <c:v>786.94999999999993</c:v>
                </c:pt>
                <c:pt idx="140">
                  <c:v>19175.129999999997</c:v>
                </c:pt>
                <c:pt idx="142">
                  <c:v>10899.21</c:v>
                </c:pt>
                <c:pt idx="143">
                  <c:v>9417.9500000000007</c:v>
                </c:pt>
                <c:pt idx="146">
                  <c:v>11092.82</c:v>
                </c:pt>
                <c:pt idx="148">
                  <c:v>12938.310000000001</c:v>
                </c:pt>
                <c:pt idx="149">
                  <c:v>11819.64</c:v>
                </c:pt>
                <c:pt idx="150">
                  <c:v>8226.8700000000008</c:v>
                </c:pt>
                <c:pt idx="152">
                  <c:v>1241.46</c:v>
                </c:pt>
                <c:pt idx="155">
                  <c:v>7415.33</c:v>
                </c:pt>
                <c:pt idx="156">
                  <c:v>9067.77</c:v>
                </c:pt>
                <c:pt idx="157">
                  <c:v>11327.369999999999</c:v>
                </c:pt>
                <c:pt idx="159">
                  <c:v>12935.01</c:v>
                </c:pt>
                <c:pt idx="160">
                  <c:v>18429.599999999999</c:v>
                </c:pt>
                <c:pt idx="161">
                  <c:v>26360.82</c:v>
                </c:pt>
                <c:pt idx="163">
                  <c:v>6320.18</c:v>
                </c:pt>
                <c:pt idx="164">
                  <c:v>9421.26</c:v>
                </c:pt>
                <c:pt idx="165">
                  <c:v>5105.2400000000007</c:v>
                </c:pt>
                <c:pt idx="166">
                  <c:v>13253.41</c:v>
                </c:pt>
                <c:pt idx="167">
                  <c:v>9028.75</c:v>
                </c:pt>
                <c:pt idx="169">
                  <c:v>12171.710000000001</c:v>
                </c:pt>
                <c:pt idx="172">
                  <c:v>16939.660000000003</c:v>
                </c:pt>
                <c:pt idx="173">
                  <c:v>4592.4799999999996</c:v>
                </c:pt>
                <c:pt idx="175">
                  <c:v>6223.1900000000005</c:v>
                </c:pt>
                <c:pt idx="176">
                  <c:v>30274.89</c:v>
                </c:pt>
                <c:pt idx="181">
                  <c:v>8904.4</c:v>
                </c:pt>
                <c:pt idx="183">
                  <c:v>7373.74</c:v>
                </c:pt>
                <c:pt idx="184">
                  <c:v>7186.4599999999991</c:v>
                </c:pt>
                <c:pt idx="187">
                  <c:v>11354.55</c:v>
                </c:pt>
                <c:pt idx="190">
                  <c:v>11527.939999999999</c:v>
                </c:pt>
                <c:pt idx="191">
                  <c:v>18727.150000000001</c:v>
                </c:pt>
                <c:pt idx="193">
                  <c:v>9951.2800000000007</c:v>
                </c:pt>
                <c:pt idx="194">
                  <c:v>8445.89</c:v>
                </c:pt>
                <c:pt idx="195">
                  <c:v>13391.82</c:v>
                </c:pt>
                <c:pt idx="199">
                  <c:v>12916.060000000001</c:v>
                </c:pt>
                <c:pt idx="201">
                  <c:v>3127.2799999999997</c:v>
                </c:pt>
                <c:pt idx="204">
                  <c:v>11567.77</c:v>
                </c:pt>
                <c:pt idx="205">
                  <c:v>12567.22</c:v>
                </c:pt>
                <c:pt idx="207">
                  <c:v>1621.4</c:v>
                </c:pt>
                <c:pt idx="211">
                  <c:v>11546.650000000001</c:v>
                </c:pt>
                <c:pt idx="212">
                  <c:v>13979.36</c:v>
                </c:pt>
                <c:pt idx="214">
                  <c:v>24341.18</c:v>
                </c:pt>
                <c:pt idx="218">
                  <c:v>1068.98</c:v>
                </c:pt>
                <c:pt idx="220">
                  <c:v>3515.5</c:v>
                </c:pt>
                <c:pt idx="223">
                  <c:v>7259.88</c:v>
                </c:pt>
                <c:pt idx="224">
                  <c:v>9905.4699999999993</c:v>
                </c:pt>
                <c:pt idx="225">
                  <c:v>3966.4700000000003</c:v>
                </c:pt>
                <c:pt idx="226">
                  <c:v>9425.66</c:v>
                </c:pt>
                <c:pt idx="227">
                  <c:v>9585</c:v>
                </c:pt>
                <c:pt idx="228">
                  <c:v>7281.08</c:v>
                </c:pt>
                <c:pt idx="229">
                  <c:v>8899.7000000000007</c:v>
                </c:pt>
                <c:pt idx="230">
                  <c:v>1395.63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F-4CF9-AB0B-89FCD11CFEFA}"/>
            </c:ext>
          </c:extLst>
        </c:ser>
        <c:ser>
          <c:idx val="2"/>
          <c:order val="2"/>
          <c:tx>
            <c:strRef>
              <c:f>'pkt. 16'!$O$3:$O$4</c:f>
              <c:strCache>
                <c:ptCount val="1"/>
                <c:pt idx="0">
                  <c:v>południowy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'pkt. 16'!$L$5:$L$248</c:f>
              <c:multiLvlStrCache>
                <c:ptCount val="231"/>
                <c:lvl>
                  <c:pt idx="0">
                    <c:v>02-Jan</c:v>
                  </c:pt>
                  <c:pt idx="1">
                    <c:v>03-Jan</c:v>
                  </c:pt>
                  <c:pt idx="2">
                    <c:v>04-Jan</c:v>
                  </c:pt>
                  <c:pt idx="3">
                    <c:v>05-Jan</c:v>
                  </c:pt>
                  <c:pt idx="4">
                    <c:v>08-Jan</c:v>
                  </c:pt>
                  <c:pt idx="5">
                    <c:v>11-Jan</c:v>
                  </c:pt>
                  <c:pt idx="6">
                    <c:v>13-Jan</c:v>
                  </c:pt>
                  <c:pt idx="7">
                    <c:v>15-Jan</c:v>
                  </c:pt>
                  <c:pt idx="8">
                    <c:v>16-Jan</c:v>
                  </c:pt>
                  <c:pt idx="9">
                    <c:v>17-Jan</c:v>
                  </c:pt>
                  <c:pt idx="10">
                    <c:v>19-Jan</c:v>
                  </c:pt>
                  <c:pt idx="11">
                    <c:v>20-Jan</c:v>
                  </c:pt>
                  <c:pt idx="12">
                    <c:v>25-Jan</c:v>
                  </c:pt>
                  <c:pt idx="13">
                    <c:v>26-Jan</c:v>
                  </c:pt>
                  <c:pt idx="14">
                    <c:v>27-Jan</c:v>
                  </c:pt>
                  <c:pt idx="15">
                    <c:v>29-Jan</c:v>
                  </c:pt>
                  <c:pt idx="16">
                    <c:v>30-Jan</c:v>
                  </c:pt>
                  <c:pt idx="17">
                    <c:v>31-Jan</c:v>
                  </c:pt>
                  <c:pt idx="18">
                    <c:v>01-Feb</c:v>
                  </c:pt>
                  <c:pt idx="19">
                    <c:v>02-Feb</c:v>
                  </c:pt>
                  <c:pt idx="20">
                    <c:v>03-Feb</c:v>
                  </c:pt>
                  <c:pt idx="21">
                    <c:v>05-Feb</c:v>
                  </c:pt>
                  <c:pt idx="22">
                    <c:v>06-Feb</c:v>
                  </c:pt>
                  <c:pt idx="23">
                    <c:v>08-Feb</c:v>
                  </c:pt>
                  <c:pt idx="24">
                    <c:v>11-Feb</c:v>
                  </c:pt>
                  <c:pt idx="25">
                    <c:v>12-Feb</c:v>
                  </c:pt>
                  <c:pt idx="26">
                    <c:v>13-Feb</c:v>
                  </c:pt>
                  <c:pt idx="27">
                    <c:v>14-Feb</c:v>
                  </c:pt>
                  <c:pt idx="28">
                    <c:v>18-Feb</c:v>
                  </c:pt>
                  <c:pt idx="29">
                    <c:v>19-Feb</c:v>
                  </c:pt>
                  <c:pt idx="30">
                    <c:v>20-Feb</c:v>
                  </c:pt>
                  <c:pt idx="31">
                    <c:v>22-Feb</c:v>
                  </c:pt>
                  <c:pt idx="32">
                    <c:v>23-Feb</c:v>
                  </c:pt>
                  <c:pt idx="33">
                    <c:v>25-Feb</c:v>
                  </c:pt>
                  <c:pt idx="34">
                    <c:v>26-Feb</c:v>
                  </c:pt>
                  <c:pt idx="35">
                    <c:v>04-Mar</c:v>
                  </c:pt>
                  <c:pt idx="36">
                    <c:v>06-Mar</c:v>
                  </c:pt>
                  <c:pt idx="37">
                    <c:v>07-Mar</c:v>
                  </c:pt>
                  <c:pt idx="38">
                    <c:v>08-Mar</c:v>
                  </c:pt>
                  <c:pt idx="39">
                    <c:v>12-Mar</c:v>
                  </c:pt>
                  <c:pt idx="40">
                    <c:v>14-Mar</c:v>
                  </c:pt>
                  <c:pt idx="41">
                    <c:v>15-Mar</c:v>
                  </c:pt>
                  <c:pt idx="42">
                    <c:v>16-Mar</c:v>
                  </c:pt>
                  <c:pt idx="43">
                    <c:v>17-Mar</c:v>
                  </c:pt>
                  <c:pt idx="44">
                    <c:v>19-Mar</c:v>
                  </c:pt>
                  <c:pt idx="45">
                    <c:v>21-Mar</c:v>
                  </c:pt>
                  <c:pt idx="46">
                    <c:v>25-Mar</c:v>
                  </c:pt>
                  <c:pt idx="47">
                    <c:v>26-Mar</c:v>
                  </c:pt>
                  <c:pt idx="48">
                    <c:v>27-Mar</c:v>
                  </c:pt>
                  <c:pt idx="49">
                    <c:v>28-Mar</c:v>
                  </c:pt>
                  <c:pt idx="50">
                    <c:v>31-Mar</c:v>
                  </c:pt>
                  <c:pt idx="51">
                    <c:v>02-Apr</c:v>
                  </c:pt>
                  <c:pt idx="52">
                    <c:v>03-Apr</c:v>
                  </c:pt>
                  <c:pt idx="53">
                    <c:v>05-Apr</c:v>
                  </c:pt>
                  <c:pt idx="54">
                    <c:v>06-Apr</c:v>
                  </c:pt>
                  <c:pt idx="55">
                    <c:v>07-Apr</c:v>
                  </c:pt>
                  <c:pt idx="56">
                    <c:v>10-Apr</c:v>
                  </c:pt>
                  <c:pt idx="57">
                    <c:v>11-Apr</c:v>
                  </c:pt>
                  <c:pt idx="58">
                    <c:v>12-Apr</c:v>
                  </c:pt>
                  <c:pt idx="59">
                    <c:v>15-Apr</c:v>
                  </c:pt>
                  <c:pt idx="60">
                    <c:v>19-Apr</c:v>
                  </c:pt>
                  <c:pt idx="61">
                    <c:v>20-Apr</c:v>
                  </c:pt>
                  <c:pt idx="62">
                    <c:v>21-Apr</c:v>
                  </c:pt>
                  <c:pt idx="63">
                    <c:v>22-Apr</c:v>
                  </c:pt>
                  <c:pt idx="64">
                    <c:v>23-Apr</c:v>
                  </c:pt>
                  <c:pt idx="65">
                    <c:v>24-Apr</c:v>
                  </c:pt>
                  <c:pt idx="66">
                    <c:v>26-Apr</c:v>
                  </c:pt>
                  <c:pt idx="67">
                    <c:v>27-Apr</c:v>
                  </c:pt>
                  <c:pt idx="68">
                    <c:v>30-Apr</c:v>
                  </c:pt>
                  <c:pt idx="69">
                    <c:v>03-May</c:v>
                  </c:pt>
                  <c:pt idx="70">
                    <c:v>04-May</c:v>
                  </c:pt>
                  <c:pt idx="71">
                    <c:v>05-May</c:v>
                  </c:pt>
                  <c:pt idx="72">
                    <c:v>06-May</c:v>
                  </c:pt>
                  <c:pt idx="73">
                    <c:v>07-May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18-May</c:v>
                  </c:pt>
                  <c:pt idx="81">
                    <c:v>19-May</c:v>
                  </c:pt>
                  <c:pt idx="82">
                    <c:v>20-May</c:v>
                  </c:pt>
                  <c:pt idx="83">
                    <c:v>21-May</c:v>
                  </c:pt>
                  <c:pt idx="84">
                    <c:v>22-May</c:v>
                  </c:pt>
                  <c:pt idx="85">
                    <c:v>23-May</c:v>
                  </c:pt>
                  <c:pt idx="86">
                    <c:v>24-May</c:v>
                  </c:pt>
                  <c:pt idx="87">
                    <c:v>25-May</c:v>
                  </c:pt>
                  <c:pt idx="88">
                    <c:v>26-May</c:v>
                  </c:pt>
                  <c:pt idx="89">
                    <c:v>27-May</c:v>
                  </c:pt>
                  <c:pt idx="90">
                    <c:v>29-May</c:v>
                  </c:pt>
                  <c:pt idx="91">
                    <c:v>30-May</c:v>
                  </c:pt>
                  <c:pt idx="92">
                    <c:v>31-May</c:v>
                  </c:pt>
                  <c:pt idx="93">
                    <c:v>01-Jun</c:v>
                  </c:pt>
                  <c:pt idx="94">
                    <c:v>02-Jun</c:v>
                  </c:pt>
                  <c:pt idx="95">
                    <c:v>05-Jun</c:v>
                  </c:pt>
                  <c:pt idx="96">
                    <c:v>06-Jun</c:v>
                  </c:pt>
                  <c:pt idx="97">
                    <c:v>09-Jun</c:v>
                  </c:pt>
                  <c:pt idx="98">
                    <c:v>11-Jun</c:v>
                  </c:pt>
                  <c:pt idx="99">
                    <c:v>13-Jun</c:v>
                  </c:pt>
                  <c:pt idx="100">
                    <c:v>14-Jun</c:v>
                  </c:pt>
                  <c:pt idx="101">
                    <c:v>17-Jun</c:v>
                  </c:pt>
                  <c:pt idx="102">
                    <c:v>19-Jun</c:v>
                  </c:pt>
                  <c:pt idx="103">
                    <c:v>20-Jun</c:v>
                  </c:pt>
                  <c:pt idx="104">
                    <c:v>21-Jun</c:v>
                  </c:pt>
                  <c:pt idx="105">
                    <c:v>23-Jun</c:v>
                  </c:pt>
                  <c:pt idx="106">
                    <c:v>24-Jun</c:v>
                  </c:pt>
                  <c:pt idx="107">
                    <c:v>25-Jun</c:v>
                  </c:pt>
                  <c:pt idx="108">
                    <c:v>26-Jun</c:v>
                  </c:pt>
                  <c:pt idx="109">
                    <c:v>27-Jun</c:v>
                  </c:pt>
                  <c:pt idx="110">
                    <c:v>29-Jun</c:v>
                  </c:pt>
                  <c:pt idx="111">
                    <c:v>30-Jun</c:v>
                  </c:pt>
                  <c:pt idx="112">
                    <c:v>02-Jul</c:v>
                  </c:pt>
                  <c:pt idx="113">
                    <c:v>03-Jul</c:v>
                  </c:pt>
                  <c:pt idx="114">
                    <c:v>05-Jul</c:v>
                  </c:pt>
                  <c:pt idx="115">
                    <c:v>06-Jul</c:v>
                  </c:pt>
                  <c:pt idx="116">
                    <c:v>07-Jul</c:v>
                  </c:pt>
                  <c:pt idx="117">
                    <c:v>08-Jul</c:v>
                  </c:pt>
                  <c:pt idx="118">
                    <c:v>10-Jul</c:v>
                  </c:pt>
                  <c:pt idx="119">
                    <c:v>11-Jul</c:v>
                  </c:pt>
                  <c:pt idx="120">
                    <c:v>12-Jul</c:v>
                  </c:pt>
                  <c:pt idx="121">
                    <c:v>14-Jul</c:v>
                  </c:pt>
                  <c:pt idx="122">
                    <c:v>15-Jul</c:v>
                  </c:pt>
                  <c:pt idx="123">
                    <c:v>16-Jul</c:v>
                  </c:pt>
                  <c:pt idx="124">
                    <c:v>17-Jul</c:v>
                  </c:pt>
                  <c:pt idx="125">
                    <c:v>18-Jul</c:v>
                  </c:pt>
                  <c:pt idx="126">
                    <c:v>19-Jul</c:v>
                  </c:pt>
                  <c:pt idx="127">
                    <c:v>22-Jul</c:v>
                  </c:pt>
                  <c:pt idx="128">
                    <c:v>23-Jul</c:v>
                  </c:pt>
                  <c:pt idx="129">
                    <c:v>24-Jul</c:v>
                  </c:pt>
                  <c:pt idx="130">
                    <c:v>25-Jul</c:v>
                  </c:pt>
                  <c:pt idx="131">
                    <c:v>26-Jul</c:v>
                  </c:pt>
                  <c:pt idx="132">
                    <c:v>27-Jul</c:v>
                  </c:pt>
                  <c:pt idx="133">
                    <c:v>29-Jul</c:v>
                  </c:pt>
                  <c:pt idx="134">
                    <c:v>30-Jul</c:v>
                  </c:pt>
                  <c:pt idx="135">
                    <c:v>02-Aug</c:v>
                  </c:pt>
                  <c:pt idx="136">
                    <c:v>05-Aug</c:v>
                  </c:pt>
                  <c:pt idx="137">
                    <c:v>06-Aug</c:v>
                  </c:pt>
                  <c:pt idx="138">
                    <c:v>07-Aug</c:v>
                  </c:pt>
                  <c:pt idx="139">
                    <c:v>08-Aug</c:v>
                  </c:pt>
                  <c:pt idx="140">
                    <c:v>12-Aug</c:v>
                  </c:pt>
                  <c:pt idx="141">
                    <c:v>14-Aug</c:v>
                  </c:pt>
                  <c:pt idx="142">
                    <c:v>15-Aug</c:v>
                  </c:pt>
                  <c:pt idx="143">
                    <c:v>16-Aug</c:v>
                  </c:pt>
                  <c:pt idx="144">
                    <c:v>17-Aug</c:v>
                  </c:pt>
                  <c:pt idx="145">
                    <c:v>18-Aug</c:v>
                  </c:pt>
                  <c:pt idx="146">
                    <c:v>19-Aug</c:v>
                  </c:pt>
                  <c:pt idx="147">
                    <c:v>20-Aug</c:v>
                  </c:pt>
                  <c:pt idx="148">
                    <c:v>21-Aug</c:v>
                  </c:pt>
                  <c:pt idx="149">
                    <c:v>22-Aug</c:v>
                  </c:pt>
                  <c:pt idx="150">
                    <c:v>23-Aug</c:v>
                  </c:pt>
                  <c:pt idx="151">
                    <c:v>25-Aug</c:v>
                  </c:pt>
                  <c:pt idx="152">
                    <c:v>26-Aug</c:v>
                  </c:pt>
                  <c:pt idx="153">
                    <c:v>27-Aug</c:v>
                  </c:pt>
                  <c:pt idx="154">
                    <c:v>28-Aug</c:v>
                  </c:pt>
                  <c:pt idx="155">
                    <c:v>29-Aug</c:v>
                  </c:pt>
                  <c:pt idx="156">
                    <c:v>30-Aug</c:v>
                  </c:pt>
                  <c:pt idx="157">
                    <c:v>31-Aug</c:v>
                  </c:pt>
                  <c:pt idx="158">
                    <c:v>02-Sep</c:v>
                  </c:pt>
                  <c:pt idx="159">
                    <c:v>04-Sep</c:v>
                  </c:pt>
                  <c:pt idx="160">
                    <c:v>05-Sep</c:v>
                  </c:pt>
                  <c:pt idx="161">
                    <c:v>06-Sep</c:v>
                  </c:pt>
                  <c:pt idx="162">
                    <c:v>10-Sep</c:v>
                  </c:pt>
                  <c:pt idx="163">
                    <c:v>11-Sep</c:v>
                  </c:pt>
                  <c:pt idx="164">
                    <c:v>13-Sep</c:v>
                  </c:pt>
                  <c:pt idx="165">
                    <c:v>19-Sep</c:v>
                  </c:pt>
                  <c:pt idx="166">
                    <c:v>20-Sep</c:v>
                  </c:pt>
                  <c:pt idx="167">
                    <c:v>22-Sep</c:v>
                  </c:pt>
                  <c:pt idx="168">
                    <c:v>23-Sep</c:v>
                  </c:pt>
                  <c:pt idx="169">
                    <c:v>28-Sep</c:v>
                  </c:pt>
                  <c:pt idx="170">
                    <c:v>29-Sep</c:v>
                  </c:pt>
                  <c:pt idx="171">
                    <c:v>30-Sep</c:v>
                  </c:pt>
                  <c:pt idx="172">
                    <c:v>02-Oct</c:v>
                  </c:pt>
                  <c:pt idx="173">
                    <c:v>03-Oct</c:v>
                  </c:pt>
                  <c:pt idx="174">
                    <c:v>04-Oct</c:v>
                  </c:pt>
                  <c:pt idx="175">
                    <c:v>05-Oct</c:v>
                  </c:pt>
                  <c:pt idx="176">
                    <c:v>06-Oct</c:v>
                  </c:pt>
                  <c:pt idx="177">
                    <c:v>08-Oct</c:v>
                  </c:pt>
                  <c:pt idx="178">
                    <c:v>09-Oct</c:v>
                  </c:pt>
                  <c:pt idx="179">
                    <c:v>11-Oct</c:v>
                  </c:pt>
                  <c:pt idx="180">
                    <c:v>12-Oct</c:v>
                  </c:pt>
                  <c:pt idx="181">
                    <c:v>14-Oct</c:v>
                  </c:pt>
                  <c:pt idx="182">
                    <c:v>15-Oct</c:v>
                  </c:pt>
                  <c:pt idx="183">
                    <c:v>16-Oct</c:v>
                  </c:pt>
                  <c:pt idx="184">
                    <c:v>17-Oct</c:v>
                  </c:pt>
                  <c:pt idx="185">
                    <c:v>19-Oct</c:v>
                  </c:pt>
                  <c:pt idx="186">
                    <c:v>20-Oct</c:v>
                  </c:pt>
                  <c:pt idx="187">
                    <c:v>23-Oct</c:v>
                  </c:pt>
                  <c:pt idx="188">
                    <c:v>24-Oct</c:v>
                  </c:pt>
                  <c:pt idx="189">
                    <c:v>25-Oct</c:v>
                  </c:pt>
                  <c:pt idx="190">
                    <c:v>26-Oct</c:v>
                  </c:pt>
                  <c:pt idx="191">
                    <c:v>28-Oct</c:v>
                  </c:pt>
                  <c:pt idx="192">
                    <c:v>29-Oct</c:v>
                  </c:pt>
                  <c:pt idx="193">
                    <c:v>30-Oct</c:v>
                  </c:pt>
                  <c:pt idx="194">
                    <c:v>01-Nov</c:v>
                  </c:pt>
                  <c:pt idx="195">
                    <c:v>02-Nov</c:v>
                  </c:pt>
                  <c:pt idx="196">
                    <c:v>04-Nov</c:v>
                  </c:pt>
                  <c:pt idx="197">
                    <c:v>05-Nov</c:v>
                  </c:pt>
                  <c:pt idx="198">
                    <c:v>06-Nov</c:v>
                  </c:pt>
                  <c:pt idx="199">
                    <c:v>09-Nov</c:v>
                  </c:pt>
                  <c:pt idx="200">
                    <c:v>11-Nov</c:v>
                  </c:pt>
                  <c:pt idx="201">
                    <c:v>12-Nov</c:v>
                  </c:pt>
                  <c:pt idx="202">
                    <c:v>13-Nov</c:v>
                  </c:pt>
                  <c:pt idx="203">
                    <c:v>14-Nov</c:v>
                  </c:pt>
                  <c:pt idx="204">
                    <c:v>15-Nov</c:v>
                  </c:pt>
                  <c:pt idx="205">
                    <c:v>16-Nov</c:v>
                  </c:pt>
                  <c:pt idx="206">
                    <c:v>17-Nov</c:v>
                  </c:pt>
                  <c:pt idx="207">
                    <c:v>19-Nov</c:v>
                  </c:pt>
                  <c:pt idx="208">
                    <c:v>21-Nov</c:v>
                  </c:pt>
                  <c:pt idx="209">
                    <c:v>23-Nov</c:v>
                  </c:pt>
                  <c:pt idx="210">
                    <c:v>25-Nov</c:v>
                  </c:pt>
                  <c:pt idx="211">
                    <c:v>29-Nov</c:v>
                  </c:pt>
                  <c:pt idx="212">
                    <c:v>30-Nov</c:v>
                  </c:pt>
                  <c:pt idx="213">
                    <c:v>02-Dec</c:v>
                  </c:pt>
                  <c:pt idx="214">
                    <c:v>07-Dec</c:v>
                  </c:pt>
                  <c:pt idx="215">
                    <c:v>08-Dec</c:v>
                  </c:pt>
                  <c:pt idx="216">
                    <c:v>09-Dec</c:v>
                  </c:pt>
                  <c:pt idx="217">
                    <c:v>11-Dec</c:v>
                  </c:pt>
                  <c:pt idx="218">
                    <c:v>15-Dec</c:v>
                  </c:pt>
                  <c:pt idx="219">
                    <c:v>16-Dec</c:v>
                  </c:pt>
                  <c:pt idx="220">
                    <c:v>17-Dec</c:v>
                  </c:pt>
                  <c:pt idx="221">
                    <c:v>18-Dec</c:v>
                  </c:pt>
                  <c:pt idx="222">
                    <c:v>19-Dec</c:v>
                  </c:pt>
                  <c:pt idx="223">
                    <c:v>20-Dec</c:v>
                  </c:pt>
                  <c:pt idx="224">
                    <c:v>21-Dec</c:v>
                  </c:pt>
                  <c:pt idx="225">
                    <c:v>22-Dec</c:v>
                  </c:pt>
                  <c:pt idx="226">
                    <c:v>23-Dec</c:v>
                  </c:pt>
                  <c:pt idx="227">
                    <c:v>24-Dec</c:v>
                  </c:pt>
                  <c:pt idx="228">
                    <c:v>28-Dec</c:v>
                  </c:pt>
                  <c:pt idx="229">
                    <c:v>30-Dec</c:v>
                  </c:pt>
                  <c:pt idx="230">
                    <c:v>31-Dec</c:v>
                  </c:pt>
                </c:lvl>
                <c:lvl>
                  <c:pt idx="0">
                    <c:v>Jan</c:v>
                  </c:pt>
                  <c:pt idx="18">
                    <c:v>Feb</c:v>
                  </c:pt>
                  <c:pt idx="35">
                    <c:v>Mar</c:v>
                  </c:pt>
                  <c:pt idx="51">
                    <c:v>Apr</c:v>
                  </c:pt>
                  <c:pt idx="69">
                    <c:v>May</c:v>
                  </c:pt>
                  <c:pt idx="93">
                    <c:v>Jun</c:v>
                  </c:pt>
                  <c:pt idx="112">
                    <c:v>Jul</c:v>
                  </c:pt>
                  <c:pt idx="135">
                    <c:v>Aug</c:v>
                  </c:pt>
                  <c:pt idx="158">
                    <c:v>Sep</c:v>
                  </c:pt>
                  <c:pt idx="172">
                    <c:v>Oct</c:v>
                  </c:pt>
                  <c:pt idx="194">
                    <c:v>Nov</c:v>
                  </c:pt>
                  <c:pt idx="213">
                    <c:v>Dec</c:v>
                  </c:pt>
                </c:lvl>
              </c:multiLvlStrCache>
            </c:multiLvlStrRef>
          </c:cat>
          <c:val>
            <c:numRef>
              <c:f>'pkt. 16'!$O$5:$O$248</c:f>
              <c:numCache>
                <c:formatCode>General</c:formatCode>
                <c:ptCount val="231"/>
                <c:pt idx="9">
                  <c:v>2273.61</c:v>
                </c:pt>
                <c:pt idx="12">
                  <c:v>11965.509999999998</c:v>
                </c:pt>
                <c:pt idx="16">
                  <c:v>1293.4899999999998</c:v>
                </c:pt>
                <c:pt idx="40">
                  <c:v>1849.3899999999999</c:v>
                </c:pt>
                <c:pt idx="45">
                  <c:v>3269.56</c:v>
                </c:pt>
                <c:pt idx="67">
                  <c:v>5755.8</c:v>
                </c:pt>
                <c:pt idx="68">
                  <c:v>1661.29</c:v>
                </c:pt>
                <c:pt idx="74">
                  <c:v>2206.88</c:v>
                </c:pt>
                <c:pt idx="75">
                  <c:v>2715.02</c:v>
                </c:pt>
                <c:pt idx="89">
                  <c:v>17053.79</c:v>
                </c:pt>
                <c:pt idx="90">
                  <c:v>10903.37</c:v>
                </c:pt>
                <c:pt idx="91">
                  <c:v>5618.41</c:v>
                </c:pt>
                <c:pt idx="92">
                  <c:v>6188.99</c:v>
                </c:pt>
                <c:pt idx="98">
                  <c:v>6690.6</c:v>
                </c:pt>
                <c:pt idx="103">
                  <c:v>5751.68</c:v>
                </c:pt>
                <c:pt idx="104">
                  <c:v>3040.89</c:v>
                </c:pt>
                <c:pt idx="106">
                  <c:v>6347.4</c:v>
                </c:pt>
                <c:pt idx="111">
                  <c:v>3664.6</c:v>
                </c:pt>
                <c:pt idx="120">
                  <c:v>1610.3200000000002</c:v>
                </c:pt>
                <c:pt idx="142">
                  <c:v>2767.16</c:v>
                </c:pt>
                <c:pt idx="157">
                  <c:v>12766.810000000001</c:v>
                </c:pt>
                <c:pt idx="158">
                  <c:v>5541.8</c:v>
                </c:pt>
                <c:pt idx="164">
                  <c:v>2926.54</c:v>
                </c:pt>
                <c:pt idx="178">
                  <c:v>10256.290000000001</c:v>
                </c:pt>
                <c:pt idx="180">
                  <c:v>3744.66</c:v>
                </c:pt>
                <c:pt idx="182">
                  <c:v>5770.5199999999995</c:v>
                </c:pt>
                <c:pt idx="183">
                  <c:v>8178.9500000000007</c:v>
                </c:pt>
                <c:pt idx="185">
                  <c:v>1696.87</c:v>
                </c:pt>
                <c:pt idx="188">
                  <c:v>4868.57</c:v>
                </c:pt>
                <c:pt idx="192">
                  <c:v>975.56</c:v>
                </c:pt>
                <c:pt idx="197">
                  <c:v>10607.21</c:v>
                </c:pt>
                <c:pt idx="209">
                  <c:v>3029.13</c:v>
                </c:pt>
                <c:pt idx="217">
                  <c:v>1505.59</c:v>
                </c:pt>
                <c:pt idx="220">
                  <c:v>3125.91</c:v>
                </c:pt>
                <c:pt idx="222">
                  <c:v>15874.24</c:v>
                </c:pt>
                <c:pt idx="229">
                  <c:v>1241.0899999999999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0F-4CF9-AB0B-89FCD11CFEFA}"/>
            </c:ext>
          </c:extLst>
        </c:ser>
        <c:ser>
          <c:idx val="3"/>
          <c:order val="3"/>
          <c:tx>
            <c:strRef>
              <c:f>'pkt. 16'!$P$3:$P$4</c:f>
              <c:strCache>
                <c:ptCount val="1"/>
                <c:pt idx="0">
                  <c:v>zachodni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'pkt. 16'!$L$5:$L$248</c:f>
              <c:multiLvlStrCache>
                <c:ptCount val="231"/>
                <c:lvl>
                  <c:pt idx="0">
                    <c:v>02-Jan</c:v>
                  </c:pt>
                  <c:pt idx="1">
                    <c:v>03-Jan</c:v>
                  </c:pt>
                  <c:pt idx="2">
                    <c:v>04-Jan</c:v>
                  </c:pt>
                  <c:pt idx="3">
                    <c:v>05-Jan</c:v>
                  </c:pt>
                  <c:pt idx="4">
                    <c:v>08-Jan</c:v>
                  </c:pt>
                  <c:pt idx="5">
                    <c:v>11-Jan</c:v>
                  </c:pt>
                  <c:pt idx="6">
                    <c:v>13-Jan</c:v>
                  </c:pt>
                  <c:pt idx="7">
                    <c:v>15-Jan</c:v>
                  </c:pt>
                  <c:pt idx="8">
                    <c:v>16-Jan</c:v>
                  </c:pt>
                  <c:pt idx="9">
                    <c:v>17-Jan</c:v>
                  </c:pt>
                  <c:pt idx="10">
                    <c:v>19-Jan</c:v>
                  </c:pt>
                  <c:pt idx="11">
                    <c:v>20-Jan</c:v>
                  </c:pt>
                  <c:pt idx="12">
                    <c:v>25-Jan</c:v>
                  </c:pt>
                  <c:pt idx="13">
                    <c:v>26-Jan</c:v>
                  </c:pt>
                  <c:pt idx="14">
                    <c:v>27-Jan</c:v>
                  </c:pt>
                  <c:pt idx="15">
                    <c:v>29-Jan</c:v>
                  </c:pt>
                  <c:pt idx="16">
                    <c:v>30-Jan</c:v>
                  </c:pt>
                  <c:pt idx="17">
                    <c:v>31-Jan</c:v>
                  </c:pt>
                  <c:pt idx="18">
                    <c:v>01-Feb</c:v>
                  </c:pt>
                  <c:pt idx="19">
                    <c:v>02-Feb</c:v>
                  </c:pt>
                  <c:pt idx="20">
                    <c:v>03-Feb</c:v>
                  </c:pt>
                  <c:pt idx="21">
                    <c:v>05-Feb</c:v>
                  </c:pt>
                  <c:pt idx="22">
                    <c:v>06-Feb</c:v>
                  </c:pt>
                  <c:pt idx="23">
                    <c:v>08-Feb</c:v>
                  </c:pt>
                  <c:pt idx="24">
                    <c:v>11-Feb</c:v>
                  </c:pt>
                  <c:pt idx="25">
                    <c:v>12-Feb</c:v>
                  </c:pt>
                  <c:pt idx="26">
                    <c:v>13-Feb</c:v>
                  </c:pt>
                  <c:pt idx="27">
                    <c:v>14-Feb</c:v>
                  </c:pt>
                  <c:pt idx="28">
                    <c:v>18-Feb</c:v>
                  </c:pt>
                  <c:pt idx="29">
                    <c:v>19-Feb</c:v>
                  </c:pt>
                  <c:pt idx="30">
                    <c:v>20-Feb</c:v>
                  </c:pt>
                  <c:pt idx="31">
                    <c:v>22-Feb</c:v>
                  </c:pt>
                  <c:pt idx="32">
                    <c:v>23-Feb</c:v>
                  </c:pt>
                  <c:pt idx="33">
                    <c:v>25-Feb</c:v>
                  </c:pt>
                  <c:pt idx="34">
                    <c:v>26-Feb</c:v>
                  </c:pt>
                  <c:pt idx="35">
                    <c:v>04-Mar</c:v>
                  </c:pt>
                  <c:pt idx="36">
                    <c:v>06-Mar</c:v>
                  </c:pt>
                  <c:pt idx="37">
                    <c:v>07-Mar</c:v>
                  </c:pt>
                  <c:pt idx="38">
                    <c:v>08-Mar</c:v>
                  </c:pt>
                  <c:pt idx="39">
                    <c:v>12-Mar</c:v>
                  </c:pt>
                  <c:pt idx="40">
                    <c:v>14-Mar</c:v>
                  </c:pt>
                  <c:pt idx="41">
                    <c:v>15-Mar</c:v>
                  </c:pt>
                  <c:pt idx="42">
                    <c:v>16-Mar</c:v>
                  </c:pt>
                  <c:pt idx="43">
                    <c:v>17-Mar</c:v>
                  </c:pt>
                  <c:pt idx="44">
                    <c:v>19-Mar</c:v>
                  </c:pt>
                  <c:pt idx="45">
                    <c:v>21-Mar</c:v>
                  </c:pt>
                  <c:pt idx="46">
                    <c:v>25-Mar</c:v>
                  </c:pt>
                  <c:pt idx="47">
                    <c:v>26-Mar</c:v>
                  </c:pt>
                  <c:pt idx="48">
                    <c:v>27-Mar</c:v>
                  </c:pt>
                  <c:pt idx="49">
                    <c:v>28-Mar</c:v>
                  </c:pt>
                  <c:pt idx="50">
                    <c:v>31-Mar</c:v>
                  </c:pt>
                  <c:pt idx="51">
                    <c:v>02-Apr</c:v>
                  </c:pt>
                  <c:pt idx="52">
                    <c:v>03-Apr</c:v>
                  </c:pt>
                  <c:pt idx="53">
                    <c:v>05-Apr</c:v>
                  </c:pt>
                  <c:pt idx="54">
                    <c:v>06-Apr</c:v>
                  </c:pt>
                  <c:pt idx="55">
                    <c:v>07-Apr</c:v>
                  </c:pt>
                  <c:pt idx="56">
                    <c:v>10-Apr</c:v>
                  </c:pt>
                  <c:pt idx="57">
                    <c:v>11-Apr</c:v>
                  </c:pt>
                  <c:pt idx="58">
                    <c:v>12-Apr</c:v>
                  </c:pt>
                  <c:pt idx="59">
                    <c:v>15-Apr</c:v>
                  </c:pt>
                  <c:pt idx="60">
                    <c:v>19-Apr</c:v>
                  </c:pt>
                  <c:pt idx="61">
                    <c:v>20-Apr</c:v>
                  </c:pt>
                  <c:pt idx="62">
                    <c:v>21-Apr</c:v>
                  </c:pt>
                  <c:pt idx="63">
                    <c:v>22-Apr</c:v>
                  </c:pt>
                  <c:pt idx="64">
                    <c:v>23-Apr</c:v>
                  </c:pt>
                  <c:pt idx="65">
                    <c:v>24-Apr</c:v>
                  </c:pt>
                  <c:pt idx="66">
                    <c:v>26-Apr</c:v>
                  </c:pt>
                  <c:pt idx="67">
                    <c:v>27-Apr</c:v>
                  </c:pt>
                  <c:pt idx="68">
                    <c:v>30-Apr</c:v>
                  </c:pt>
                  <c:pt idx="69">
                    <c:v>03-May</c:v>
                  </c:pt>
                  <c:pt idx="70">
                    <c:v>04-May</c:v>
                  </c:pt>
                  <c:pt idx="71">
                    <c:v>05-May</c:v>
                  </c:pt>
                  <c:pt idx="72">
                    <c:v>06-May</c:v>
                  </c:pt>
                  <c:pt idx="73">
                    <c:v>07-May</c:v>
                  </c:pt>
                  <c:pt idx="74">
                    <c:v>09-May</c:v>
                  </c:pt>
                  <c:pt idx="75">
                    <c:v>10-May</c:v>
                  </c:pt>
                  <c:pt idx="76">
                    <c:v>12-May</c:v>
                  </c:pt>
                  <c:pt idx="77">
                    <c:v>13-May</c:v>
                  </c:pt>
                  <c:pt idx="78">
                    <c:v>14-May</c:v>
                  </c:pt>
                  <c:pt idx="79">
                    <c:v>15-May</c:v>
                  </c:pt>
                  <c:pt idx="80">
                    <c:v>18-May</c:v>
                  </c:pt>
                  <c:pt idx="81">
                    <c:v>19-May</c:v>
                  </c:pt>
                  <c:pt idx="82">
                    <c:v>20-May</c:v>
                  </c:pt>
                  <c:pt idx="83">
                    <c:v>21-May</c:v>
                  </c:pt>
                  <c:pt idx="84">
                    <c:v>22-May</c:v>
                  </c:pt>
                  <c:pt idx="85">
                    <c:v>23-May</c:v>
                  </c:pt>
                  <c:pt idx="86">
                    <c:v>24-May</c:v>
                  </c:pt>
                  <c:pt idx="87">
                    <c:v>25-May</c:v>
                  </c:pt>
                  <c:pt idx="88">
                    <c:v>26-May</c:v>
                  </c:pt>
                  <c:pt idx="89">
                    <c:v>27-May</c:v>
                  </c:pt>
                  <c:pt idx="90">
                    <c:v>29-May</c:v>
                  </c:pt>
                  <c:pt idx="91">
                    <c:v>30-May</c:v>
                  </c:pt>
                  <c:pt idx="92">
                    <c:v>31-May</c:v>
                  </c:pt>
                  <c:pt idx="93">
                    <c:v>01-Jun</c:v>
                  </c:pt>
                  <c:pt idx="94">
                    <c:v>02-Jun</c:v>
                  </c:pt>
                  <c:pt idx="95">
                    <c:v>05-Jun</c:v>
                  </c:pt>
                  <c:pt idx="96">
                    <c:v>06-Jun</c:v>
                  </c:pt>
                  <c:pt idx="97">
                    <c:v>09-Jun</c:v>
                  </c:pt>
                  <c:pt idx="98">
                    <c:v>11-Jun</c:v>
                  </c:pt>
                  <c:pt idx="99">
                    <c:v>13-Jun</c:v>
                  </c:pt>
                  <c:pt idx="100">
                    <c:v>14-Jun</c:v>
                  </c:pt>
                  <c:pt idx="101">
                    <c:v>17-Jun</c:v>
                  </c:pt>
                  <c:pt idx="102">
                    <c:v>19-Jun</c:v>
                  </c:pt>
                  <c:pt idx="103">
                    <c:v>20-Jun</c:v>
                  </c:pt>
                  <c:pt idx="104">
                    <c:v>21-Jun</c:v>
                  </c:pt>
                  <c:pt idx="105">
                    <c:v>23-Jun</c:v>
                  </c:pt>
                  <c:pt idx="106">
                    <c:v>24-Jun</c:v>
                  </c:pt>
                  <c:pt idx="107">
                    <c:v>25-Jun</c:v>
                  </c:pt>
                  <c:pt idx="108">
                    <c:v>26-Jun</c:v>
                  </c:pt>
                  <c:pt idx="109">
                    <c:v>27-Jun</c:v>
                  </c:pt>
                  <c:pt idx="110">
                    <c:v>29-Jun</c:v>
                  </c:pt>
                  <c:pt idx="111">
                    <c:v>30-Jun</c:v>
                  </c:pt>
                  <c:pt idx="112">
                    <c:v>02-Jul</c:v>
                  </c:pt>
                  <c:pt idx="113">
                    <c:v>03-Jul</c:v>
                  </c:pt>
                  <c:pt idx="114">
                    <c:v>05-Jul</c:v>
                  </c:pt>
                  <c:pt idx="115">
                    <c:v>06-Jul</c:v>
                  </c:pt>
                  <c:pt idx="116">
                    <c:v>07-Jul</c:v>
                  </c:pt>
                  <c:pt idx="117">
                    <c:v>08-Jul</c:v>
                  </c:pt>
                  <c:pt idx="118">
                    <c:v>10-Jul</c:v>
                  </c:pt>
                  <c:pt idx="119">
                    <c:v>11-Jul</c:v>
                  </c:pt>
                  <c:pt idx="120">
                    <c:v>12-Jul</c:v>
                  </c:pt>
                  <c:pt idx="121">
                    <c:v>14-Jul</c:v>
                  </c:pt>
                  <c:pt idx="122">
                    <c:v>15-Jul</c:v>
                  </c:pt>
                  <c:pt idx="123">
                    <c:v>16-Jul</c:v>
                  </c:pt>
                  <c:pt idx="124">
                    <c:v>17-Jul</c:v>
                  </c:pt>
                  <c:pt idx="125">
                    <c:v>18-Jul</c:v>
                  </c:pt>
                  <c:pt idx="126">
                    <c:v>19-Jul</c:v>
                  </c:pt>
                  <c:pt idx="127">
                    <c:v>22-Jul</c:v>
                  </c:pt>
                  <c:pt idx="128">
                    <c:v>23-Jul</c:v>
                  </c:pt>
                  <c:pt idx="129">
                    <c:v>24-Jul</c:v>
                  </c:pt>
                  <c:pt idx="130">
                    <c:v>25-Jul</c:v>
                  </c:pt>
                  <c:pt idx="131">
                    <c:v>26-Jul</c:v>
                  </c:pt>
                  <c:pt idx="132">
                    <c:v>27-Jul</c:v>
                  </c:pt>
                  <c:pt idx="133">
                    <c:v>29-Jul</c:v>
                  </c:pt>
                  <c:pt idx="134">
                    <c:v>30-Jul</c:v>
                  </c:pt>
                  <c:pt idx="135">
                    <c:v>02-Aug</c:v>
                  </c:pt>
                  <c:pt idx="136">
                    <c:v>05-Aug</c:v>
                  </c:pt>
                  <c:pt idx="137">
                    <c:v>06-Aug</c:v>
                  </c:pt>
                  <c:pt idx="138">
                    <c:v>07-Aug</c:v>
                  </c:pt>
                  <c:pt idx="139">
                    <c:v>08-Aug</c:v>
                  </c:pt>
                  <c:pt idx="140">
                    <c:v>12-Aug</c:v>
                  </c:pt>
                  <c:pt idx="141">
                    <c:v>14-Aug</c:v>
                  </c:pt>
                  <c:pt idx="142">
                    <c:v>15-Aug</c:v>
                  </c:pt>
                  <c:pt idx="143">
                    <c:v>16-Aug</c:v>
                  </c:pt>
                  <c:pt idx="144">
                    <c:v>17-Aug</c:v>
                  </c:pt>
                  <c:pt idx="145">
                    <c:v>18-Aug</c:v>
                  </c:pt>
                  <c:pt idx="146">
                    <c:v>19-Aug</c:v>
                  </c:pt>
                  <c:pt idx="147">
                    <c:v>20-Aug</c:v>
                  </c:pt>
                  <c:pt idx="148">
                    <c:v>21-Aug</c:v>
                  </c:pt>
                  <c:pt idx="149">
                    <c:v>22-Aug</c:v>
                  </c:pt>
                  <c:pt idx="150">
                    <c:v>23-Aug</c:v>
                  </c:pt>
                  <c:pt idx="151">
                    <c:v>25-Aug</c:v>
                  </c:pt>
                  <c:pt idx="152">
                    <c:v>26-Aug</c:v>
                  </c:pt>
                  <c:pt idx="153">
                    <c:v>27-Aug</c:v>
                  </c:pt>
                  <c:pt idx="154">
                    <c:v>28-Aug</c:v>
                  </c:pt>
                  <c:pt idx="155">
                    <c:v>29-Aug</c:v>
                  </c:pt>
                  <c:pt idx="156">
                    <c:v>30-Aug</c:v>
                  </c:pt>
                  <c:pt idx="157">
                    <c:v>31-Aug</c:v>
                  </c:pt>
                  <c:pt idx="158">
                    <c:v>02-Sep</c:v>
                  </c:pt>
                  <c:pt idx="159">
                    <c:v>04-Sep</c:v>
                  </c:pt>
                  <c:pt idx="160">
                    <c:v>05-Sep</c:v>
                  </c:pt>
                  <c:pt idx="161">
                    <c:v>06-Sep</c:v>
                  </c:pt>
                  <c:pt idx="162">
                    <c:v>10-Sep</c:v>
                  </c:pt>
                  <c:pt idx="163">
                    <c:v>11-Sep</c:v>
                  </c:pt>
                  <c:pt idx="164">
                    <c:v>13-Sep</c:v>
                  </c:pt>
                  <c:pt idx="165">
                    <c:v>19-Sep</c:v>
                  </c:pt>
                  <c:pt idx="166">
                    <c:v>20-Sep</c:v>
                  </c:pt>
                  <c:pt idx="167">
                    <c:v>22-Sep</c:v>
                  </c:pt>
                  <c:pt idx="168">
                    <c:v>23-Sep</c:v>
                  </c:pt>
                  <c:pt idx="169">
                    <c:v>28-Sep</c:v>
                  </c:pt>
                  <c:pt idx="170">
                    <c:v>29-Sep</c:v>
                  </c:pt>
                  <c:pt idx="171">
                    <c:v>30-Sep</c:v>
                  </c:pt>
                  <c:pt idx="172">
                    <c:v>02-Oct</c:v>
                  </c:pt>
                  <c:pt idx="173">
                    <c:v>03-Oct</c:v>
                  </c:pt>
                  <c:pt idx="174">
                    <c:v>04-Oct</c:v>
                  </c:pt>
                  <c:pt idx="175">
                    <c:v>05-Oct</c:v>
                  </c:pt>
                  <c:pt idx="176">
                    <c:v>06-Oct</c:v>
                  </c:pt>
                  <c:pt idx="177">
                    <c:v>08-Oct</c:v>
                  </c:pt>
                  <c:pt idx="178">
                    <c:v>09-Oct</c:v>
                  </c:pt>
                  <c:pt idx="179">
                    <c:v>11-Oct</c:v>
                  </c:pt>
                  <c:pt idx="180">
                    <c:v>12-Oct</c:v>
                  </c:pt>
                  <c:pt idx="181">
                    <c:v>14-Oct</c:v>
                  </c:pt>
                  <c:pt idx="182">
                    <c:v>15-Oct</c:v>
                  </c:pt>
                  <c:pt idx="183">
                    <c:v>16-Oct</c:v>
                  </c:pt>
                  <c:pt idx="184">
                    <c:v>17-Oct</c:v>
                  </c:pt>
                  <c:pt idx="185">
                    <c:v>19-Oct</c:v>
                  </c:pt>
                  <c:pt idx="186">
                    <c:v>20-Oct</c:v>
                  </c:pt>
                  <c:pt idx="187">
                    <c:v>23-Oct</c:v>
                  </c:pt>
                  <c:pt idx="188">
                    <c:v>24-Oct</c:v>
                  </c:pt>
                  <c:pt idx="189">
                    <c:v>25-Oct</c:v>
                  </c:pt>
                  <c:pt idx="190">
                    <c:v>26-Oct</c:v>
                  </c:pt>
                  <c:pt idx="191">
                    <c:v>28-Oct</c:v>
                  </c:pt>
                  <c:pt idx="192">
                    <c:v>29-Oct</c:v>
                  </c:pt>
                  <c:pt idx="193">
                    <c:v>30-Oct</c:v>
                  </c:pt>
                  <c:pt idx="194">
                    <c:v>01-Nov</c:v>
                  </c:pt>
                  <c:pt idx="195">
                    <c:v>02-Nov</c:v>
                  </c:pt>
                  <c:pt idx="196">
                    <c:v>04-Nov</c:v>
                  </c:pt>
                  <c:pt idx="197">
                    <c:v>05-Nov</c:v>
                  </c:pt>
                  <c:pt idx="198">
                    <c:v>06-Nov</c:v>
                  </c:pt>
                  <c:pt idx="199">
                    <c:v>09-Nov</c:v>
                  </c:pt>
                  <c:pt idx="200">
                    <c:v>11-Nov</c:v>
                  </c:pt>
                  <c:pt idx="201">
                    <c:v>12-Nov</c:v>
                  </c:pt>
                  <c:pt idx="202">
                    <c:v>13-Nov</c:v>
                  </c:pt>
                  <c:pt idx="203">
                    <c:v>14-Nov</c:v>
                  </c:pt>
                  <c:pt idx="204">
                    <c:v>15-Nov</c:v>
                  </c:pt>
                  <c:pt idx="205">
                    <c:v>16-Nov</c:v>
                  </c:pt>
                  <c:pt idx="206">
                    <c:v>17-Nov</c:v>
                  </c:pt>
                  <c:pt idx="207">
                    <c:v>19-Nov</c:v>
                  </c:pt>
                  <c:pt idx="208">
                    <c:v>21-Nov</c:v>
                  </c:pt>
                  <c:pt idx="209">
                    <c:v>23-Nov</c:v>
                  </c:pt>
                  <c:pt idx="210">
                    <c:v>25-Nov</c:v>
                  </c:pt>
                  <c:pt idx="211">
                    <c:v>29-Nov</c:v>
                  </c:pt>
                  <c:pt idx="212">
                    <c:v>30-Nov</c:v>
                  </c:pt>
                  <c:pt idx="213">
                    <c:v>02-Dec</c:v>
                  </c:pt>
                  <c:pt idx="214">
                    <c:v>07-Dec</c:v>
                  </c:pt>
                  <c:pt idx="215">
                    <c:v>08-Dec</c:v>
                  </c:pt>
                  <c:pt idx="216">
                    <c:v>09-Dec</c:v>
                  </c:pt>
                  <c:pt idx="217">
                    <c:v>11-Dec</c:v>
                  </c:pt>
                  <c:pt idx="218">
                    <c:v>15-Dec</c:v>
                  </c:pt>
                  <c:pt idx="219">
                    <c:v>16-Dec</c:v>
                  </c:pt>
                  <c:pt idx="220">
                    <c:v>17-Dec</c:v>
                  </c:pt>
                  <c:pt idx="221">
                    <c:v>18-Dec</c:v>
                  </c:pt>
                  <c:pt idx="222">
                    <c:v>19-Dec</c:v>
                  </c:pt>
                  <c:pt idx="223">
                    <c:v>20-Dec</c:v>
                  </c:pt>
                  <c:pt idx="224">
                    <c:v>21-Dec</c:v>
                  </c:pt>
                  <c:pt idx="225">
                    <c:v>22-Dec</c:v>
                  </c:pt>
                  <c:pt idx="226">
                    <c:v>23-Dec</c:v>
                  </c:pt>
                  <c:pt idx="227">
                    <c:v>24-Dec</c:v>
                  </c:pt>
                  <c:pt idx="228">
                    <c:v>28-Dec</c:v>
                  </c:pt>
                  <c:pt idx="229">
                    <c:v>30-Dec</c:v>
                  </c:pt>
                  <c:pt idx="230">
                    <c:v>31-Dec</c:v>
                  </c:pt>
                </c:lvl>
                <c:lvl>
                  <c:pt idx="0">
                    <c:v>Jan</c:v>
                  </c:pt>
                  <c:pt idx="18">
                    <c:v>Feb</c:v>
                  </c:pt>
                  <c:pt idx="35">
                    <c:v>Mar</c:v>
                  </c:pt>
                  <c:pt idx="51">
                    <c:v>Apr</c:v>
                  </c:pt>
                  <c:pt idx="69">
                    <c:v>May</c:v>
                  </c:pt>
                  <c:pt idx="93">
                    <c:v>Jun</c:v>
                  </c:pt>
                  <c:pt idx="112">
                    <c:v>Jul</c:v>
                  </c:pt>
                  <c:pt idx="135">
                    <c:v>Aug</c:v>
                  </c:pt>
                  <c:pt idx="158">
                    <c:v>Sep</c:v>
                  </c:pt>
                  <c:pt idx="172">
                    <c:v>Oct</c:v>
                  </c:pt>
                  <c:pt idx="194">
                    <c:v>Nov</c:v>
                  </c:pt>
                  <c:pt idx="213">
                    <c:v>Dec</c:v>
                  </c:pt>
                </c:lvl>
              </c:multiLvlStrCache>
            </c:multiLvlStrRef>
          </c:cat>
          <c:val>
            <c:numRef>
              <c:f>'pkt. 16'!$P$5:$P$248</c:f>
              <c:numCache>
                <c:formatCode>General</c:formatCode>
                <c:ptCount val="231"/>
                <c:pt idx="0">
                  <c:v>17652.39</c:v>
                </c:pt>
                <c:pt idx="1">
                  <c:v>22745.18</c:v>
                </c:pt>
                <c:pt idx="3">
                  <c:v>17083.11</c:v>
                </c:pt>
                <c:pt idx="9">
                  <c:v>2252.54</c:v>
                </c:pt>
                <c:pt idx="14">
                  <c:v>6362.74</c:v>
                </c:pt>
                <c:pt idx="16">
                  <c:v>2893.7999999999997</c:v>
                </c:pt>
                <c:pt idx="23">
                  <c:v>21251.55</c:v>
                </c:pt>
                <c:pt idx="29">
                  <c:v>5472.5</c:v>
                </c:pt>
                <c:pt idx="31">
                  <c:v>28276.11</c:v>
                </c:pt>
                <c:pt idx="32">
                  <c:v>13897.16</c:v>
                </c:pt>
                <c:pt idx="34">
                  <c:v>20451.14</c:v>
                </c:pt>
                <c:pt idx="38">
                  <c:v>11448.42</c:v>
                </c:pt>
                <c:pt idx="41">
                  <c:v>27049.15</c:v>
                </c:pt>
                <c:pt idx="43">
                  <c:v>10029.719999999999</c:v>
                </c:pt>
                <c:pt idx="47">
                  <c:v>4889.8499999999995</c:v>
                </c:pt>
                <c:pt idx="54">
                  <c:v>5373.22</c:v>
                </c:pt>
                <c:pt idx="55">
                  <c:v>24372.89</c:v>
                </c:pt>
                <c:pt idx="57">
                  <c:v>11973.59</c:v>
                </c:pt>
                <c:pt idx="61">
                  <c:v>6835.75</c:v>
                </c:pt>
                <c:pt idx="72">
                  <c:v>6208.18</c:v>
                </c:pt>
                <c:pt idx="85">
                  <c:v>12267.59</c:v>
                </c:pt>
                <c:pt idx="94">
                  <c:v>19011.590000000004</c:v>
                </c:pt>
                <c:pt idx="104">
                  <c:v>4264.43</c:v>
                </c:pt>
                <c:pt idx="106">
                  <c:v>26937.95</c:v>
                </c:pt>
                <c:pt idx="108">
                  <c:v>3604.0499999999997</c:v>
                </c:pt>
                <c:pt idx="109">
                  <c:v>27128.720000000001</c:v>
                </c:pt>
                <c:pt idx="118">
                  <c:v>4559.33</c:v>
                </c:pt>
                <c:pt idx="125">
                  <c:v>8728.2799999999988</c:v>
                </c:pt>
                <c:pt idx="128">
                  <c:v>4815.75</c:v>
                </c:pt>
                <c:pt idx="131">
                  <c:v>14164.98</c:v>
                </c:pt>
                <c:pt idx="138">
                  <c:v>11008.71</c:v>
                </c:pt>
                <c:pt idx="142">
                  <c:v>3201.1600000000003</c:v>
                </c:pt>
                <c:pt idx="145">
                  <c:v>17455.27</c:v>
                </c:pt>
                <c:pt idx="151">
                  <c:v>1101.71</c:v>
                </c:pt>
                <c:pt idx="170">
                  <c:v>8293.7799999999988</c:v>
                </c:pt>
                <c:pt idx="171">
                  <c:v>10667.49</c:v>
                </c:pt>
                <c:pt idx="174">
                  <c:v>31823.73</c:v>
                </c:pt>
                <c:pt idx="177">
                  <c:v>32131.48</c:v>
                </c:pt>
                <c:pt idx="179">
                  <c:v>25989.759999999998</c:v>
                </c:pt>
                <c:pt idx="180">
                  <c:v>5794.8600000000006</c:v>
                </c:pt>
                <c:pt idx="183">
                  <c:v>5380.75</c:v>
                </c:pt>
                <c:pt idx="191">
                  <c:v>12151.08</c:v>
                </c:pt>
                <c:pt idx="196">
                  <c:v>18973.09</c:v>
                </c:pt>
                <c:pt idx="198">
                  <c:v>22917.24</c:v>
                </c:pt>
                <c:pt idx="199">
                  <c:v>5826.1399999999994</c:v>
                </c:pt>
                <c:pt idx="202">
                  <c:v>2658.89</c:v>
                </c:pt>
                <c:pt idx="203">
                  <c:v>4429.6399999999994</c:v>
                </c:pt>
                <c:pt idx="205">
                  <c:v>2277.1</c:v>
                </c:pt>
                <c:pt idx="210">
                  <c:v>11196.539999999999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0F-4CF9-AB0B-89FCD11C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421263"/>
        <c:axId val="726414063"/>
      </c:barChart>
      <c:catAx>
        <c:axId val="72642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14063"/>
        <c:crosses val="autoZero"/>
        <c:auto val="1"/>
        <c:lblAlgn val="ctr"/>
        <c:lblOffset val="100"/>
        <c:noMultiLvlLbl val="0"/>
      </c:catAx>
      <c:valAx>
        <c:axId val="7264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2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120894</xdr:colOff>
      <xdr:row>0</xdr:row>
      <xdr:rowOff>218342</xdr:rowOff>
    </xdr:from>
    <xdr:to>
      <xdr:col>28</xdr:col>
      <xdr:colOff>476250</xdr:colOff>
      <xdr:row>26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4D3C69-55FC-976C-955D-B7907620C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28989</xdr:colOff>
      <xdr:row>18</xdr:row>
      <xdr:rowOff>69574</xdr:rowOff>
    </xdr:from>
    <xdr:to>
      <xdr:col>23</xdr:col>
      <xdr:colOff>422413</xdr:colOff>
      <xdr:row>42</xdr:row>
      <xdr:rowOff>132522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EABDCE5-2618-9E24-9E81-BBAB39C32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256761</xdr:colOff>
      <xdr:row>8</xdr:row>
      <xdr:rowOff>185529</xdr:rowOff>
    </xdr:from>
    <xdr:to>
      <xdr:col>10</xdr:col>
      <xdr:colOff>472109</xdr:colOff>
      <xdr:row>25</xdr:row>
      <xdr:rowOff>157368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E8C8FB7-656F-A5EF-A2FE-E9E8A34E1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554936</xdr:colOff>
      <xdr:row>10</xdr:row>
      <xdr:rowOff>135834</xdr:rowOff>
    </xdr:from>
    <xdr:to>
      <xdr:col>25</xdr:col>
      <xdr:colOff>223631</xdr:colOff>
      <xdr:row>25</xdr:row>
      <xdr:rowOff>21534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434CD95-1E24-C9E9-692C-80A2FFB3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" refreshedDate="45451.742596759257" createdVersion="8" refreshedVersion="8" minRefreshableVersion="3" recordCount="350" xr:uid="{C11A2347-0A51-4614-91B6-A7ADD2F4D9CA}">
  <cacheSource type="worksheet">
    <worksheetSource ref="A1:O351" sheet="Faktury"/>
  </cacheSource>
  <cacheFields count="18">
    <cacheField name="Nr  f-ry" numFmtId="0">
      <sharedItems containsSemiMixedTypes="0" containsString="0" containsNumber="1" containsInteger="1" minValue="1" maxValue="350"/>
    </cacheField>
    <cacheField name="Data" numFmtId="14">
      <sharedItems containsSemiMixedTypes="0" containsNonDate="0" containsDate="1" containsString="0" minDate="2023-01-02T00:00:00" maxDate="2024-01-01T00:00:00" count="231">
        <d v="2023-01-02T00:00:00"/>
        <d v="2023-01-03T00:00:00"/>
        <d v="2023-01-04T00:00:00"/>
        <d v="2023-01-05T00:00:00"/>
        <d v="2023-01-08T00:00:00"/>
        <d v="2023-01-11T00:00:00"/>
        <d v="2023-01-13T00:00:00"/>
        <d v="2023-01-15T00:00:00"/>
        <d v="2023-01-16T00:00:00"/>
        <d v="2023-01-17T00:00:00"/>
        <d v="2023-01-19T00:00:00"/>
        <d v="2023-01-20T00:00:00"/>
        <d v="2023-01-25T00:00:00"/>
        <d v="2023-01-26T00:00:00"/>
        <d v="2023-01-27T00:00:00"/>
        <d v="2023-01-29T00:00:00"/>
        <d v="2023-01-30T00:00:00"/>
        <d v="2023-01-31T00:00:00"/>
        <d v="2023-02-01T00:00:00"/>
        <d v="2023-02-02T00:00:00"/>
        <d v="2023-02-03T00:00:00"/>
        <d v="2023-02-05T00:00:00"/>
        <d v="2023-02-06T00:00:00"/>
        <d v="2023-02-08T00:00:00"/>
        <d v="2023-02-11T00:00:00"/>
        <d v="2023-02-12T00:00:00"/>
        <d v="2023-02-13T00:00:00"/>
        <d v="2023-02-14T00:00:00"/>
        <d v="2023-02-18T00:00:00"/>
        <d v="2023-02-19T00:00:00"/>
        <d v="2023-02-20T00:00:00"/>
        <d v="2023-02-22T00:00:00"/>
        <d v="2023-02-23T00:00:00"/>
        <d v="2023-02-25T00:00:00"/>
        <d v="2023-02-26T00:00:00"/>
        <d v="2023-03-04T00:00:00"/>
        <d v="2023-03-06T00:00:00"/>
        <d v="2023-03-07T00:00:00"/>
        <d v="2023-03-08T00:00:00"/>
        <d v="2023-03-12T00:00:00"/>
        <d v="2023-03-14T00:00:00"/>
        <d v="2023-03-15T00:00:00"/>
        <d v="2023-03-16T00:00:00"/>
        <d v="2023-03-17T00:00:00"/>
        <d v="2023-03-19T00:00:00"/>
        <d v="2023-03-21T00:00:00"/>
        <d v="2023-03-25T00:00:00"/>
        <d v="2023-03-26T00:00:00"/>
        <d v="2023-03-27T00:00:00"/>
        <d v="2023-03-28T00:00:00"/>
        <d v="2023-03-31T00:00:00"/>
        <d v="2023-04-02T00:00:00"/>
        <d v="2023-04-03T00:00:00"/>
        <d v="2023-04-05T00:00:00"/>
        <d v="2023-04-06T00:00:00"/>
        <d v="2023-04-07T00:00:00"/>
        <d v="2023-04-10T00:00:00"/>
        <d v="2023-04-11T00:00:00"/>
        <d v="2023-04-12T00:00:00"/>
        <d v="2023-04-15T00:00:00"/>
        <d v="2023-04-19T00:00:00"/>
        <d v="2023-04-20T00:00:00"/>
        <d v="2023-04-21T00:00:00"/>
        <d v="2023-04-22T00:00:00"/>
        <d v="2023-04-23T00:00:00"/>
        <d v="2023-04-24T00:00:00"/>
        <d v="2023-04-26T00:00:00"/>
        <d v="2023-04-27T00:00:00"/>
        <d v="2023-04-30T00:00:00"/>
        <d v="2023-05-03T00:00:00"/>
        <d v="2023-05-04T00:00:00"/>
        <d v="2023-05-05T00:00:00"/>
        <d v="2023-05-06T00:00:00"/>
        <d v="2023-05-07T00:00:00"/>
        <d v="2023-05-09T00:00:00"/>
        <d v="2023-05-10T00:00:00"/>
        <d v="2023-05-12T00:00:00"/>
        <d v="2023-05-13T00:00:00"/>
        <d v="2023-05-14T00:00:00"/>
        <d v="2023-05-15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9T00:00:00"/>
        <d v="2023-05-30T00:00:00"/>
        <d v="2023-05-31T00:00:00"/>
        <d v="2023-06-01T00:00:00"/>
        <d v="2023-06-02T00:00:00"/>
        <d v="2023-06-05T00:00:00"/>
        <d v="2023-06-06T00:00:00"/>
        <d v="2023-06-09T00:00:00"/>
        <d v="2023-06-11T00:00:00"/>
        <d v="2023-06-13T00:00:00"/>
        <d v="2023-06-14T00:00:00"/>
        <d v="2023-06-17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9T00:00:00"/>
        <d v="2023-06-30T00:00:00"/>
        <d v="2023-07-02T00:00:00"/>
        <d v="2023-07-03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4T00:00:00"/>
        <d v="2023-07-15T00:00:00"/>
        <d v="2023-07-16T00:00:00"/>
        <d v="2023-07-17T00:00:00"/>
        <d v="2023-07-18T00:00:00"/>
        <d v="2023-07-19T00:00:00"/>
        <d v="2023-07-22T00:00:00"/>
        <d v="2023-07-23T00:00:00"/>
        <d v="2023-07-24T00:00:00"/>
        <d v="2023-07-25T00:00:00"/>
        <d v="2023-07-26T00:00:00"/>
        <d v="2023-07-27T00:00:00"/>
        <d v="2023-07-29T00:00:00"/>
        <d v="2023-07-30T00:00:00"/>
        <d v="2023-08-02T00:00:00"/>
        <d v="2023-08-05T00:00:00"/>
        <d v="2023-08-06T00:00:00"/>
        <d v="2023-08-07T00:00:00"/>
        <d v="2023-08-08T00:00:00"/>
        <d v="2023-08-12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2T00:00:00"/>
        <d v="2023-09-04T00:00:00"/>
        <d v="2023-09-05T00:00:00"/>
        <d v="2023-09-06T00:00:00"/>
        <d v="2023-09-10T00:00:00"/>
        <d v="2023-09-11T00:00:00"/>
        <d v="2023-09-13T00:00:00"/>
        <d v="2023-09-19T00:00:00"/>
        <d v="2023-09-20T00:00:00"/>
        <d v="2023-09-22T00:00:00"/>
        <d v="2023-09-23T00:00:00"/>
        <d v="2023-09-28T00:00:00"/>
        <d v="2023-09-29T00:00:00"/>
        <d v="2023-09-30T00:00:00"/>
        <d v="2023-10-02T00:00:00"/>
        <d v="2023-10-03T00:00:00"/>
        <d v="2023-10-04T00:00:00"/>
        <d v="2023-10-05T00:00:00"/>
        <d v="2023-10-06T00:00:00"/>
        <d v="2023-10-08T00:00:00"/>
        <d v="2023-10-09T00:00:00"/>
        <d v="2023-10-11T00:00:00"/>
        <d v="2023-10-12T00:00:00"/>
        <d v="2023-10-14T00:00:00"/>
        <d v="2023-10-15T00:00:00"/>
        <d v="2023-10-16T00:00:00"/>
        <d v="2023-10-17T00:00:00"/>
        <d v="2023-10-19T00:00:00"/>
        <d v="2023-10-20T00:00:00"/>
        <d v="2023-10-23T00:00:00"/>
        <d v="2023-10-24T00:00:00"/>
        <d v="2023-10-25T00:00:00"/>
        <d v="2023-10-26T00:00:00"/>
        <d v="2023-10-28T00:00:00"/>
        <d v="2023-10-29T00:00:00"/>
        <d v="2023-10-30T00:00:00"/>
        <d v="2023-11-01T00:00:00"/>
        <d v="2023-11-02T00:00:00"/>
        <d v="2023-11-04T00:00:00"/>
        <d v="2023-11-05T00:00:00"/>
        <d v="2023-11-06T00:00:00"/>
        <d v="2023-11-09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9T00:00:00"/>
        <d v="2023-11-21T00:00:00"/>
        <d v="2023-11-23T00:00:00"/>
        <d v="2023-11-25T00:00:00"/>
        <d v="2023-11-29T00:00:00"/>
        <d v="2023-11-30T00:00:00"/>
        <d v="2023-12-02T00:00:00"/>
        <d v="2023-12-07T00:00:00"/>
        <d v="2023-12-08T00:00:00"/>
        <d v="2023-12-09T00:00:00"/>
        <d v="2023-12-11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8T00:00:00"/>
        <d v="2023-12-30T00:00:00"/>
        <d v="2023-12-31T00:00:00"/>
      </sharedItems>
      <fieldGroup par="16"/>
    </cacheField>
    <cacheField name="Grupa produktu" numFmtId="0">
      <sharedItems/>
    </cacheField>
    <cacheField name="Nr klienta" numFmtId="49">
      <sharedItems containsSemiMixedTypes="0" containsString="0" containsNumber="1" containsInteger="1" minValue="1" maxValue="24" count="23">
        <n v="2"/>
        <n v="15"/>
        <n v="21"/>
        <n v="4"/>
        <n v="7"/>
        <n v="13"/>
        <n v="3"/>
        <n v="17"/>
        <n v="11"/>
        <n v="6"/>
        <n v="8"/>
        <n v="24"/>
        <n v="18"/>
        <n v="20"/>
        <n v="1"/>
        <n v="23"/>
        <n v="14"/>
        <n v="19"/>
        <n v="9"/>
        <n v="22"/>
        <n v="16"/>
        <n v="12"/>
        <n v="10"/>
      </sharedItems>
    </cacheField>
    <cacheField name="Nazwa klienta" numFmtId="0">
      <sharedItems count="23">
        <s v="O.W.P.T. POZNAN"/>
        <s v="T.GORAL BIALYSTOK"/>
        <s v="SALET LODZ"/>
        <s v="KAR-PEK POZNAN"/>
        <s v="GIRGOPOL GDANSK"/>
        <s v="MORZE SZCZECIN"/>
        <s v="WIGA SZCZECIN"/>
        <s v="GARIA OLSZTYN"/>
        <s v="CAZAR WARSZAWA"/>
        <s v="WSCHOD BIALYSTOK"/>
        <s v="SKALA BIELSKO-BIALA"/>
        <s v="STANDARD KALISZ"/>
        <s v="PPRT KEDZIERZYN-KOZLE"/>
        <s v="R.JAWORSKI WROCLAW"/>
        <s v="JAFAN WARSZAWA"/>
        <s v="T.CZAPLIŃSKI KRAKOW  "/>
        <s v="R.MALINOWSKI MILANOWEK"/>
        <s v="E.JAGIELLO BYDGOSZCZ"/>
        <s v="TRATWA BRWINOW"/>
        <s v="OMEGA KATOWICE"/>
        <s v="OFAG GLIWICE"/>
        <s v="PPWD KATOWICE"/>
        <s v="SAM CHORZOW"/>
      </sharedItems>
    </cacheField>
    <cacheField name="Segment rynku" numFmtId="0">
      <sharedItems count="3">
        <s v="dealer autoryzowany"/>
        <s v="zakład przemysłowy"/>
        <s v="inna hurtownia"/>
      </sharedItems>
    </cacheField>
    <cacheField name="Region" numFmtId="0">
      <sharedItems count="4">
        <s v="zachodni"/>
        <s v="centralny i wschodni"/>
        <s v="północny"/>
        <s v="południowy"/>
      </sharedItems>
    </cacheField>
    <cacheField name="Kwota netto" numFmtId="4">
      <sharedItems containsSemiMixedTypes="0" containsString="0" containsNumber="1" minValue="377.89" maxValue="22988.71"/>
    </cacheField>
    <cacheField name="Kwota VAT" numFmtId="4">
      <sharedItems containsSemiMixedTypes="0" containsString="0" containsNumber="1" minValue="86.91" maxValue="5287.4"/>
    </cacheField>
    <cacheField name="Kwota brutto" numFmtId="4">
      <sharedItems containsSemiMixedTypes="0" containsString="0" containsNumber="1" minValue="464.79999999999995" maxValue="28276.11"/>
    </cacheField>
    <cacheField name="Termin płatności" numFmtId="14">
      <sharedItems containsSemiMixedTypes="0" containsNonDate="0" containsDate="1" containsString="0" minDate="2023-01-16T00:00:00" maxDate="2024-01-31T00:00:00"/>
    </cacheField>
    <cacheField name="Data zapłaty" numFmtId="14">
      <sharedItems containsSemiMixedTypes="0" containsNonDate="0" containsDate="1" containsString="0" minDate="2023-01-18T00:00:00" maxDate="2024-02-09T00:00:00"/>
    </cacheField>
    <cacheField name="Przeterminowanie" numFmtId="0">
      <sharedItems containsSemiMixedTypes="0" containsString="0" containsNumber="1" containsInteger="1" minValue="-8" maxValue="42"/>
    </cacheField>
    <cacheField name="Kwartał" numFmtId="0">
      <sharedItems containsMixedTypes="1" containsNumber="1" containsInteger="1" minValue="2024" maxValue="2024"/>
    </cacheField>
    <cacheField name="dzień tygodnia" numFmtId="165">
      <sharedItems containsSemiMixedTypes="0" containsNonDate="0" containsDate="1" containsString="0" minDate="1899-12-31T00:00:00" maxDate="1900-01-07T00:00:00"/>
    </cacheField>
    <cacheField name="Dni (Data)" numFmtId="0" databaseField="0">
      <fieldGroup base="1">
        <rangePr groupBy="days" startDate="2023-01-02T00:00:00" endDate="2024-01-01T00:00:00"/>
        <groupItems count="368">
          <s v="&lt;02/01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4"/>
        </groupItems>
      </fieldGroup>
    </cacheField>
    <cacheField name="Miesiące (Data)" numFmtId="0" databaseField="0">
      <fieldGroup base="1">
        <rangePr groupBy="months" startDate="2023-01-02T00:00:00" endDate="2024-01-01T00:00:00"/>
        <groupItems count="14">
          <s v="&lt;02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4"/>
        </groupItems>
      </fieldGroup>
    </cacheField>
    <cacheField name="Pole1" numFmtId="0" formula="'Kwota netto' +'Kwota brutt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n v="1"/>
    <x v="0"/>
    <s v="A"/>
    <x v="0"/>
    <x v="0"/>
    <x v="0"/>
    <x v="0"/>
    <n v="14351.54"/>
    <n v="3300.85"/>
    <n v="17652.39"/>
    <d v="2023-02-02T00:00:00"/>
    <d v="2023-02-05T00:00:00"/>
    <n v="3"/>
    <s v="kw.1"/>
    <d v="1900-01-01T00:00:00"/>
  </r>
  <r>
    <n v="2"/>
    <x v="0"/>
    <s v="A"/>
    <x v="1"/>
    <x v="1"/>
    <x v="0"/>
    <x v="1"/>
    <n v="6273.53"/>
    <n v="1442.91"/>
    <n v="7716.44"/>
    <d v="2023-02-02T00:00:00"/>
    <d v="2023-02-02T00:00:00"/>
    <n v="0"/>
    <s v="kw.1"/>
    <d v="1900-01-01T00:00:00"/>
  </r>
  <r>
    <n v="3"/>
    <x v="0"/>
    <s v="A"/>
    <x v="2"/>
    <x v="2"/>
    <x v="1"/>
    <x v="1"/>
    <n v="2691.11"/>
    <n v="618.96"/>
    <n v="3310.07"/>
    <d v="2023-01-16T00:00:00"/>
    <d v="2023-01-18T00:00:00"/>
    <n v="2"/>
    <s v="kw.1"/>
    <d v="1900-01-01T00:00:00"/>
  </r>
  <r>
    <n v="4"/>
    <x v="0"/>
    <s v="B"/>
    <x v="1"/>
    <x v="1"/>
    <x v="0"/>
    <x v="1"/>
    <n v="9449.1"/>
    <n v="2173.29"/>
    <n v="11622.39"/>
    <d v="2023-02-02T00:00:00"/>
    <d v="2023-02-07T00:00:00"/>
    <n v="5"/>
    <s v="kw.1"/>
    <d v="1900-01-01T00:00:00"/>
  </r>
  <r>
    <n v="5"/>
    <x v="1"/>
    <s v="A"/>
    <x v="3"/>
    <x v="3"/>
    <x v="0"/>
    <x v="0"/>
    <n v="18492.02"/>
    <n v="4253.16"/>
    <n v="22745.18"/>
    <d v="2023-02-03T00:00:00"/>
    <d v="2023-02-06T00:00:00"/>
    <n v="3"/>
    <s v="kw.1"/>
    <d v="1900-01-02T00:00:00"/>
  </r>
  <r>
    <n v="6"/>
    <x v="1"/>
    <s v="A"/>
    <x v="4"/>
    <x v="4"/>
    <x v="2"/>
    <x v="2"/>
    <n v="3110.59"/>
    <n v="715.44"/>
    <n v="3826.03"/>
    <d v="2023-01-24T00:00:00"/>
    <d v="2023-01-31T00:00:00"/>
    <n v="7"/>
    <s v="kw.1"/>
    <d v="1900-01-02T00:00:00"/>
  </r>
  <r>
    <n v="7"/>
    <x v="2"/>
    <s v="A"/>
    <x v="5"/>
    <x v="5"/>
    <x v="1"/>
    <x v="2"/>
    <n v="1665.02"/>
    <n v="382.95"/>
    <n v="2047.97"/>
    <d v="2023-01-18T00:00:00"/>
    <d v="2023-02-04T00:00:00"/>
    <n v="17"/>
    <s v="kw.1"/>
    <d v="1900-01-03T00:00:00"/>
  </r>
  <r>
    <n v="8"/>
    <x v="3"/>
    <s v="A"/>
    <x v="0"/>
    <x v="0"/>
    <x v="0"/>
    <x v="0"/>
    <n v="13888.71"/>
    <n v="3194.4"/>
    <n v="17083.11"/>
    <d v="2023-02-05T00:00:00"/>
    <d v="2023-02-04T00:00:00"/>
    <n v="-1"/>
    <s v="kw.1"/>
    <d v="1900-01-04T00:00:00"/>
  </r>
  <r>
    <n v="9"/>
    <x v="3"/>
    <s v="A"/>
    <x v="6"/>
    <x v="6"/>
    <x v="0"/>
    <x v="2"/>
    <n v="10617.33"/>
    <n v="2441.9899999999998"/>
    <n v="13059.32"/>
    <d v="2023-02-05T00:00:00"/>
    <d v="2023-02-09T00:00:00"/>
    <n v="4"/>
    <s v="kw.1"/>
    <d v="1900-01-04T00:00:00"/>
  </r>
  <r>
    <n v="10"/>
    <x v="3"/>
    <s v="A"/>
    <x v="7"/>
    <x v="7"/>
    <x v="0"/>
    <x v="2"/>
    <n v="8615.83"/>
    <n v="1981.64"/>
    <n v="10597.47"/>
    <d v="2023-02-05T00:00:00"/>
    <d v="2023-02-14T00:00:00"/>
    <n v="9"/>
    <s v="kw.1"/>
    <d v="1900-01-04T00:00:00"/>
  </r>
  <r>
    <n v="11"/>
    <x v="4"/>
    <s v="A"/>
    <x v="8"/>
    <x v="8"/>
    <x v="1"/>
    <x v="1"/>
    <n v="1032.78"/>
    <n v="237.54"/>
    <n v="1270.32"/>
    <d v="2023-01-22T00:00:00"/>
    <d v="2023-01-26T00:00:00"/>
    <n v="4"/>
    <s v="kw.1"/>
    <d v="1899-12-31T00:00:00"/>
  </r>
  <r>
    <n v="12"/>
    <x v="4"/>
    <s v="A"/>
    <x v="5"/>
    <x v="5"/>
    <x v="1"/>
    <x v="2"/>
    <n v="2664.67"/>
    <n v="612.87"/>
    <n v="3277.54"/>
    <d v="2023-01-22T00:00:00"/>
    <d v="2023-01-28T00:00:00"/>
    <n v="6"/>
    <s v="kw.1"/>
    <d v="1899-12-31T00:00:00"/>
  </r>
  <r>
    <n v="13"/>
    <x v="5"/>
    <s v="B"/>
    <x v="6"/>
    <x v="6"/>
    <x v="0"/>
    <x v="2"/>
    <n v="10984.2"/>
    <n v="2526.37"/>
    <n v="13510.57"/>
    <d v="2023-02-11T00:00:00"/>
    <d v="2023-02-11T00:00:00"/>
    <n v="0"/>
    <s v="kw.1"/>
    <d v="1900-01-03T00:00:00"/>
  </r>
  <r>
    <n v="14"/>
    <x v="6"/>
    <s v="B"/>
    <x v="6"/>
    <x v="6"/>
    <x v="0"/>
    <x v="2"/>
    <n v="7643.84"/>
    <n v="1758.08"/>
    <n v="9401.92"/>
    <d v="2023-02-13T00:00:00"/>
    <d v="2023-02-27T00:00:00"/>
    <n v="14"/>
    <s v="kw.1"/>
    <d v="1900-01-05T00:00:00"/>
  </r>
  <r>
    <n v="15"/>
    <x v="6"/>
    <s v="A"/>
    <x v="9"/>
    <x v="9"/>
    <x v="0"/>
    <x v="1"/>
    <n v="6429.54"/>
    <n v="1478.79"/>
    <n v="7908.33"/>
    <d v="2023-02-13T00:00:00"/>
    <d v="2023-02-13T00:00:00"/>
    <n v="0"/>
    <s v="kw.1"/>
    <d v="1900-01-05T00:00:00"/>
  </r>
  <r>
    <n v="16"/>
    <x v="6"/>
    <s v="A"/>
    <x v="1"/>
    <x v="1"/>
    <x v="0"/>
    <x v="1"/>
    <n v="7149.56"/>
    <n v="1644.4"/>
    <n v="8793.9600000000009"/>
    <d v="2023-02-13T00:00:00"/>
    <d v="2023-02-09T00:00:00"/>
    <n v="-4"/>
    <s v="kw.1"/>
    <d v="1900-01-05T00:00:00"/>
  </r>
  <r>
    <n v="17"/>
    <x v="7"/>
    <s v="A"/>
    <x v="9"/>
    <x v="9"/>
    <x v="0"/>
    <x v="1"/>
    <n v="2023.39"/>
    <n v="465.38"/>
    <n v="2488.77"/>
    <d v="2023-02-15T00:00:00"/>
    <d v="2023-02-22T00:00:00"/>
    <n v="7"/>
    <s v="kw.1"/>
    <d v="1899-12-31T00:00:00"/>
  </r>
  <r>
    <n v="18"/>
    <x v="7"/>
    <s v="A"/>
    <x v="7"/>
    <x v="7"/>
    <x v="0"/>
    <x v="2"/>
    <n v="6432.67"/>
    <n v="1479.51"/>
    <n v="7912.18"/>
    <d v="2023-02-15T00:00:00"/>
    <d v="2023-02-16T00:00:00"/>
    <n v="1"/>
    <s v="kw.1"/>
    <d v="1899-12-31T00:00:00"/>
  </r>
  <r>
    <n v="19"/>
    <x v="8"/>
    <s v="A"/>
    <x v="4"/>
    <x v="4"/>
    <x v="2"/>
    <x v="2"/>
    <n v="5055.34"/>
    <n v="1162.73"/>
    <n v="6218.07"/>
    <d v="2023-02-06T00:00:00"/>
    <d v="2023-02-08T00:00:00"/>
    <n v="2"/>
    <s v="kw.1"/>
    <d v="1900-01-01T00:00:00"/>
  </r>
  <r>
    <n v="20"/>
    <x v="9"/>
    <s v="A"/>
    <x v="10"/>
    <x v="10"/>
    <x v="2"/>
    <x v="3"/>
    <n v="1848.46"/>
    <n v="425.15"/>
    <n v="2273.61"/>
    <d v="2023-02-07T00:00:00"/>
    <d v="2023-02-12T00:00:00"/>
    <n v="5"/>
    <s v="kw.1"/>
    <d v="1900-01-02T00:00:00"/>
  </r>
  <r>
    <n v="21"/>
    <x v="9"/>
    <s v="A"/>
    <x v="11"/>
    <x v="11"/>
    <x v="1"/>
    <x v="0"/>
    <n v="1831.33"/>
    <n v="421.21"/>
    <n v="2252.54"/>
    <d v="2023-01-31T00:00:00"/>
    <d v="2023-02-06T00:00:00"/>
    <n v="6"/>
    <s v="kw.1"/>
    <d v="1900-01-02T00:00:00"/>
  </r>
  <r>
    <n v="22"/>
    <x v="10"/>
    <s v="B"/>
    <x v="6"/>
    <x v="6"/>
    <x v="0"/>
    <x v="2"/>
    <n v="8684.5300000000007"/>
    <n v="1997.44"/>
    <n v="10681.970000000001"/>
    <d v="2023-02-19T00:00:00"/>
    <d v="2023-02-24T00:00:00"/>
    <n v="5"/>
    <s v="kw.1"/>
    <d v="1900-01-04T00:00:00"/>
  </r>
  <r>
    <n v="23"/>
    <x v="11"/>
    <s v="A"/>
    <x v="1"/>
    <x v="1"/>
    <x v="0"/>
    <x v="1"/>
    <n v="10751.47"/>
    <n v="2472.84"/>
    <n v="13224.31"/>
    <d v="2023-02-20T00:00:00"/>
    <d v="2023-02-21T00:00:00"/>
    <n v="1"/>
    <s v="kw.1"/>
    <d v="1900-01-05T00:00:00"/>
  </r>
  <r>
    <n v="24"/>
    <x v="12"/>
    <s v="A"/>
    <x v="1"/>
    <x v="1"/>
    <x v="0"/>
    <x v="1"/>
    <n v="7219.62"/>
    <n v="1660.51"/>
    <n v="8880.1299999999992"/>
    <d v="2023-02-25T00:00:00"/>
    <d v="2023-02-26T00:00:00"/>
    <n v="1"/>
    <s v="kw.1"/>
    <d v="1900-01-03T00:00:00"/>
  </r>
  <r>
    <n v="25"/>
    <x v="12"/>
    <s v="A"/>
    <x v="12"/>
    <x v="12"/>
    <x v="2"/>
    <x v="3"/>
    <n v="9728.06"/>
    <n v="2237.4499999999998"/>
    <n v="11965.509999999998"/>
    <d v="2023-02-15T00:00:00"/>
    <d v="2023-02-27T00:00:00"/>
    <n v="12"/>
    <s v="kw.1"/>
    <d v="1900-01-03T00:00:00"/>
  </r>
  <r>
    <n v="26"/>
    <x v="13"/>
    <s v="B"/>
    <x v="6"/>
    <x v="6"/>
    <x v="0"/>
    <x v="2"/>
    <n v="10724.22"/>
    <n v="2466.5700000000002"/>
    <n v="13190.789999999999"/>
    <d v="2023-02-26T00:00:00"/>
    <d v="2023-03-06T00:00:00"/>
    <n v="8"/>
    <s v="kw.1"/>
    <d v="1900-01-04T00:00:00"/>
  </r>
  <r>
    <n v="27"/>
    <x v="13"/>
    <s v="B"/>
    <x v="1"/>
    <x v="1"/>
    <x v="0"/>
    <x v="1"/>
    <n v="6559.43"/>
    <n v="1508.67"/>
    <n v="8068.1"/>
    <d v="2023-02-26T00:00:00"/>
    <d v="2023-02-27T00:00:00"/>
    <n v="1"/>
    <s v="kw.1"/>
    <d v="1900-01-04T00:00:00"/>
  </r>
  <r>
    <n v="28"/>
    <x v="13"/>
    <s v="B"/>
    <x v="7"/>
    <x v="7"/>
    <x v="0"/>
    <x v="2"/>
    <n v="8378.27"/>
    <n v="1927"/>
    <n v="10305.27"/>
    <d v="2023-02-26T00:00:00"/>
    <d v="2023-03-07T00:00:00"/>
    <n v="9"/>
    <s v="kw.1"/>
    <d v="1900-01-04T00:00:00"/>
  </r>
  <r>
    <n v="29"/>
    <x v="14"/>
    <s v="B"/>
    <x v="6"/>
    <x v="6"/>
    <x v="0"/>
    <x v="2"/>
    <n v="10557.15"/>
    <n v="2428.14"/>
    <n v="12985.289999999999"/>
    <d v="2023-02-27T00:00:00"/>
    <d v="2023-03-12T00:00:00"/>
    <n v="13"/>
    <s v="kw.1"/>
    <d v="1900-01-05T00:00:00"/>
  </r>
  <r>
    <n v="30"/>
    <x v="14"/>
    <s v="B"/>
    <x v="13"/>
    <x v="13"/>
    <x v="2"/>
    <x v="0"/>
    <n v="5172.96"/>
    <n v="1189.78"/>
    <n v="6362.74"/>
    <d v="2023-02-17T00:00:00"/>
    <d v="2023-02-28T00:00:00"/>
    <n v="11"/>
    <s v="kw.1"/>
    <d v="1900-01-05T00:00:00"/>
  </r>
  <r>
    <n v="31"/>
    <x v="15"/>
    <s v="A"/>
    <x v="6"/>
    <x v="6"/>
    <x v="0"/>
    <x v="2"/>
    <n v="8572.3700000000008"/>
    <n v="1971.65"/>
    <n v="10544.02"/>
    <d v="2023-02-28T00:00:00"/>
    <d v="2023-02-25T00:00:00"/>
    <n v="-3"/>
    <s v="kw.1"/>
    <d v="1899-12-31T00:00:00"/>
  </r>
  <r>
    <n v="32"/>
    <x v="16"/>
    <s v="A"/>
    <x v="14"/>
    <x v="14"/>
    <x v="0"/>
    <x v="1"/>
    <n v="6544.4"/>
    <n v="1505.21"/>
    <n v="8049.61"/>
    <d v="2023-02-28T00:00:00"/>
    <d v="2023-03-06T00:00:00"/>
    <n v="6"/>
    <s v="kw.1"/>
    <d v="1900-01-01T00:00:00"/>
  </r>
  <r>
    <n v="33"/>
    <x v="16"/>
    <s v="A"/>
    <x v="13"/>
    <x v="13"/>
    <x v="2"/>
    <x v="0"/>
    <n v="2352.6799999999998"/>
    <n v="541.12"/>
    <n v="2893.7999999999997"/>
    <d v="2023-02-20T00:00:00"/>
    <d v="2023-03-12T00:00:00"/>
    <n v="20"/>
    <s v="kw.1"/>
    <d v="1900-01-01T00:00:00"/>
  </r>
  <r>
    <n v="34"/>
    <x v="16"/>
    <s v="A"/>
    <x v="15"/>
    <x v="15"/>
    <x v="1"/>
    <x v="3"/>
    <n v="1051.6199999999999"/>
    <n v="241.87"/>
    <n v="1293.4899999999998"/>
    <d v="2023-02-13T00:00:00"/>
    <d v="2023-02-14T00:00:00"/>
    <n v="1"/>
    <s v="kw.1"/>
    <d v="1900-01-01T00:00:00"/>
  </r>
  <r>
    <n v="35"/>
    <x v="17"/>
    <s v="A"/>
    <x v="1"/>
    <x v="1"/>
    <x v="0"/>
    <x v="1"/>
    <n v="10569.03"/>
    <n v="2430.88"/>
    <n v="12999.91"/>
    <d v="2023-02-28T00:00:00"/>
    <d v="2023-02-28T00:00:00"/>
    <n v="0"/>
    <s v="kw.1"/>
    <d v="1900-01-02T00:00:00"/>
  </r>
  <r>
    <n v="36"/>
    <x v="17"/>
    <s v="B"/>
    <x v="1"/>
    <x v="1"/>
    <x v="0"/>
    <x v="1"/>
    <n v="9432.8700000000008"/>
    <n v="2169.56"/>
    <n v="11602.43"/>
    <d v="2023-02-28T00:00:00"/>
    <d v="2023-02-27T00:00:00"/>
    <n v="-1"/>
    <s v="kw.1"/>
    <d v="1900-01-02T00:00:00"/>
  </r>
  <r>
    <n v="37"/>
    <x v="18"/>
    <s v="B"/>
    <x v="6"/>
    <x v="6"/>
    <x v="0"/>
    <x v="2"/>
    <n v="8904.7800000000007"/>
    <n v="2048.1"/>
    <n v="10952.880000000001"/>
    <d v="2023-03-01T00:00:00"/>
    <d v="2023-03-17T00:00:00"/>
    <n v="16"/>
    <s v="kw.1"/>
    <d v="1900-01-03T00:00:00"/>
  </r>
  <r>
    <n v="38"/>
    <x v="18"/>
    <s v="A"/>
    <x v="6"/>
    <x v="6"/>
    <x v="0"/>
    <x v="2"/>
    <n v="7325.36"/>
    <n v="1684.83"/>
    <n v="9010.1899999999987"/>
    <d v="2023-03-01T00:00:00"/>
    <d v="2023-03-06T00:00:00"/>
    <n v="5"/>
    <s v="kw.1"/>
    <d v="1900-01-03T00:00:00"/>
  </r>
  <r>
    <n v="39"/>
    <x v="18"/>
    <s v="B"/>
    <x v="1"/>
    <x v="1"/>
    <x v="0"/>
    <x v="1"/>
    <n v="8136.03"/>
    <n v="1871.29"/>
    <n v="10007.32"/>
    <d v="2023-03-01T00:00:00"/>
    <d v="2023-03-07T00:00:00"/>
    <n v="6"/>
    <s v="kw.1"/>
    <d v="1900-01-03T00:00:00"/>
  </r>
  <r>
    <n v="40"/>
    <x v="19"/>
    <s v="B"/>
    <x v="6"/>
    <x v="6"/>
    <x v="0"/>
    <x v="2"/>
    <n v="8747.5499999999993"/>
    <n v="2011.94"/>
    <n v="10759.49"/>
    <d v="2023-03-02T00:00:00"/>
    <d v="2023-03-14T00:00:00"/>
    <n v="12"/>
    <s v="kw.1"/>
    <d v="1900-01-04T00:00:00"/>
  </r>
  <r>
    <n v="41"/>
    <x v="19"/>
    <s v="A"/>
    <x v="6"/>
    <x v="6"/>
    <x v="0"/>
    <x v="2"/>
    <n v="10093.290000000001"/>
    <n v="2321.46"/>
    <n v="12414.75"/>
    <d v="2023-03-02T00:00:00"/>
    <d v="2023-03-08T00:00:00"/>
    <n v="6"/>
    <s v="kw.1"/>
    <d v="1900-01-04T00:00:00"/>
  </r>
  <r>
    <n v="42"/>
    <x v="20"/>
    <s v="A"/>
    <x v="7"/>
    <x v="7"/>
    <x v="0"/>
    <x v="2"/>
    <n v="7274.87"/>
    <n v="1673.22"/>
    <n v="8948.09"/>
    <d v="2023-03-03T00:00:00"/>
    <d v="2023-03-14T00:00:00"/>
    <n v="11"/>
    <s v="kw.1"/>
    <d v="1900-01-05T00:00:00"/>
  </r>
  <r>
    <n v="43"/>
    <x v="21"/>
    <s v="A"/>
    <x v="5"/>
    <x v="5"/>
    <x v="1"/>
    <x v="2"/>
    <n v="622.92999999999995"/>
    <n v="143.27000000000001"/>
    <n v="766.19999999999993"/>
    <d v="2023-02-19T00:00:00"/>
    <d v="2023-02-19T00:00:00"/>
    <n v="0"/>
    <s v="kw.1"/>
    <d v="1899-12-31T00:00:00"/>
  </r>
  <r>
    <n v="44"/>
    <x v="21"/>
    <s v="A"/>
    <x v="16"/>
    <x v="16"/>
    <x v="1"/>
    <x v="1"/>
    <n v="1856.79"/>
    <n v="427.06"/>
    <n v="2283.85"/>
    <d v="2023-02-19T00:00:00"/>
    <d v="2023-03-03T00:00:00"/>
    <n v="12"/>
    <s v="kw.1"/>
    <d v="1899-12-31T00:00:00"/>
  </r>
  <r>
    <n v="45"/>
    <x v="22"/>
    <s v="A"/>
    <x v="6"/>
    <x v="6"/>
    <x v="0"/>
    <x v="2"/>
    <n v="10880.93"/>
    <n v="2502.61"/>
    <n v="13383.54"/>
    <d v="2023-03-06T00:00:00"/>
    <d v="2023-03-06T00:00:00"/>
    <n v="0"/>
    <s v="kw.1"/>
    <d v="1900-01-01T00:00:00"/>
  </r>
  <r>
    <n v="46"/>
    <x v="22"/>
    <s v="A"/>
    <x v="17"/>
    <x v="17"/>
    <x v="1"/>
    <x v="2"/>
    <n v="1031.53"/>
    <n v="237.25"/>
    <n v="1268.78"/>
    <d v="2023-02-20T00:00:00"/>
    <d v="2023-02-18T00:00:00"/>
    <n v="-2"/>
    <s v="kw.1"/>
    <d v="1900-01-01T00:00:00"/>
  </r>
  <r>
    <n v="47"/>
    <x v="23"/>
    <s v="A"/>
    <x v="3"/>
    <x v="3"/>
    <x v="0"/>
    <x v="0"/>
    <n v="17277.68"/>
    <n v="3973.87"/>
    <n v="21251.55"/>
    <d v="2023-03-08T00:00:00"/>
    <d v="2023-03-13T00:00:00"/>
    <n v="5"/>
    <s v="kw.1"/>
    <d v="1900-01-03T00:00:00"/>
  </r>
  <r>
    <n v="48"/>
    <x v="24"/>
    <s v="B"/>
    <x v="1"/>
    <x v="1"/>
    <x v="0"/>
    <x v="1"/>
    <n v="9972.7099999999991"/>
    <n v="2293.7199999999998"/>
    <n v="12266.429999999998"/>
    <d v="2023-03-11T00:00:00"/>
    <d v="2023-03-19T00:00:00"/>
    <n v="8"/>
    <s v="kw.1"/>
    <d v="1900-01-06T00:00:00"/>
  </r>
  <r>
    <n v="49"/>
    <x v="25"/>
    <s v="B"/>
    <x v="6"/>
    <x v="6"/>
    <x v="0"/>
    <x v="2"/>
    <n v="8633.44"/>
    <n v="1985.69"/>
    <n v="10619.130000000001"/>
    <d v="2023-03-12T00:00:00"/>
    <d v="2023-03-22T00:00:00"/>
    <n v="10"/>
    <s v="kw.1"/>
    <d v="1899-12-31T00:00:00"/>
  </r>
  <r>
    <n v="50"/>
    <x v="25"/>
    <s v="A"/>
    <x v="6"/>
    <x v="6"/>
    <x v="0"/>
    <x v="2"/>
    <n v="10458.41"/>
    <n v="2405.4299999999998"/>
    <n v="12863.84"/>
    <d v="2023-03-12T00:00:00"/>
    <d v="2023-03-16T00:00:00"/>
    <n v="4"/>
    <s v="kw.1"/>
    <d v="1899-12-31T00:00:00"/>
  </r>
  <r>
    <n v="51"/>
    <x v="26"/>
    <s v="A"/>
    <x v="5"/>
    <x v="5"/>
    <x v="1"/>
    <x v="2"/>
    <n v="1294.74"/>
    <n v="297.79000000000002"/>
    <n v="1592.53"/>
    <d v="2023-02-27T00:00:00"/>
    <d v="2023-03-13T00:00:00"/>
    <n v="14"/>
    <s v="kw.1"/>
    <d v="1900-01-01T00:00:00"/>
  </r>
  <r>
    <n v="52"/>
    <x v="26"/>
    <s v="A"/>
    <x v="7"/>
    <x v="7"/>
    <x v="0"/>
    <x v="2"/>
    <n v="7719.54"/>
    <n v="1775.49"/>
    <n v="9495.0300000000007"/>
    <d v="2023-03-13T00:00:00"/>
    <d v="2023-03-19T00:00:00"/>
    <n v="6"/>
    <s v="kw.1"/>
    <d v="1900-01-01T00:00:00"/>
  </r>
  <r>
    <n v="53"/>
    <x v="27"/>
    <s v="A"/>
    <x v="6"/>
    <x v="6"/>
    <x v="0"/>
    <x v="2"/>
    <n v="10737.8"/>
    <n v="2469.69"/>
    <n v="13207.49"/>
    <d v="2023-03-14T00:00:00"/>
    <d v="2023-03-29T00:00:00"/>
    <n v="15"/>
    <s v="kw.1"/>
    <d v="1900-01-02T00:00:00"/>
  </r>
  <r>
    <n v="54"/>
    <x v="27"/>
    <s v="B"/>
    <x v="4"/>
    <x v="4"/>
    <x v="2"/>
    <x v="2"/>
    <n v="4209.7"/>
    <n v="968.23"/>
    <n v="5177.93"/>
    <d v="2023-03-07T00:00:00"/>
    <d v="2023-03-18T00:00:00"/>
    <n v="11"/>
    <s v="kw.1"/>
    <d v="1900-01-02T00:00:00"/>
  </r>
  <r>
    <n v="55"/>
    <x v="28"/>
    <s v="B"/>
    <x v="6"/>
    <x v="6"/>
    <x v="0"/>
    <x v="2"/>
    <n v="10579.5"/>
    <n v="2433.29"/>
    <n v="13012.79"/>
    <d v="2023-03-18T00:00:00"/>
    <d v="2023-03-26T00:00:00"/>
    <n v="8"/>
    <s v="kw.1"/>
    <d v="1900-01-06T00:00:00"/>
  </r>
  <r>
    <n v="56"/>
    <x v="29"/>
    <s v="A"/>
    <x v="13"/>
    <x v="13"/>
    <x v="2"/>
    <x v="0"/>
    <n v="4449.1899999999996"/>
    <n v="1023.31"/>
    <n v="5472.5"/>
    <d v="2023-03-12T00:00:00"/>
    <d v="2023-03-27T00:00:00"/>
    <n v="15"/>
    <s v="kw.1"/>
    <d v="1899-12-31T00:00:00"/>
  </r>
  <r>
    <n v="57"/>
    <x v="30"/>
    <s v="A"/>
    <x v="7"/>
    <x v="7"/>
    <x v="0"/>
    <x v="2"/>
    <n v="4508.9799999999996"/>
    <n v="1037.07"/>
    <n v="5546.0499999999993"/>
    <d v="2023-03-20T00:00:00"/>
    <d v="2023-03-28T00:00:00"/>
    <n v="8"/>
    <s v="kw.1"/>
    <d v="1900-01-01T00:00:00"/>
  </r>
  <r>
    <n v="58"/>
    <x v="31"/>
    <s v="A"/>
    <x v="3"/>
    <x v="3"/>
    <x v="0"/>
    <x v="0"/>
    <n v="22988.71"/>
    <n v="5287.4"/>
    <n v="28276.11"/>
    <d v="2023-03-22T00:00:00"/>
    <d v="2023-03-25T00:00:00"/>
    <n v="3"/>
    <s v="kw.1"/>
    <d v="1900-01-03T00:00:00"/>
  </r>
  <r>
    <n v="59"/>
    <x v="31"/>
    <s v="B"/>
    <x v="7"/>
    <x v="7"/>
    <x v="0"/>
    <x v="2"/>
    <n v="5788.88"/>
    <n v="1331.44"/>
    <n v="7120.32"/>
    <d v="2023-03-22T00:00:00"/>
    <d v="2023-04-04T00:00:00"/>
    <n v="13"/>
    <s v="kw.2"/>
    <d v="1900-01-03T00:00:00"/>
  </r>
  <r>
    <n v="60"/>
    <x v="32"/>
    <s v="A"/>
    <x v="0"/>
    <x v="0"/>
    <x v="0"/>
    <x v="0"/>
    <n v="11298.5"/>
    <n v="2598.66"/>
    <n v="13897.16"/>
    <d v="2023-03-23T00:00:00"/>
    <d v="2023-04-03T00:00:00"/>
    <n v="11"/>
    <s v="kw.2"/>
    <d v="1900-01-04T00:00:00"/>
  </r>
  <r>
    <n v="61"/>
    <x v="33"/>
    <s v="A"/>
    <x v="9"/>
    <x v="9"/>
    <x v="0"/>
    <x v="1"/>
    <n v="5713.87"/>
    <n v="1314.19"/>
    <n v="7028.0599999999995"/>
    <d v="2023-03-25T00:00:00"/>
    <d v="2023-04-03T00:00:00"/>
    <n v="9"/>
    <s v="kw.2"/>
    <d v="1900-01-06T00:00:00"/>
  </r>
  <r>
    <n v="62"/>
    <x v="34"/>
    <s v="A"/>
    <x v="3"/>
    <x v="3"/>
    <x v="0"/>
    <x v="0"/>
    <n v="16626.939999999999"/>
    <n v="3824.2"/>
    <n v="20451.14"/>
    <d v="2023-03-26T00:00:00"/>
    <d v="2023-04-04T00:00:00"/>
    <n v="9"/>
    <s v="kw.2"/>
    <d v="1899-12-31T00:00:00"/>
  </r>
  <r>
    <n v="63"/>
    <x v="35"/>
    <s v="B"/>
    <x v="1"/>
    <x v="1"/>
    <x v="0"/>
    <x v="1"/>
    <n v="6819.26"/>
    <n v="1568.43"/>
    <n v="8387.69"/>
    <d v="2023-04-04T00:00:00"/>
    <d v="2023-04-04T00:00:00"/>
    <n v="0"/>
    <s v="kw.2"/>
    <d v="1900-01-06T00:00:00"/>
  </r>
  <r>
    <n v="64"/>
    <x v="35"/>
    <s v="B"/>
    <x v="7"/>
    <x v="7"/>
    <x v="0"/>
    <x v="2"/>
    <n v="4373.3500000000004"/>
    <n v="1005.87"/>
    <n v="5379.22"/>
    <d v="2023-04-04T00:00:00"/>
    <d v="2023-04-08T00:00:00"/>
    <n v="4"/>
    <s v="kw.2"/>
    <d v="1900-01-06T00:00:00"/>
  </r>
  <r>
    <n v="65"/>
    <x v="36"/>
    <s v="A"/>
    <x v="18"/>
    <x v="18"/>
    <x v="2"/>
    <x v="1"/>
    <n v="3395.14"/>
    <n v="780.88"/>
    <n v="4176.0199999999995"/>
    <d v="2023-03-27T00:00:00"/>
    <d v="2023-03-26T00:00:00"/>
    <n v="-1"/>
    <s v="kw.1"/>
    <d v="1900-01-01T00:00:00"/>
  </r>
  <r>
    <n v="66"/>
    <x v="37"/>
    <s v="B"/>
    <x v="1"/>
    <x v="1"/>
    <x v="0"/>
    <x v="1"/>
    <n v="8003.37"/>
    <n v="1840.78"/>
    <n v="9844.15"/>
    <d v="2023-04-07T00:00:00"/>
    <d v="2023-04-07T00:00:00"/>
    <n v="0"/>
    <s v="kw.2"/>
    <d v="1900-01-02T00:00:00"/>
  </r>
  <r>
    <n v="67"/>
    <x v="38"/>
    <s v="A"/>
    <x v="0"/>
    <x v="0"/>
    <x v="0"/>
    <x v="0"/>
    <n v="9307.66"/>
    <n v="2140.7600000000002"/>
    <n v="11448.42"/>
    <d v="2023-04-08T00:00:00"/>
    <d v="2023-04-14T00:00:00"/>
    <n v="6"/>
    <s v="kw.2"/>
    <d v="1900-01-03T00:00:00"/>
  </r>
  <r>
    <n v="68"/>
    <x v="38"/>
    <s v="A"/>
    <x v="6"/>
    <x v="6"/>
    <x v="0"/>
    <x v="2"/>
    <n v="7171.2"/>
    <n v="1649.38"/>
    <n v="8820.58"/>
    <d v="2023-04-08T00:00:00"/>
    <d v="2023-04-12T00:00:00"/>
    <n v="4"/>
    <s v="kw.2"/>
    <d v="1900-01-03T00:00:00"/>
  </r>
  <r>
    <n v="69"/>
    <x v="39"/>
    <s v="B"/>
    <x v="4"/>
    <x v="4"/>
    <x v="2"/>
    <x v="2"/>
    <n v="5419.46"/>
    <n v="1246.48"/>
    <n v="6665.9400000000005"/>
    <d v="2023-04-02T00:00:00"/>
    <d v="2023-04-11T00:00:00"/>
    <n v="9"/>
    <s v="kw.2"/>
    <d v="1899-12-31T00:00:00"/>
  </r>
  <r>
    <n v="70"/>
    <x v="39"/>
    <s v="A"/>
    <x v="4"/>
    <x v="4"/>
    <x v="2"/>
    <x v="2"/>
    <n v="7325.29"/>
    <n v="1684.82"/>
    <n v="9010.11"/>
    <d v="2023-04-02T00:00:00"/>
    <d v="2023-04-03T00:00:00"/>
    <n v="1"/>
    <s v="kw.2"/>
    <d v="1899-12-31T00:00:00"/>
  </r>
  <r>
    <n v="71"/>
    <x v="40"/>
    <s v="A"/>
    <x v="15"/>
    <x v="15"/>
    <x v="1"/>
    <x v="3"/>
    <n v="1503.57"/>
    <n v="345.82"/>
    <n v="1849.3899999999999"/>
    <d v="2023-03-28T00:00:00"/>
    <d v="2023-03-21T00:00:00"/>
    <n v="-7"/>
    <s v="kw.1"/>
    <d v="1900-01-02T00:00:00"/>
  </r>
  <r>
    <n v="72"/>
    <x v="41"/>
    <s v="A"/>
    <x v="3"/>
    <x v="3"/>
    <x v="0"/>
    <x v="0"/>
    <n v="21991.18"/>
    <n v="5057.97"/>
    <n v="27049.15"/>
    <d v="2023-04-15T00:00:00"/>
    <d v="2023-04-11T00:00:00"/>
    <n v="-4"/>
    <s v="kw.2"/>
    <d v="1900-01-03T00:00:00"/>
  </r>
  <r>
    <n v="73"/>
    <x v="42"/>
    <s v="A"/>
    <x v="6"/>
    <x v="6"/>
    <x v="0"/>
    <x v="2"/>
    <n v="9255.86"/>
    <n v="2128.85"/>
    <n v="11384.710000000001"/>
    <d v="2023-04-16T00:00:00"/>
    <d v="2023-04-18T00:00:00"/>
    <n v="2"/>
    <s v="kw.2"/>
    <d v="1900-01-04T00:00:00"/>
  </r>
  <r>
    <n v="74"/>
    <x v="43"/>
    <s v="A"/>
    <x v="0"/>
    <x v="0"/>
    <x v="0"/>
    <x v="0"/>
    <n v="8154.24"/>
    <n v="1875.48"/>
    <n v="10029.719999999999"/>
    <d v="2023-04-17T00:00:00"/>
    <d v="2023-04-21T00:00:00"/>
    <n v="4"/>
    <s v="kw.2"/>
    <d v="1900-01-05T00:00:00"/>
  </r>
  <r>
    <n v="75"/>
    <x v="44"/>
    <s v="A"/>
    <x v="6"/>
    <x v="6"/>
    <x v="0"/>
    <x v="2"/>
    <n v="10465.27"/>
    <n v="2407.0100000000002"/>
    <n v="12872.28"/>
    <d v="2023-04-19T00:00:00"/>
    <d v="2023-04-17T00:00:00"/>
    <n v="-2"/>
    <s v="kw.2"/>
    <d v="1899-12-31T00:00:00"/>
  </r>
  <r>
    <n v="76"/>
    <x v="44"/>
    <s v="A"/>
    <x v="5"/>
    <x v="5"/>
    <x v="1"/>
    <x v="2"/>
    <n v="1807.66"/>
    <n v="415.76"/>
    <n v="2223.42"/>
    <d v="2023-04-02T00:00:00"/>
    <d v="2023-04-07T00:00:00"/>
    <n v="5"/>
    <s v="kw.2"/>
    <d v="1899-12-31T00:00:00"/>
  </r>
  <r>
    <n v="77"/>
    <x v="44"/>
    <s v="A"/>
    <x v="1"/>
    <x v="1"/>
    <x v="0"/>
    <x v="1"/>
    <n v="9690.67"/>
    <n v="2228.85"/>
    <n v="11919.52"/>
    <d v="2023-04-19T00:00:00"/>
    <d v="2023-04-20T00:00:00"/>
    <n v="1"/>
    <s v="kw.2"/>
    <d v="1899-12-31T00:00:00"/>
  </r>
  <r>
    <n v="78"/>
    <x v="45"/>
    <s v="A"/>
    <x v="14"/>
    <x v="14"/>
    <x v="0"/>
    <x v="1"/>
    <n v="13410.01"/>
    <n v="3084.3"/>
    <n v="16494.310000000001"/>
    <d v="2023-04-21T00:00:00"/>
    <d v="2023-04-25T00:00:00"/>
    <n v="4"/>
    <s v="kw.2"/>
    <d v="1900-01-02T00:00:00"/>
  </r>
  <r>
    <n v="79"/>
    <x v="45"/>
    <s v="A"/>
    <x v="15"/>
    <x v="15"/>
    <x v="1"/>
    <x v="3"/>
    <n v="2658.18"/>
    <n v="611.38"/>
    <n v="3269.56"/>
    <d v="2023-04-04T00:00:00"/>
    <d v="2023-04-06T00:00:00"/>
    <n v="2"/>
    <s v="kw.2"/>
    <d v="1900-01-02T00:00:00"/>
  </r>
  <r>
    <n v="80"/>
    <x v="46"/>
    <s v="B"/>
    <x v="7"/>
    <x v="7"/>
    <x v="0"/>
    <x v="2"/>
    <n v="8199.2900000000009"/>
    <n v="1885.84"/>
    <n v="10085.130000000001"/>
    <d v="2023-04-25T00:00:00"/>
    <d v="2023-04-28T00:00:00"/>
    <n v="3"/>
    <s v="kw.2"/>
    <d v="1900-01-06T00:00:00"/>
  </r>
  <r>
    <n v="81"/>
    <x v="47"/>
    <s v="A"/>
    <x v="0"/>
    <x v="0"/>
    <x v="0"/>
    <x v="0"/>
    <n v="3975.49"/>
    <n v="914.36"/>
    <n v="4889.8499999999995"/>
    <d v="2023-04-26T00:00:00"/>
    <d v="2023-04-29T00:00:00"/>
    <n v="3"/>
    <s v="kw.2"/>
    <d v="1899-12-31T00:00:00"/>
  </r>
  <r>
    <n v="82"/>
    <x v="48"/>
    <s v="B"/>
    <x v="7"/>
    <x v="7"/>
    <x v="0"/>
    <x v="2"/>
    <n v="6884.65"/>
    <n v="1583.47"/>
    <n v="8468.119999999999"/>
    <d v="2023-04-27T00:00:00"/>
    <d v="2023-05-05T00:00:00"/>
    <n v="8"/>
    <s v="kw.2"/>
    <d v="1900-01-01T00:00:00"/>
  </r>
  <r>
    <n v="83"/>
    <x v="49"/>
    <s v="A"/>
    <x v="16"/>
    <x v="16"/>
    <x v="1"/>
    <x v="1"/>
    <n v="476.66"/>
    <n v="109.63"/>
    <n v="586.29"/>
    <d v="2023-04-11T00:00:00"/>
    <d v="2023-04-23T00:00:00"/>
    <n v="12"/>
    <s v="kw.2"/>
    <d v="1900-01-02T00:00:00"/>
  </r>
  <r>
    <n v="84"/>
    <x v="50"/>
    <s v="B"/>
    <x v="6"/>
    <x v="6"/>
    <x v="0"/>
    <x v="2"/>
    <n v="8297.2099999999991"/>
    <n v="1908.36"/>
    <n v="10205.57"/>
    <d v="2023-04-30T00:00:00"/>
    <d v="2023-04-27T00:00:00"/>
    <n v="-3"/>
    <s v="kw.2"/>
    <d v="1900-01-05T00:00:00"/>
  </r>
  <r>
    <n v="85"/>
    <x v="50"/>
    <s v="A"/>
    <x v="4"/>
    <x v="4"/>
    <x v="2"/>
    <x v="2"/>
    <n v="4310.03"/>
    <n v="991.31"/>
    <n v="5301.34"/>
    <d v="2023-04-21T00:00:00"/>
    <d v="2023-04-20T00:00:00"/>
    <n v="-1"/>
    <s v="kw.2"/>
    <d v="1900-01-05T00:00:00"/>
  </r>
  <r>
    <n v="86"/>
    <x v="51"/>
    <s v="B"/>
    <x v="9"/>
    <x v="9"/>
    <x v="0"/>
    <x v="1"/>
    <n v="3052.51"/>
    <n v="702.08"/>
    <n v="3754.59"/>
    <d v="2023-05-02T00:00:00"/>
    <d v="2023-05-05T00:00:00"/>
    <n v="3"/>
    <s v="kw.2"/>
    <d v="1899-12-31T00:00:00"/>
  </r>
  <r>
    <n v="87"/>
    <x v="52"/>
    <s v="A"/>
    <x v="6"/>
    <x v="6"/>
    <x v="0"/>
    <x v="2"/>
    <n v="7609.02"/>
    <n v="1750.07"/>
    <n v="9359.09"/>
    <d v="2023-05-03T00:00:00"/>
    <d v="2023-05-15T00:00:00"/>
    <n v="12"/>
    <s v="kw.2"/>
    <d v="1900-01-01T00:00:00"/>
  </r>
  <r>
    <n v="88"/>
    <x v="53"/>
    <s v="B"/>
    <x v="18"/>
    <x v="18"/>
    <x v="2"/>
    <x v="1"/>
    <n v="3246.47"/>
    <n v="746.69"/>
    <n v="3993.16"/>
    <d v="2023-04-26T00:00:00"/>
    <d v="2023-04-27T00:00:00"/>
    <n v="1"/>
    <s v="kw.2"/>
    <d v="1900-01-03T00:00:00"/>
  </r>
  <r>
    <n v="89"/>
    <x v="54"/>
    <s v="A"/>
    <x v="13"/>
    <x v="13"/>
    <x v="2"/>
    <x v="0"/>
    <n v="4368.47"/>
    <n v="1004.75"/>
    <n v="5373.22"/>
    <d v="2023-04-27T00:00:00"/>
    <d v="2023-05-04T00:00:00"/>
    <n v="7"/>
    <s v="kw.2"/>
    <d v="1900-01-04T00:00:00"/>
  </r>
  <r>
    <n v="90"/>
    <x v="55"/>
    <s v="A"/>
    <x v="3"/>
    <x v="3"/>
    <x v="0"/>
    <x v="0"/>
    <n v="19815.36"/>
    <n v="4557.53"/>
    <n v="24372.89"/>
    <d v="2023-05-07T00:00:00"/>
    <d v="2023-05-05T00:00:00"/>
    <n v="-2"/>
    <s v="kw.2"/>
    <d v="1900-01-05T00:00:00"/>
  </r>
  <r>
    <n v="91"/>
    <x v="56"/>
    <s v="A"/>
    <x v="8"/>
    <x v="8"/>
    <x v="1"/>
    <x v="1"/>
    <n v="700.6"/>
    <n v="161.13999999999999"/>
    <n v="861.74"/>
    <d v="2023-04-24T00:00:00"/>
    <d v="2023-05-06T00:00:00"/>
    <n v="12"/>
    <s v="kw.2"/>
    <d v="1900-01-01T00:00:00"/>
  </r>
  <r>
    <n v="92"/>
    <x v="57"/>
    <s v="A"/>
    <x v="0"/>
    <x v="0"/>
    <x v="0"/>
    <x v="0"/>
    <n v="9734.6299999999992"/>
    <n v="2238.96"/>
    <n v="11973.59"/>
    <d v="2023-05-11T00:00:00"/>
    <d v="2023-05-17T00:00:00"/>
    <n v="6"/>
    <s v="kw.2"/>
    <d v="1900-01-02T00:00:00"/>
  </r>
  <r>
    <n v="93"/>
    <x v="58"/>
    <s v="A"/>
    <x v="6"/>
    <x v="6"/>
    <x v="0"/>
    <x v="2"/>
    <n v="9572.76"/>
    <n v="2201.73"/>
    <n v="11774.49"/>
    <d v="2023-05-12T00:00:00"/>
    <d v="2023-05-27T00:00:00"/>
    <n v="15"/>
    <s v="kw.2"/>
    <d v="1900-01-03T00:00:00"/>
  </r>
  <r>
    <n v="94"/>
    <x v="59"/>
    <s v="A"/>
    <x v="16"/>
    <x v="16"/>
    <x v="1"/>
    <x v="1"/>
    <n v="1406.1"/>
    <n v="323.39999999999998"/>
    <n v="1729.5"/>
    <d v="2023-04-29T00:00:00"/>
    <d v="2023-05-02T00:00:00"/>
    <n v="3"/>
    <s v="kw.2"/>
    <d v="1900-01-06T00:00:00"/>
  </r>
  <r>
    <n v="95"/>
    <x v="60"/>
    <s v="A"/>
    <x v="6"/>
    <x v="6"/>
    <x v="0"/>
    <x v="2"/>
    <n v="10736.11"/>
    <n v="2469.31"/>
    <n v="13205.42"/>
    <d v="2023-05-19T00:00:00"/>
    <d v="2023-05-19T00:00:00"/>
    <n v="0"/>
    <s v="kw.2"/>
    <d v="1900-01-03T00:00:00"/>
  </r>
  <r>
    <n v="96"/>
    <x v="60"/>
    <s v="A"/>
    <x v="8"/>
    <x v="8"/>
    <x v="1"/>
    <x v="1"/>
    <n v="1498.36"/>
    <n v="344.62"/>
    <n v="1842.98"/>
    <d v="2023-05-03T00:00:00"/>
    <d v="2023-05-15T00:00:00"/>
    <n v="12"/>
    <s v="kw.2"/>
    <d v="1900-01-03T00:00:00"/>
  </r>
  <r>
    <n v="97"/>
    <x v="60"/>
    <s v="A"/>
    <x v="7"/>
    <x v="7"/>
    <x v="0"/>
    <x v="2"/>
    <n v="8387.73"/>
    <n v="1929.18"/>
    <n v="10316.91"/>
    <d v="2023-05-19T00:00:00"/>
    <d v="2023-05-19T00:00:00"/>
    <n v="0"/>
    <s v="kw.2"/>
    <d v="1900-01-03T00:00:00"/>
  </r>
  <r>
    <n v="98"/>
    <x v="61"/>
    <s v="B"/>
    <x v="13"/>
    <x v="13"/>
    <x v="2"/>
    <x v="0"/>
    <n v="5557.52"/>
    <n v="1278.23"/>
    <n v="6835.75"/>
    <d v="2023-05-11T00:00:00"/>
    <d v="2023-05-21T00:00:00"/>
    <n v="10"/>
    <s v="kw.2"/>
    <d v="1900-01-04T00:00:00"/>
  </r>
  <r>
    <n v="99"/>
    <x v="62"/>
    <s v="A"/>
    <x v="1"/>
    <x v="1"/>
    <x v="0"/>
    <x v="1"/>
    <n v="10963.39"/>
    <n v="2521.58"/>
    <n v="13484.97"/>
    <d v="2023-05-21T00:00:00"/>
    <d v="2023-05-21T00:00:00"/>
    <n v="0"/>
    <s v="kw.2"/>
    <d v="1900-01-05T00:00:00"/>
  </r>
  <r>
    <n v="100"/>
    <x v="63"/>
    <s v="A"/>
    <x v="6"/>
    <x v="6"/>
    <x v="0"/>
    <x v="2"/>
    <n v="8991.2199999999993"/>
    <n v="2067.98"/>
    <n v="11059.199999999999"/>
    <d v="2023-05-22T00:00:00"/>
    <d v="2023-05-22T00:00:00"/>
    <n v="0"/>
    <s v="kw.2"/>
    <d v="1900-01-06T00:00:00"/>
  </r>
  <r>
    <n v="101"/>
    <x v="64"/>
    <s v="B"/>
    <x v="7"/>
    <x v="7"/>
    <x v="0"/>
    <x v="2"/>
    <n v="5859.55"/>
    <n v="1347.7"/>
    <n v="7207.25"/>
    <d v="2023-05-23T00:00:00"/>
    <d v="2023-06-01T00:00:00"/>
    <n v="9"/>
    <s v="kw.2"/>
    <d v="1899-12-31T00:00:00"/>
  </r>
  <r>
    <n v="102"/>
    <x v="65"/>
    <s v="B"/>
    <x v="1"/>
    <x v="1"/>
    <x v="0"/>
    <x v="1"/>
    <n v="10203.040000000001"/>
    <n v="2346.6999999999998"/>
    <n v="12549.740000000002"/>
    <d v="2023-05-24T00:00:00"/>
    <d v="2023-05-24T00:00:00"/>
    <n v="0"/>
    <s v="kw.2"/>
    <d v="1900-01-01T00:00:00"/>
  </r>
  <r>
    <n v="103"/>
    <x v="66"/>
    <s v="A"/>
    <x v="6"/>
    <x v="6"/>
    <x v="0"/>
    <x v="2"/>
    <n v="10474.700000000001"/>
    <n v="2409.1799999999998"/>
    <n v="12883.880000000001"/>
    <d v="2023-05-26T00:00:00"/>
    <d v="2023-06-01T00:00:00"/>
    <n v="6"/>
    <s v="kw.2"/>
    <d v="1900-01-03T00:00:00"/>
  </r>
  <r>
    <n v="104"/>
    <x v="67"/>
    <s v="A"/>
    <x v="10"/>
    <x v="10"/>
    <x v="2"/>
    <x v="3"/>
    <n v="4679.51"/>
    <n v="1076.29"/>
    <n v="5755.8"/>
    <d v="2023-05-18T00:00:00"/>
    <d v="2023-05-18T00:00:00"/>
    <n v="0"/>
    <s v="kw.2"/>
    <d v="1900-01-04T00:00:00"/>
  </r>
  <r>
    <n v="105"/>
    <x v="68"/>
    <s v="A"/>
    <x v="19"/>
    <x v="19"/>
    <x v="1"/>
    <x v="3"/>
    <n v="1350.64"/>
    <n v="310.64999999999998"/>
    <n v="1661.29"/>
    <d v="2023-05-14T00:00:00"/>
    <d v="2023-05-06T00:00:00"/>
    <n v="-8"/>
    <s v="kw.2"/>
    <d v="1899-12-31T00:00:00"/>
  </r>
  <r>
    <n v="106"/>
    <x v="69"/>
    <s v="A"/>
    <x v="8"/>
    <x v="8"/>
    <x v="1"/>
    <x v="1"/>
    <n v="1118.6600000000001"/>
    <n v="257.29000000000002"/>
    <n v="1375.95"/>
    <d v="2023-05-17T00:00:00"/>
    <d v="2023-06-13T00:00:00"/>
    <n v="27"/>
    <s v="kw.2"/>
    <d v="1900-01-03T00:00:00"/>
  </r>
  <r>
    <n v="107"/>
    <x v="69"/>
    <s v="A"/>
    <x v="8"/>
    <x v="8"/>
    <x v="1"/>
    <x v="1"/>
    <n v="997.12"/>
    <n v="229.34"/>
    <n v="1226.46"/>
    <d v="2023-05-17T00:00:00"/>
    <d v="2023-06-06T00:00:00"/>
    <n v="20"/>
    <s v="kw.2"/>
    <d v="1900-01-03T00:00:00"/>
  </r>
  <r>
    <n v="108"/>
    <x v="70"/>
    <s v="A"/>
    <x v="6"/>
    <x v="6"/>
    <x v="0"/>
    <x v="2"/>
    <n v="10234.31"/>
    <n v="2353.89"/>
    <n v="12588.199999999999"/>
    <d v="2023-06-04T00:00:00"/>
    <d v="2023-06-06T00:00:00"/>
    <n v="2"/>
    <s v="kw.2"/>
    <d v="1900-01-04T00:00:00"/>
  </r>
  <r>
    <n v="109"/>
    <x v="71"/>
    <s v="B"/>
    <x v="6"/>
    <x v="6"/>
    <x v="0"/>
    <x v="2"/>
    <n v="10675.28"/>
    <n v="2455.31"/>
    <n v="13130.59"/>
    <d v="2023-06-05T00:00:00"/>
    <d v="2023-06-01T00:00:00"/>
    <n v="-4"/>
    <s v="kw.2"/>
    <d v="1900-01-05T00:00:00"/>
  </r>
  <r>
    <n v="110"/>
    <x v="72"/>
    <s v="A"/>
    <x v="6"/>
    <x v="6"/>
    <x v="0"/>
    <x v="2"/>
    <n v="9262.6200000000008"/>
    <n v="2130.4"/>
    <n v="11393.02"/>
    <d v="2023-06-06T00:00:00"/>
    <d v="2023-06-17T00:00:00"/>
    <n v="11"/>
    <s v="kw.2"/>
    <d v="1900-01-06T00:00:00"/>
  </r>
  <r>
    <n v="111"/>
    <x v="72"/>
    <s v="B"/>
    <x v="13"/>
    <x v="13"/>
    <x v="2"/>
    <x v="0"/>
    <n v="5047.3"/>
    <n v="1160.8800000000001"/>
    <n v="6208.18"/>
    <d v="2023-05-27T00:00:00"/>
    <d v="2023-06-15T00:00:00"/>
    <n v="19"/>
    <s v="kw.2"/>
    <d v="1900-01-06T00:00:00"/>
  </r>
  <r>
    <n v="112"/>
    <x v="73"/>
    <s v="A"/>
    <x v="14"/>
    <x v="14"/>
    <x v="0"/>
    <x v="1"/>
    <n v="11748.99"/>
    <n v="2702.27"/>
    <n v="14451.26"/>
    <d v="2023-06-07T00:00:00"/>
    <d v="2023-06-04T00:00:00"/>
    <n v="-3"/>
    <s v="kw.2"/>
    <d v="1899-12-31T00:00:00"/>
  </r>
  <r>
    <n v="113"/>
    <x v="74"/>
    <s v="A"/>
    <x v="19"/>
    <x v="19"/>
    <x v="1"/>
    <x v="3"/>
    <n v="1794.21"/>
    <n v="412.67"/>
    <n v="2206.88"/>
    <d v="2023-05-23T00:00:00"/>
    <d v="2023-05-23T00:00:00"/>
    <n v="0"/>
    <s v="kw.2"/>
    <d v="1900-01-02T00:00:00"/>
  </r>
  <r>
    <n v="114"/>
    <x v="75"/>
    <s v="A"/>
    <x v="4"/>
    <x v="4"/>
    <x v="2"/>
    <x v="2"/>
    <n v="4751.43"/>
    <n v="1092.83"/>
    <n v="5844.26"/>
    <d v="2023-05-31T00:00:00"/>
    <d v="2023-06-01T00:00:00"/>
    <n v="1"/>
    <s v="kw.2"/>
    <d v="1900-01-03T00:00:00"/>
  </r>
  <r>
    <n v="115"/>
    <x v="75"/>
    <s v="B"/>
    <x v="20"/>
    <x v="20"/>
    <x v="1"/>
    <x v="3"/>
    <n v="2207.33"/>
    <n v="507.69"/>
    <n v="2715.02"/>
    <d v="2023-05-24T00:00:00"/>
    <d v="2023-06-20T00:00:00"/>
    <n v="27"/>
    <s v="kw.2"/>
    <d v="1900-01-03T00:00:00"/>
  </r>
  <r>
    <n v="116"/>
    <x v="75"/>
    <s v="A"/>
    <x v="7"/>
    <x v="7"/>
    <x v="0"/>
    <x v="2"/>
    <n v="5134.41"/>
    <n v="1180.9100000000001"/>
    <n v="6315.32"/>
    <d v="2023-06-10T00:00:00"/>
    <d v="2023-06-12T00:00:00"/>
    <n v="2"/>
    <s v="kw.2"/>
    <d v="1900-01-03T00:00:00"/>
  </r>
  <r>
    <n v="117"/>
    <x v="76"/>
    <s v="B"/>
    <x v="7"/>
    <x v="7"/>
    <x v="0"/>
    <x v="2"/>
    <n v="9383.02"/>
    <n v="2158.09"/>
    <n v="11541.11"/>
    <d v="2023-06-12T00:00:00"/>
    <d v="2023-06-14T00:00:00"/>
    <n v="2"/>
    <s v="kw.2"/>
    <d v="1900-01-05T00:00:00"/>
  </r>
  <r>
    <n v="118"/>
    <x v="77"/>
    <s v="B"/>
    <x v="1"/>
    <x v="1"/>
    <x v="0"/>
    <x v="1"/>
    <n v="9763.81"/>
    <n v="2245.6799999999998"/>
    <n v="12009.49"/>
    <d v="2023-06-13T00:00:00"/>
    <d v="2023-06-14T00:00:00"/>
    <n v="1"/>
    <s v="kw.2"/>
    <d v="1900-01-06T00:00:00"/>
  </r>
  <r>
    <n v="119"/>
    <x v="78"/>
    <s v="B"/>
    <x v="14"/>
    <x v="14"/>
    <x v="0"/>
    <x v="1"/>
    <n v="14660.17"/>
    <n v="3371.84"/>
    <n v="18032.010000000002"/>
    <d v="2023-06-14T00:00:00"/>
    <d v="2023-06-12T00:00:00"/>
    <n v="-2"/>
    <s v="kw.2"/>
    <d v="1899-12-31T00:00:00"/>
  </r>
  <r>
    <n v="120"/>
    <x v="78"/>
    <s v="A"/>
    <x v="9"/>
    <x v="9"/>
    <x v="0"/>
    <x v="1"/>
    <n v="7693.56"/>
    <n v="1769.52"/>
    <n v="9463.08"/>
    <d v="2023-06-14T00:00:00"/>
    <d v="2023-06-14T00:00:00"/>
    <n v="0"/>
    <s v="kw.2"/>
    <d v="1899-12-31T00:00:00"/>
  </r>
  <r>
    <n v="121"/>
    <x v="78"/>
    <s v="A"/>
    <x v="5"/>
    <x v="5"/>
    <x v="1"/>
    <x v="2"/>
    <n v="1917.59"/>
    <n v="441.05"/>
    <n v="2358.64"/>
    <d v="2023-05-28T00:00:00"/>
    <d v="2023-06-14T00:00:00"/>
    <n v="17"/>
    <s v="kw.2"/>
    <d v="1899-12-31T00:00:00"/>
  </r>
  <r>
    <n v="122"/>
    <x v="79"/>
    <s v="B"/>
    <x v="4"/>
    <x v="4"/>
    <x v="2"/>
    <x v="2"/>
    <n v="5966.73"/>
    <n v="1372.35"/>
    <n v="7339.08"/>
    <d v="2023-06-05T00:00:00"/>
    <d v="2023-06-03T00:00:00"/>
    <n v="-2"/>
    <s v="kw.2"/>
    <d v="1900-01-01T00:00:00"/>
  </r>
  <r>
    <n v="123"/>
    <x v="80"/>
    <s v="A"/>
    <x v="7"/>
    <x v="7"/>
    <x v="0"/>
    <x v="2"/>
    <n v="6316.36"/>
    <n v="1452.76"/>
    <n v="7769.12"/>
    <d v="2023-06-18T00:00:00"/>
    <d v="2023-06-27T00:00:00"/>
    <n v="9"/>
    <s v="kw.2"/>
    <d v="1900-01-04T00:00:00"/>
  </r>
  <r>
    <n v="124"/>
    <x v="81"/>
    <s v="B"/>
    <x v="6"/>
    <x v="6"/>
    <x v="0"/>
    <x v="2"/>
    <n v="8152.72"/>
    <n v="1875.13"/>
    <n v="10027.85"/>
    <d v="2023-06-19T00:00:00"/>
    <d v="2023-06-19T00:00:00"/>
    <n v="0"/>
    <s v="kw.2"/>
    <d v="1900-01-05T00:00:00"/>
  </r>
  <r>
    <n v="125"/>
    <x v="82"/>
    <s v="A"/>
    <x v="1"/>
    <x v="1"/>
    <x v="0"/>
    <x v="1"/>
    <n v="6935.09"/>
    <n v="1595.07"/>
    <n v="8530.16"/>
    <d v="2023-06-20T00:00:00"/>
    <d v="2023-06-18T00:00:00"/>
    <n v="-2"/>
    <s v="kw.2"/>
    <d v="1900-01-06T00:00:00"/>
  </r>
  <r>
    <n v="126"/>
    <x v="83"/>
    <s v="B"/>
    <x v="6"/>
    <x v="6"/>
    <x v="0"/>
    <x v="2"/>
    <n v="7338.73"/>
    <n v="1687.91"/>
    <n v="9026.64"/>
    <d v="2023-06-21T00:00:00"/>
    <d v="2023-06-18T00:00:00"/>
    <n v="-3"/>
    <s v="kw.2"/>
    <d v="1899-12-31T00:00:00"/>
  </r>
  <r>
    <n v="127"/>
    <x v="84"/>
    <s v="A"/>
    <x v="17"/>
    <x v="17"/>
    <x v="1"/>
    <x v="2"/>
    <n v="961.9"/>
    <n v="221.24"/>
    <n v="1183.1399999999999"/>
    <d v="2023-06-05T00:00:00"/>
    <d v="2023-06-06T00:00:00"/>
    <n v="1"/>
    <s v="kw.2"/>
    <d v="1900-01-01T00:00:00"/>
  </r>
  <r>
    <n v="128"/>
    <x v="85"/>
    <s v="A"/>
    <x v="0"/>
    <x v="0"/>
    <x v="0"/>
    <x v="0"/>
    <n v="9973.65"/>
    <n v="2293.94"/>
    <n v="12267.59"/>
    <d v="2023-06-23T00:00:00"/>
    <d v="2023-06-29T00:00:00"/>
    <n v="6"/>
    <s v="kw.2"/>
    <d v="1900-01-02T00:00:00"/>
  </r>
  <r>
    <n v="129"/>
    <x v="86"/>
    <s v="A"/>
    <x v="17"/>
    <x v="17"/>
    <x v="1"/>
    <x v="2"/>
    <n v="960.32"/>
    <n v="220.87"/>
    <n v="1181.19"/>
    <d v="2023-06-07T00:00:00"/>
    <d v="2023-06-05T00:00:00"/>
    <n v="-2"/>
    <s v="kw.2"/>
    <d v="1900-01-03T00:00:00"/>
  </r>
  <r>
    <n v="130"/>
    <x v="87"/>
    <s v="A"/>
    <x v="14"/>
    <x v="14"/>
    <x v="0"/>
    <x v="1"/>
    <n v="12526.52"/>
    <n v="2881.1"/>
    <n v="15407.62"/>
    <d v="2023-06-25T00:00:00"/>
    <d v="2023-06-24T00:00:00"/>
    <n v="-1"/>
    <s v="kw.2"/>
    <d v="1900-01-04T00:00:00"/>
  </r>
  <r>
    <n v="131"/>
    <x v="87"/>
    <s v="A"/>
    <x v="5"/>
    <x v="5"/>
    <x v="1"/>
    <x v="2"/>
    <n v="2757.3"/>
    <n v="634.17999999999995"/>
    <n v="3391.48"/>
    <d v="2023-06-08T00:00:00"/>
    <d v="2023-06-24T00:00:00"/>
    <n v="16"/>
    <s v="kw.2"/>
    <d v="1900-01-04T00:00:00"/>
  </r>
  <r>
    <n v="132"/>
    <x v="88"/>
    <s v="B"/>
    <x v="4"/>
    <x v="4"/>
    <x v="2"/>
    <x v="2"/>
    <n v="3778.95"/>
    <n v="869.16"/>
    <n v="4648.1099999999997"/>
    <d v="2023-06-16T00:00:00"/>
    <d v="2023-06-18T00:00:00"/>
    <n v="2"/>
    <s v="kw.2"/>
    <d v="1900-01-05T00:00:00"/>
  </r>
  <r>
    <n v="133"/>
    <x v="88"/>
    <s v="B"/>
    <x v="1"/>
    <x v="1"/>
    <x v="0"/>
    <x v="1"/>
    <n v="8461.2900000000009"/>
    <n v="1946.1"/>
    <n v="10407.390000000001"/>
    <d v="2023-06-26T00:00:00"/>
    <d v="2023-06-22T00:00:00"/>
    <n v="-4"/>
    <s v="kw.2"/>
    <d v="1900-01-05T00:00:00"/>
  </r>
  <r>
    <n v="134"/>
    <x v="89"/>
    <s v="A"/>
    <x v="21"/>
    <x v="21"/>
    <x v="1"/>
    <x v="3"/>
    <n v="866.9"/>
    <n v="199.39"/>
    <n v="1066.29"/>
    <d v="2023-06-10T00:00:00"/>
    <d v="2023-06-11T00:00:00"/>
    <n v="1"/>
    <s v="kw.2"/>
    <d v="1900-01-06T00:00:00"/>
  </r>
  <r>
    <n v="135"/>
    <x v="89"/>
    <s v="A"/>
    <x v="12"/>
    <x v="12"/>
    <x v="2"/>
    <x v="3"/>
    <n v="12997.97"/>
    <n v="2989.53"/>
    <n v="15987.5"/>
    <d v="2023-06-17T00:00:00"/>
    <d v="2023-06-30T00:00:00"/>
    <n v="13"/>
    <s v="kw.2"/>
    <d v="1900-01-06T00:00:00"/>
  </r>
  <r>
    <n v="136"/>
    <x v="90"/>
    <s v="B"/>
    <x v="10"/>
    <x v="10"/>
    <x v="2"/>
    <x v="3"/>
    <n v="8864.5300000000007"/>
    <n v="2038.84"/>
    <n v="10903.37"/>
    <d v="2023-06-19T00:00:00"/>
    <d v="2023-06-24T00:00:00"/>
    <n v="5"/>
    <s v="kw.2"/>
    <d v="1900-01-01T00:00:00"/>
  </r>
  <r>
    <n v="137"/>
    <x v="91"/>
    <s v="A"/>
    <x v="10"/>
    <x v="10"/>
    <x v="2"/>
    <x v="3"/>
    <n v="4567.8100000000004"/>
    <n v="1050.5999999999999"/>
    <n v="5618.41"/>
    <d v="2023-06-20T00:00:00"/>
    <d v="2023-06-23T00:00:00"/>
    <n v="3"/>
    <s v="kw.2"/>
    <d v="1900-01-02T00:00:00"/>
  </r>
  <r>
    <n v="138"/>
    <x v="91"/>
    <s v="A"/>
    <x v="17"/>
    <x v="17"/>
    <x v="1"/>
    <x v="2"/>
    <n v="686.48"/>
    <n v="157.88999999999999"/>
    <n v="844.37"/>
    <d v="2023-06-13T00:00:00"/>
    <d v="2023-06-12T00:00:00"/>
    <n v="-1"/>
    <s v="kw.2"/>
    <d v="1900-01-02T00:00:00"/>
  </r>
  <r>
    <n v="139"/>
    <x v="92"/>
    <s v="A"/>
    <x v="10"/>
    <x v="10"/>
    <x v="2"/>
    <x v="3"/>
    <n v="5031.7"/>
    <n v="1157.29"/>
    <n v="6188.99"/>
    <d v="2023-06-21T00:00:00"/>
    <d v="2023-06-19T00:00:00"/>
    <n v="-2"/>
    <s v="kw.2"/>
    <d v="1900-01-03T00:00:00"/>
  </r>
  <r>
    <n v="140"/>
    <x v="93"/>
    <s v="B"/>
    <x v="6"/>
    <x v="6"/>
    <x v="0"/>
    <x v="2"/>
    <n v="7278.1"/>
    <n v="1673.96"/>
    <n v="8952.0600000000013"/>
    <d v="2023-07-01T00:00:00"/>
    <d v="2023-07-12T00:00:00"/>
    <n v="11"/>
    <s v="kw.3"/>
    <d v="1900-01-04T00:00:00"/>
  </r>
  <r>
    <n v="141"/>
    <x v="93"/>
    <s v="B"/>
    <x v="9"/>
    <x v="9"/>
    <x v="0"/>
    <x v="1"/>
    <n v="3179.11"/>
    <n v="731.2"/>
    <n v="3910.3100000000004"/>
    <d v="2023-07-01T00:00:00"/>
    <d v="2023-06-28T00:00:00"/>
    <n v="-3"/>
    <s v="kw.2"/>
    <d v="1900-01-04T00:00:00"/>
  </r>
  <r>
    <n v="142"/>
    <x v="94"/>
    <s v="A"/>
    <x v="0"/>
    <x v="0"/>
    <x v="0"/>
    <x v="0"/>
    <n v="13711.52"/>
    <n v="3153.65"/>
    <n v="16865.170000000002"/>
    <d v="2023-07-02T00:00:00"/>
    <d v="2023-06-29T00:00:00"/>
    <n v="-3"/>
    <s v="kw.2"/>
    <d v="1900-01-05T00:00:00"/>
  </r>
  <r>
    <n v="143"/>
    <x v="94"/>
    <s v="A"/>
    <x v="6"/>
    <x v="6"/>
    <x v="0"/>
    <x v="2"/>
    <n v="9022.27"/>
    <n v="2075.12"/>
    <n v="11097.39"/>
    <d v="2023-07-02T00:00:00"/>
    <d v="2023-07-17T00:00:00"/>
    <n v="15"/>
    <s v="kw.3"/>
    <d v="1900-01-05T00:00:00"/>
  </r>
  <r>
    <n v="144"/>
    <x v="94"/>
    <s v="A"/>
    <x v="6"/>
    <x v="6"/>
    <x v="0"/>
    <x v="2"/>
    <n v="10120.77"/>
    <n v="2327.7800000000002"/>
    <n v="12448.550000000001"/>
    <d v="2023-07-02T00:00:00"/>
    <d v="2023-07-08T00:00:00"/>
    <n v="6"/>
    <s v="kw.3"/>
    <d v="1900-01-05T00:00:00"/>
  </r>
  <r>
    <n v="145"/>
    <x v="94"/>
    <s v="B"/>
    <x v="1"/>
    <x v="1"/>
    <x v="0"/>
    <x v="1"/>
    <n v="10223.98"/>
    <n v="2351.52"/>
    <n v="12575.5"/>
    <d v="2023-07-02T00:00:00"/>
    <d v="2023-07-02T00:00:00"/>
    <n v="0"/>
    <s v="kw.3"/>
    <d v="1900-01-05T00:00:00"/>
  </r>
  <r>
    <n v="146"/>
    <x v="94"/>
    <s v="A"/>
    <x v="11"/>
    <x v="11"/>
    <x v="1"/>
    <x v="0"/>
    <n v="1745.06"/>
    <n v="401.36"/>
    <n v="2146.42"/>
    <d v="2023-06-16T00:00:00"/>
    <d v="2023-06-17T00:00:00"/>
    <n v="1"/>
    <s v="kw.2"/>
    <d v="1900-01-05T00:00:00"/>
  </r>
  <r>
    <n v="147"/>
    <x v="95"/>
    <s v="B"/>
    <x v="6"/>
    <x v="6"/>
    <x v="0"/>
    <x v="2"/>
    <n v="10644.78"/>
    <n v="2448.3000000000002"/>
    <n v="13093.080000000002"/>
    <d v="2023-07-05T00:00:00"/>
    <d v="2023-07-02T00:00:00"/>
    <n v="-3"/>
    <s v="kw.3"/>
    <d v="1900-01-01T00:00:00"/>
  </r>
  <r>
    <n v="148"/>
    <x v="96"/>
    <s v="B"/>
    <x v="14"/>
    <x v="14"/>
    <x v="0"/>
    <x v="1"/>
    <n v="9574.9500000000007"/>
    <n v="2202.2399999999998"/>
    <n v="11777.19"/>
    <d v="2023-07-06T00:00:00"/>
    <d v="2023-07-07T00:00:00"/>
    <n v="1"/>
    <s v="kw.3"/>
    <d v="1900-01-02T00:00:00"/>
  </r>
  <r>
    <n v="149"/>
    <x v="96"/>
    <s v="A"/>
    <x v="6"/>
    <x v="6"/>
    <x v="0"/>
    <x v="2"/>
    <n v="8651.74"/>
    <n v="1989.9"/>
    <n v="10641.64"/>
    <d v="2023-07-06T00:00:00"/>
    <d v="2023-07-06T00:00:00"/>
    <n v="0"/>
    <s v="kw.3"/>
    <d v="1900-01-02T00:00:00"/>
  </r>
  <r>
    <n v="150"/>
    <x v="96"/>
    <s v="A"/>
    <x v="4"/>
    <x v="4"/>
    <x v="2"/>
    <x v="2"/>
    <n v="8094.7"/>
    <n v="1861.78"/>
    <n v="9956.48"/>
    <d v="2023-06-27T00:00:00"/>
    <d v="2023-07-06T00:00:00"/>
    <n v="9"/>
    <s v="kw.3"/>
    <d v="1900-01-02T00:00:00"/>
  </r>
  <r>
    <n v="151"/>
    <x v="96"/>
    <s v="A"/>
    <x v="7"/>
    <x v="7"/>
    <x v="0"/>
    <x v="2"/>
    <n v="7004.69"/>
    <n v="1611.08"/>
    <n v="8615.77"/>
    <d v="2023-07-06T00:00:00"/>
    <d v="2023-07-10T00:00:00"/>
    <n v="4"/>
    <s v="kw.3"/>
    <d v="1900-01-02T00:00:00"/>
  </r>
  <r>
    <n v="152"/>
    <x v="96"/>
    <s v="B"/>
    <x v="17"/>
    <x v="17"/>
    <x v="1"/>
    <x v="2"/>
    <n v="1084.26"/>
    <n v="249.38"/>
    <n v="1333.6399999999999"/>
    <d v="2023-06-20T00:00:00"/>
    <d v="2023-06-20T00:00:00"/>
    <n v="0"/>
    <s v="kw.2"/>
    <d v="1900-01-02T00:00:00"/>
  </r>
  <r>
    <n v="153"/>
    <x v="97"/>
    <s v="B"/>
    <x v="6"/>
    <x v="6"/>
    <x v="0"/>
    <x v="2"/>
    <n v="8380.7800000000007"/>
    <n v="1927.58"/>
    <n v="10308.36"/>
    <d v="2023-07-09T00:00:00"/>
    <d v="2023-07-17T00:00:00"/>
    <n v="8"/>
    <s v="kw.3"/>
    <d v="1900-01-05T00:00:00"/>
  </r>
  <r>
    <n v="154"/>
    <x v="97"/>
    <s v="B"/>
    <x v="18"/>
    <x v="18"/>
    <x v="2"/>
    <x v="1"/>
    <n v="2468.23"/>
    <n v="567.69000000000005"/>
    <n v="3035.92"/>
    <d v="2023-06-30T00:00:00"/>
    <d v="2023-07-01T00:00:00"/>
    <n v="1"/>
    <s v="kw.3"/>
    <d v="1900-01-05T00:00:00"/>
  </r>
  <r>
    <n v="155"/>
    <x v="97"/>
    <s v="A"/>
    <x v="7"/>
    <x v="7"/>
    <x v="0"/>
    <x v="2"/>
    <n v="7489.23"/>
    <n v="1722.52"/>
    <n v="9211.75"/>
    <d v="2023-07-09T00:00:00"/>
    <d v="2023-07-13T00:00:00"/>
    <n v="4"/>
    <s v="kw.3"/>
    <d v="1900-01-05T00:00:00"/>
  </r>
  <r>
    <n v="156"/>
    <x v="98"/>
    <s v="A"/>
    <x v="6"/>
    <x v="6"/>
    <x v="0"/>
    <x v="2"/>
    <n v="7386.86"/>
    <n v="1698.98"/>
    <n v="9085.84"/>
    <d v="2023-07-11T00:00:00"/>
    <d v="2023-07-09T00:00:00"/>
    <n v="-2"/>
    <s v="kw.3"/>
    <d v="1899-12-31T00:00:00"/>
  </r>
  <r>
    <n v="157"/>
    <x v="98"/>
    <s v="A"/>
    <x v="6"/>
    <x v="6"/>
    <x v="0"/>
    <x v="2"/>
    <n v="7116.16"/>
    <n v="1636.72"/>
    <n v="8752.8799999999992"/>
    <d v="2023-07-11T00:00:00"/>
    <d v="2023-07-24T00:00:00"/>
    <n v="13"/>
    <s v="kw.3"/>
    <d v="1899-12-31T00:00:00"/>
  </r>
  <r>
    <n v="158"/>
    <x v="98"/>
    <s v="B"/>
    <x v="22"/>
    <x v="22"/>
    <x v="1"/>
    <x v="3"/>
    <n v="5439.51"/>
    <n v="1251.0899999999999"/>
    <n v="6690.6"/>
    <d v="2023-06-25T00:00:00"/>
    <d v="2023-07-18T00:00:00"/>
    <n v="23"/>
    <s v="kw.3"/>
    <d v="1899-12-31T00:00:00"/>
  </r>
  <r>
    <n v="159"/>
    <x v="99"/>
    <s v="B"/>
    <x v="6"/>
    <x v="6"/>
    <x v="0"/>
    <x v="2"/>
    <n v="9730.69"/>
    <n v="2238.06"/>
    <n v="11968.75"/>
    <d v="2023-07-13T00:00:00"/>
    <d v="2023-07-26T00:00:00"/>
    <n v="13"/>
    <s v="kw.3"/>
    <d v="1900-01-02T00:00:00"/>
  </r>
  <r>
    <n v="160"/>
    <x v="99"/>
    <s v="B"/>
    <x v="7"/>
    <x v="7"/>
    <x v="0"/>
    <x v="2"/>
    <n v="4183.93"/>
    <n v="962.3"/>
    <n v="5146.2300000000005"/>
    <d v="2023-07-13T00:00:00"/>
    <d v="2023-07-20T00:00:00"/>
    <n v="7"/>
    <s v="kw.3"/>
    <d v="1900-01-02T00:00:00"/>
  </r>
  <r>
    <n v="161"/>
    <x v="99"/>
    <s v="A"/>
    <x v="17"/>
    <x v="17"/>
    <x v="1"/>
    <x v="2"/>
    <n v="815.36"/>
    <n v="187.53"/>
    <n v="1002.89"/>
    <d v="2023-06-27T00:00:00"/>
    <d v="2023-06-26T00:00:00"/>
    <n v="-1"/>
    <s v="kw.2"/>
    <d v="1900-01-02T00:00:00"/>
  </r>
  <r>
    <n v="162"/>
    <x v="100"/>
    <s v="A"/>
    <x v="6"/>
    <x v="6"/>
    <x v="0"/>
    <x v="2"/>
    <n v="8078.38"/>
    <n v="1858.03"/>
    <n v="9936.41"/>
    <d v="2023-07-14T00:00:00"/>
    <d v="2023-07-12T00:00:00"/>
    <n v="-2"/>
    <s v="kw.3"/>
    <d v="1900-01-03T00:00:00"/>
  </r>
  <r>
    <n v="163"/>
    <x v="101"/>
    <s v="A"/>
    <x v="6"/>
    <x v="6"/>
    <x v="0"/>
    <x v="2"/>
    <n v="8512.26"/>
    <n v="1957.82"/>
    <n v="10470.08"/>
    <d v="2023-07-17T00:00:00"/>
    <d v="2023-07-28T00:00:00"/>
    <n v="11"/>
    <s v="kw.3"/>
    <d v="1900-01-06T00:00:00"/>
  </r>
  <r>
    <n v="164"/>
    <x v="101"/>
    <s v="A"/>
    <x v="7"/>
    <x v="7"/>
    <x v="0"/>
    <x v="2"/>
    <n v="9693.99"/>
    <n v="2229.62"/>
    <n v="11923.61"/>
    <d v="2023-07-17T00:00:00"/>
    <d v="2023-07-26T00:00:00"/>
    <n v="9"/>
    <s v="kw.3"/>
    <d v="1900-01-06T00:00:00"/>
  </r>
  <r>
    <n v="165"/>
    <x v="102"/>
    <s v="A"/>
    <x v="6"/>
    <x v="6"/>
    <x v="0"/>
    <x v="2"/>
    <n v="8814.41"/>
    <n v="2027.31"/>
    <n v="10841.72"/>
    <d v="2023-07-19T00:00:00"/>
    <d v="2023-07-25T00:00:00"/>
    <n v="6"/>
    <s v="kw.3"/>
    <d v="1900-01-01T00:00:00"/>
  </r>
  <r>
    <n v="166"/>
    <x v="102"/>
    <s v="A"/>
    <x v="18"/>
    <x v="18"/>
    <x v="2"/>
    <x v="1"/>
    <n v="3623.11"/>
    <n v="833.32"/>
    <n v="4456.43"/>
    <d v="2023-07-10T00:00:00"/>
    <d v="2023-07-12T00:00:00"/>
    <n v="2"/>
    <s v="kw.3"/>
    <d v="1900-01-01T00:00:00"/>
  </r>
  <r>
    <n v="167"/>
    <x v="102"/>
    <s v="B"/>
    <x v="7"/>
    <x v="7"/>
    <x v="0"/>
    <x v="2"/>
    <n v="4204.54"/>
    <n v="967.04"/>
    <n v="5171.58"/>
    <d v="2023-07-19T00:00:00"/>
    <d v="2023-07-27T00:00:00"/>
    <n v="8"/>
    <s v="kw.3"/>
    <d v="1900-01-01T00:00:00"/>
  </r>
  <r>
    <n v="168"/>
    <x v="103"/>
    <s v="B"/>
    <x v="10"/>
    <x v="10"/>
    <x v="2"/>
    <x v="3"/>
    <n v="4676.16"/>
    <n v="1075.52"/>
    <n v="5751.68"/>
    <d v="2023-07-11T00:00:00"/>
    <d v="2023-07-08T00:00:00"/>
    <n v="-3"/>
    <s v="kw.3"/>
    <d v="1900-01-02T00:00:00"/>
  </r>
  <r>
    <n v="169"/>
    <x v="104"/>
    <s v="B"/>
    <x v="0"/>
    <x v="0"/>
    <x v="0"/>
    <x v="0"/>
    <n v="3467.02"/>
    <n v="797.41"/>
    <n v="4264.43"/>
    <d v="2023-07-21T00:00:00"/>
    <d v="2023-07-27T00:00:00"/>
    <n v="6"/>
    <s v="kw.3"/>
    <d v="1900-01-03T00:00:00"/>
  </r>
  <r>
    <n v="170"/>
    <x v="104"/>
    <s v="A"/>
    <x v="20"/>
    <x v="20"/>
    <x v="1"/>
    <x v="3"/>
    <n v="2472.27"/>
    <n v="568.62"/>
    <n v="3040.89"/>
    <d v="2023-07-05T00:00:00"/>
    <d v="2023-08-11T00:00:00"/>
    <n v="37"/>
    <s v="kw.3"/>
    <d v="1900-01-03T00:00:00"/>
  </r>
  <r>
    <n v="171"/>
    <x v="105"/>
    <s v="A"/>
    <x v="7"/>
    <x v="7"/>
    <x v="0"/>
    <x v="2"/>
    <n v="4126.93"/>
    <n v="949.19"/>
    <n v="5076.1200000000008"/>
    <d v="2023-07-23T00:00:00"/>
    <d v="2023-07-28T00:00:00"/>
    <n v="5"/>
    <s v="kw.3"/>
    <d v="1900-01-05T00:00:00"/>
  </r>
  <r>
    <n v="172"/>
    <x v="106"/>
    <s v="A"/>
    <x v="3"/>
    <x v="3"/>
    <x v="0"/>
    <x v="0"/>
    <n v="21900.77"/>
    <n v="5037.18"/>
    <n v="26937.95"/>
    <d v="2023-07-24T00:00:00"/>
    <d v="2023-07-23T00:00:00"/>
    <n v="-1"/>
    <s v="kw.3"/>
    <d v="1900-01-06T00:00:00"/>
  </r>
  <r>
    <n v="173"/>
    <x v="106"/>
    <s v="A"/>
    <x v="22"/>
    <x v="22"/>
    <x v="1"/>
    <x v="3"/>
    <n v="5160.49"/>
    <n v="1186.9100000000001"/>
    <n v="6347.4"/>
    <d v="2023-07-08T00:00:00"/>
    <d v="2023-07-23T00:00:00"/>
    <n v="15"/>
    <s v="kw.3"/>
    <d v="1900-01-06T00:00:00"/>
  </r>
  <r>
    <n v="174"/>
    <x v="107"/>
    <s v="A"/>
    <x v="9"/>
    <x v="9"/>
    <x v="0"/>
    <x v="1"/>
    <n v="3379.47"/>
    <n v="777.28"/>
    <n v="4156.75"/>
    <d v="2023-07-25T00:00:00"/>
    <d v="2023-07-23T00:00:00"/>
    <n v="-2"/>
    <s v="kw.3"/>
    <d v="1899-12-31T00:00:00"/>
  </r>
  <r>
    <n v="175"/>
    <x v="107"/>
    <s v="A"/>
    <x v="7"/>
    <x v="7"/>
    <x v="0"/>
    <x v="2"/>
    <n v="8637.2800000000007"/>
    <n v="1986.57"/>
    <n v="10623.85"/>
    <d v="2023-07-25T00:00:00"/>
    <d v="2023-08-03T00:00:00"/>
    <n v="9"/>
    <s v="kw.3"/>
    <d v="1899-12-31T00:00:00"/>
  </r>
  <r>
    <n v="176"/>
    <x v="108"/>
    <s v="A"/>
    <x v="13"/>
    <x v="13"/>
    <x v="2"/>
    <x v="0"/>
    <n v="2930.12"/>
    <n v="673.93"/>
    <n v="3604.0499999999997"/>
    <d v="2023-07-17T00:00:00"/>
    <d v="2023-07-21T00:00:00"/>
    <n v="4"/>
    <s v="kw.3"/>
    <d v="1900-01-01T00:00:00"/>
  </r>
  <r>
    <n v="177"/>
    <x v="109"/>
    <s v="A"/>
    <x v="3"/>
    <x v="3"/>
    <x v="0"/>
    <x v="0"/>
    <n v="22055.87"/>
    <n v="5072.8500000000004"/>
    <n v="27128.720000000001"/>
    <d v="2023-07-27T00:00:00"/>
    <d v="2023-07-26T00:00:00"/>
    <n v="-1"/>
    <s v="kw.3"/>
    <d v="1900-01-02T00:00:00"/>
  </r>
  <r>
    <n v="178"/>
    <x v="110"/>
    <s v="A"/>
    <x v="18"/>
    <x v="18"/>
    <x v="2"/>
    <x v="1"/>
    <n v="4202.2"/>
    <n v="966.51"/>
    <n v="5168.71"/>
    <d v="2023-07-20T00:00:00"/>
    <d v="2023-07-20T00:00:00"/>
    <n v="0"/>
    <s v="kw.3"/>
    <d v="1900-01-04T00:00:00"/>
  </r>
  <r>
    <n v="179"/>
    <x v="111"/>
    <s v="A"/>
    <x v="8"/>
    <x v="8"/>
    <x v="1"/>
    <x v="1"/>
    <n v="997.37"/>
    <n v="229.4"/>
    <n v="1226.77"/>
    <d v="2023-07-14T00:00:00"/>
    <d v="2023-08-25T00:00:00"/>
    <n v="42"/>
    <s v="kw.3"/>
    <d v="1900-01-05T00:00:00"/>
  </r>
  <r>
    <n v="180"/>
    <x v="111"/>
    <s v="A"/>
    <x v="15"/>
    <x v="15"/>
    <x v="1"/>
    <x v="3"/>
    <n v="2979.35"/>
    <n v="685.25"/>
    <n v="3664.6"/>
    <d v="2023-07-14T00:00:00"/>
    <d v="2023-07-16T00:00:00"/>
    <n v="2"/>
    <s v="kw.3"/>
    <d v="1900-01-05T00:00:00"/>
  </r>
  <r>
    <n v="181"/>
    <x v="112"/>
    <s v="A"/>
    <x v="5"/>
    <x v="5"/>
    <x v="1"/>
    <x v="2"/>
    <n v="1782.98"/>
    <n v="410.09"/>
    <n v="2193.0700000000002"/>
    <d v="2023-07-16T00:00:00"/>
    <d v="2023-07-25T00:00:00"/>
    <n v="9"/>
    <s v="kw.3"/>
    <d v="1899-12-31T00:00:00"/>
  </r>
  <r>
    <n v="182"/>
    <x v="113"/>
    <s v="A"/>
    <x v="6"/>
    <x v="6"/>
    <x v="0"/>
    <x v="2"/>
    <n v="8498.73"/>
    <n v="1954.71"/>
    <n v="10453.439999999999"/>
    <d v="2023-08-03T00:00:00"/>
    <d v="2023-08-02T00:00:00"/>
    <n v="-1"/>
    <s v="kw.3"/>
    <d v="1900-01-01T00:00:00"/>
  </r>
  <r>
    <n v="183"/>
    <x v="114"/>
    <s v="A"/>
    <x v="1"/>
    <x v="1"/>
    <x v="0"/>
    <x v="1"/>
    <n v="6188.26"/>
    <n v="1423.3"/>
    <n v="7611.56"/>
    <d v="2023-08-05T00:00:00"/>
    <d v="2023-08-05T00:00:00"/>
    <n v="0"/>
    <s v="kw.3"/>
    <d v="1900-01-03T00:00:00"/>
  </r>
  <r>
    <n v="184"/>
    <x v="115"/>
    <s v="A"/>
    <x v="7"/>
    <x v="7"/>
    <x v="0"/>
    <x v="2"/>
    <n v="7925.46"/>
    <n v="1822.86"/>
    <n v="9748.32"/>
    <d v="2023-08-06T00:00:00"/>
    <d v="2023-08-12T00:00:00"/>
    <n v="6"/>
    <s v="kw.3"/>
    <d v="1900-01-04T00:00:00"/>
  </r>
  <r>
    <n v="185"/>
    <x v="116"/>
    <s v="A"/>
    <x v="6"/>
    <x v="6"/>
    <x v="0"/>
    <x v="2"/>
    <n v="8533.06"/>
    <n v="1962.6"/>
    <n v="10495.66"/>
    <d v="2023-08-07T00:00:00"/>
    <d v="2023-08-13T00:00:00"/>
    <n v="6"/>
    <s v="kw.3"/>
    <d v="1900-01-05T00:00:00"/>
  </r>
  <r>
    <n v="186"/>
    <x v="116"/>
    <s v="B"/>
    <x v="6"/>
    <x v="6"/>
    <x v="0"/>
    <x v="2"/>
    <n v="9666.7199999999993"/>
    <n v="2223.35"/>
    <n v="11890.07"/>
    <d v="2023-08-07T00:00:00"/>
    <d v="2023-08-18T00:00:00"/>
    <n v="11"/>
    <s v="kw.3"/>
    <d v="1900-01-05T00:00:00"/>
  </r>
  <r>
    <n v="187"/>
    <x v="117"/>
    <s v="B"/>
    <x v="6"/>
    <x v="6"/>
    <x v="0"/>
    <x v="2"/>
    <n v="8882.17"/>
    <n v="2042.9"/>
    <n v="10925.07"/>
    <d v="2023-08-08T00:00:00"/>
    <d v="2023-08-05T00:00:00"/>
    <n v="-3"/>
    <s v="kw.3"/>
    <d v="1900-01-06T00:00:00"/>
  </r>
  <r>
    <n v="188"/>
    <x v="118"/>
    <s v="A"/>
    <x v="6"/>
    <x v="6"/>
    <x v="0"/>
    <x v="2"/>
    <n v="8193.1"/>
    <n v="1884.41"/>
    <n v="10077.51"/>
    <d v="2023-08-10T00:00:00"/>
    <d v="2023-08-13T00:00:00"/>
    <n v="3"/>
    <s v="kw.3"/>
    <d v="1900-01-01T00:00:00"/>
  </r>
  <r>
    <n v="189"/>
    <x v="118"/>
    <s v="A"/>
    <x v="4"/>
    <x v="4"/>
    <x v="2"/>
    <x v="2"/>
    <n v="783.7"/>
    <n v="180.25"/>
    <n v="963.95"/>
    <d v="2023-07-31T00:00:00"/>
    <d v="2023-07-31T00:00:00"/>
    <n v="0"/>
    <s v="kw.3"/>
    <d v="1900-01-01T00:00:00"/>
  </r>
  <r>
    <n v="190"/>
    <x v="118"/>
    <s v="A"/>
    <x v="13"/>
    <x v="13"/>
    <x v="2"/>
    <x v="0"/>
    <n v="3706.77"/>
    <n v="852.56"/>
    <n v="4559.33"/>
    <d v="2023-07-31T00:00:00"/>
    <d v="2023-08-13T00:00:00"/>
    <n v="13"/>
    <s v="kw.3"/>
    <d v="1900-01-01T00:00:00"/>
  </r>
  <r>
    <n v="191"/>
    <x v="119"/>
    <s v="A"/>
    <x v="18"/>
    <x v="18"/>
    <x v="2"/>
    <x v="1"/>
    <n v="2957.59"/>
    <n v="680.25"/>
    <n v="3637.84"/>
    <d v="2023-08-01T00:00:00"/>
    <d v="2023-08-03T00:00:00"/>
    <n v="2"/>
    <s v="kw.3"/>
    <d v="1900-01-02T00:00:00"/>
  </r>
  <r>
    <n v="192"/>
    <x v="120"/>
    <s v="B"/>
    <x v="4"/>
    <x v="4"/>
    <x v="2"/>
    <x v="2"/>
    <n v="3630.78"/>
    <n v="835.08"/>
    <n v="4465.8600000000006"/>
    <d v="2023-08-02T00:00:00"/>
    <d v="2023-08-11T00:00:00"/>
    <n v="9"/>
    <s v="kw.3"/>
    <d v="1900-01-03T00:00:00"/>
  </r>
  <r>
    <n v="193"/>
    <x v="120"/>
    <s v="B"/>
    <x v="4"/>
    <x v="4"/>
    <x v="2"/>
    <x v="2"/>
    <n v="6346.29"/>
    <n v="1459.65"/>
    <n v="7805.9400000000005"/>
    <d v="2023-08-02T00:00:00"/>
    <d v="2023-08-01T00:00:00"/>
    <n v="-1"/>
    <s v="kw.3"/>
    <d v="1900-01-03T00:00:00"/>
  </r>
  <r>
    <n v="194"/>
    <x v="120"/>
    <s v="B"/>
    <x v="10"/>
    <x v="10"/>
    <x v="2"/>
    <x v="3"/>
    <n v="1309.2"/>
    <n v="301.12"/>
    <n v="1610.3200000000002"/>
    <d v="2023-08-02T00:00:00"/>
    <d v="2023-08-01T00:00:00"/>
    <n v="-1"/>
    <s v="kw.3"/>
    <d v="1900-01-03T00:00:00"/>
  </r>
  <r>
    <n v="195"/>
    <x v="120"/>
    <s v="A"/>
    <x v="2"/>
    <x v="2"/>
    <x v="1"/>
    <x v="1"/>
    <n v="1462.4"/>
    <n v="336.35"/>
    <n v="1798.75"/>
    <d v="2023-07-26T00:00:00"/>
    <d v="2023-07-27T00:00:00"/>
    <n v="1"/>
    <s v="kw.3"/>
    <d v="1900-01-03T00:00:00"/>
  </r>
  <r>
    <n v="196"/>
    <x v="121"/>
    <s v="B"/>
    <x v="6"/>
    <x v="6"/>
    <x v="0"/>
    <x v="2"/>
    <n v="10557.17"/>
    <n v="2428.15"/>
    <n v="12985.32"/>
    <d v="2023-08-14T00:00:00"/>
    <d v="2023-08-26T00:00:00"/>
    <n v="12"/>
    <s v="kw.3"/>
    <d v="1900-01-05T00:00:00"/>
  </r>
  <r>
    <n v="197"/>
    <x v="122"/>
    <s v="A"/>
    <x v="6"/>
    <x v="6"/>
    <x v="0"/>
    <x v="2"/>
    <n v="8903.26"/>
    <n v="2047.75"/>
    <n v="10951.01"/>
    <d v="2023-08-15T00:00:00"/>
    <d v="2023-08-12T00:00:00"/>
    <n v="-3"/>
    <s v="kw.3"/>
    <d v="1900-01-06T00:00:00"/>
  </r>
  <r>
    <n v="198"/>
    <x v="122"/>
    <s v="A"/>
    <x v="9"/>
    <x v="9"/>
    <x v="0"/>
    <x v="1"/>
    <n v="5710.26"/>
    <n v="1313.36"/>
    <n v="7023.62"/>
    <d v="2023-08-15T00:00:00"/>
    <d v="2023-08-19T00:00:00"/>
    <n v="4"/>
    <s v="kw.3"/>
    <d v="1900-01-06T00:00:00"/>
  </r>
  <r>
    <n v="199"/>
    <x v="123"/>
    <s v="B"/>
    <x v="6"/>
    <x v="6"/>
    <x v="0"/>
    <x v="2"/>
    <n v="7940.57"/>
    <n v="1826.33"/>
    <n v="9766.9"/>
    <d v="2023-08-16T00:00:00"/>
    <d v="2023-08-28T00:00:00"/>
    <n v="12"/>
    <s v="kw.3"/>
    <d v="1899-12-31T00:00:00"/>
  </r>
  <r>
    <n v="200"/>
    <x v="123"/>
    <s v="B"/>
    <x v="7"/>
    <x v="7"/>
    <x v="0"/>
    <x v="2"/>
    <n v="7678.33"/>
    <n v="1766.02"/>
    <n v="9444.35"/>
    <d v="2023-08-16T00:00:00"/>
    <d v="2023-08-21T00:00:00"/>
    <n v="5"/>
    <s v="kw.3"/>
    <d v="1899-12-31T00:00:00"/>
  </r>
  <r>
    <n v="201"/>
    <x v="123"/>
    <s v="A"/>
    <x v="2"/>
    <x v="2"/>
    <x v="1"/>
    <x v="1"/>
    <n v="1250.98"/>
    <n v="287.73"/>
    <n v="1538.71"/>
    <d v="2023-07-30T00:00:00"/>
    <d v="2023-07-30T00:00:00"/>
    <n v="0"/>
    <s v="kw.3"/>
    <d v="1899-12-31T00:00:00"/>
  </r>
  <r>
    <n v="202"/>
    <x v="124"/>
    <s v="B"/>
    <x v="6"/>
    <x v="6"/>
    <x v="0"/>
    <x v="2"/>
    <n v="7134.18"/>
    <n v="1640.86"/>
    <n v="8775.0400000000009"/>
    <d v="2023-08-17T00:00:00"/>
    <d v="2023-08-20T00:00:00"/>
    <n v="3"/>
    <s v="kw.3"/>
    <d v="1900-01-01T00:00:00"/>
  </r>
  <r>
    <n v="203"/>
    <x v="125"/>
    <s v="A"/>
    <x v="0"/>
    <x v="0"/>
    <x v="0"/>
    <x v="0"/>
    <n v="7096.16"/>
    <n v="1632.12"/>
    <n v="8728.2799999999988"/>
    <d v="2023-08-18T00:00:00"/>
    <d v="2023-08-20T00:00:00"/>
    <n v="2"/>
    <s v="kw.3"/>
    <d v="1900-01-02T00:00:00"/>
  </r>
  <r>
    <n v="204"/>
    <x v="125"/>
    <s v="A"/>
    <x v="7"/>
    <x v="7"/>
    <x v="0"/>
    <x v="2"/>
    <n v="8218.9599999999991"/>
    <n v="1890.36"/>
    <n v="10109.32"/>
    <d v="2023-08-18T00:00:00"/>
    <d v="2023-08-18T00:00:00"/>
    <n v="0"/>
    <s v="kw.3"/>
    <d v="1900-01-02T00:00:00"/>
  </r>
  <r>
    <n v="205"/>
    <x v="126"/>
    <s v="A"/>
    <x v="6"/>
    <x v="6"/>
    <x v="0"/>
    <x v="2"/>
    <n v="7040.18"/>
    <n v="1619.24"/>
    <n v="8659.42"/>
    <d v="2023-08-19T00:00:00"/>
    <d v="2023-08-29T00:00:00"/>
    <n v="10"/>
    <s v="kw.3"/>
    <d v="1900-01-03T00:00:00"/>
  </r>
  <r>
    <n v="206"/>
    <x v="127"/>
    <s v="A"/>
    <x v="18"/>
    <x v="18"/>
    <x v="2"/>
    <x v="1"/>
    <n v="4417.5600000000004"/>
    <n v="1016.04"/>
    <n v="5433.6"/>
    <d v="2023-08-12T00:00:00"/>
    <d v="2023-08-13T00:00:00"/>
    <n v="1"/>
    <s v="kw.3"/>
    <d v="1900-01-06T00:00:00"/>
  </r>
  <r>
    <n v="207"/>
    <x v="128"/>
    <s v="B"/>
    <x v="13"/>
    <x v="13"/>
    <x v="2"/>
    <x v="0"/>
    <n v="3915.24"/>
    <n v="900.51"/>
    <n v="4815.75"/>
    <d v="2023-08-13T00:00:00"/>
    <d v="2023-08-25T00:00:00"/>
    <n v="12"/>
    <s v="kw.3"/>
    <d v="1899-12-31T00:00:00"/>
  </r>
  <r>
    <n v="208"/>
    <x v="129"/>
    <s v="A"/>
    <x v="4"/>
    <x v="4"/>
    <x v="2"/>
    <x v="2"/>
    <n v="3651.06"/>
    <n v="839.74"/>
    <n v="4490.8"/>
    <d v="2023-08-14T00:00:00"/>
    <d v="2023-08-26T00:00:00"/>
    <n v="12"/>
    <s v="kw.3"/>
    <d v="1900-01-01T00:00:00"/>
  </r>
  <r>
    <n v="209"/>
    <x v="130"/>
    <s v="A"/>
    <x v="14"/>
    <x v="14"/>
    <x v="0"/>
    <x v="1"/>
    <n v="7734.32"/>
    <n v="1778.89"/>
    <n v="9513.2099999999991"/>
    <d v="2023-08-25T00:00:00"/>
    <d v="2023-08-19T00:00:00"/>
    <n v="-6"/>
    <s v="kw.3"/>
    <d v="1900-01-02T00:00:00"/>
  </r>
  <r>
    <n v="210"/>
    <x v="131"/>
    <s v="A"/>
    <x v="0"/>
    <x v="0"/>
    <x v="0"/>
    <x v="0"/>
    <n v="11516.24"/>
    <n v="2648.74"/>
    <n v="14164.98"/>
    <d v="2023-08-26T00:00:00"/>
    <d v="2023-08-28T00:00:00"/>
    <n v="2"/>
    <s v="kw.3"/>
    <d v="1900-01-03T00:00:00"/>
  </r>
  <r>
    <n v="211"/>
    <x v="131"/>
    <s v="B"/>
    <x v="6"/>
    <x v="6"/>
    <x v="0"/>
    <x v="2"/>
    <n v="8827.4599999999991"/>
    <n v="2030.32"/>
    <n v="10857.779999999999"/>
    <d v="2023-08-26T00:00:00"/>
    <d v="2023-09-09T00:00:00"/>
    <n v="14"/>
    <s v="kw.3"/>
    <d v="1900-01-03T00:00:00"/>
  </r>
  <r>
    <n v="212"/>
    <x v="132"/>
    <s v="A"/>
    <x v="1"/>
    <x v="1"/>
    <x v="0"/>
    <x v="1"/>
    <n v="10405.84"/>
    <n v="2393.34"/>
    <n v="12799.18"/>
    <d v="2023-08-27T00:00:00"/>
    <d v="2023-08-26T00:00:00"/>
    <n v="-1"/>
    <s v="kw.3"/>
    <d v="1900-01-04T00:00:00"/>
  </r>
  <r>
    <n v="213"/>
    <x v="133"/>
    <s v="A"/>
    <x v="7"/>
    <x v="7"/>
    <x v="0"/>
    <x v="2"/>
    <n v="5690.06"/>
    <n v="1308.71"/>
    <n v="6998.77"/>
    <d v="2023-08-29T00:00:00"/>
    <d v="2023-08-29T00:00:00"/>
    <n v="0"/>
    <s v="kw.3"/>
    <d v="1900-01-06T00:00:00"/>
  </r>
  <r>
    <n v="214"/>
    <x v="134"/>
    <s v="A"/>
    <x v="6"/>
    <x v="6"/>
    <x v="0"/>
    <x v="2"/>
    <n v="10986.2"/>
    <n v="2526.83"/>
    <n v="13513.03"/>
    <d v="2023-08-30T00:00:00"/>
    <d v="2023-09-06T00:00:00"/>
    <n v="7"/>
    <s v="kw.3"/>
    <d v="1899-12-31T00:00:00"/>
  </r>
  <r>
    <n v="215"/>
    <x v="135"/>
    <s v="B"/>
    <x v="7"/>
    <x v="7"/>
    <x v="0"/>
    <x v="2"/>
    <n v="8895.48"/>
    <n v="2045.96"/>
    <n v="10941.439999999999"/>
    <d v="2023-09-02T00:00:00"/>
    <d v="2023-09-11T00:00:00"/>
    <n v="9"/>
    <s v="kw.3"/>
    <d v="1900-01-03T00:00:00"/>
  </r>
  <r>
    <n v="216"/>
    <x v="136"/>
    <s v="A"/>
    <x v="14"/>
    <x v="14"/>
    <x v="0"/>
    <x v="1"/>
    <n v="8899.07"/>
    <n v="2046.79"/>
    <n v="10945.86"/>
    <d v="2023-09-05T00:00:00"/>
    <d v="2023-09-01T00:00:00"/>
    <n v="-4"/>
    <s v="kw.3"/>
    <d v="1900-01-06T00:00:00"/>
  </r>
  <r>
    <n v="217"/>
    <x v="137"/>
    <s v="A"/>
    <x v="5"/>
    <x v="5"/>
    <x v="1"/>
    <x v="2"/>
    <n v="639.79999999999995"/>
    <n v="147.15"/>
    <n v="786.94999999999993"/>
    <d v="2023-08-20T00:00:00"/>
    <d v="2023-09-03T00:00:00"/>
    <n v="14"/>
    <s v="kw.3"/>
    <d v="1899-12-31T00:00:00"/>
  </r>
  <r>
    <n v="218"/>
    <x v="138"/>
    <s v="B"/>
    <x v="0"/>
    <x v="0"/>
    <x v="0"/>
    <x v="0"/>
    <n v="8950.17"/>
    <n v="2058.54"/>
    <n v="11008.71"/>
    <d v="2023-09-07T00:00:00"/>
    <d v="2023-09-06T00:00:00"/>
    <n v="-1"/>
    <s v="kw.3"/>
    <d v="1900-01-01T00:00:00"/>
  </r>
  <r>
    <n v="219"/>
    <x v="138"/>
    <s v="A"/>
    <x v="9"/>
    <x v="9"/>
    <x v="0"/>
    <x v="1"/>
    <n v="3153.28"/>
    <n v="725.25"/>
    <n v="3878.53"/>
    <d v="2023-09-07T00:00:00"/>
    <d v="2023-09-06T00:00:00"/>
    <n v="-1"/>
    <s v="kw.3"/>
    <d v="1900-01-01T00:00:00"/>
  </r>
  <r>
    <n v="220"/>
    <x v="139"/>
    <s v="A"/>
    <x v="1"/>
    <x v="1"/>
    <x v="0"/>
    <x v="1"/>
    <n v="9161.15"/>
    <n v="2107.06"/>
    <n v="11268.21"/>
    <d v="2023-09-08T00:00:00"/>
    <d v="2023-09-08T00:00:00"/>
    <n v="0"/>
    <s v="kw.3"/>
    <d v="1900-01-02T00:00:00"/>
  </r>
  <r>
    <n v="221"/>
    <x v="140"/>
    <s v="A"/>
    <x v="6"/>
    <x v="6"/>
    <x v="0"/>
    <x v="2"/>
    <n v="7785.41"/>
    <n v="1790.64"/>
    <n v="9576.0499999999993"/>
    <d v="2023-09-12T00:00:00"/>
    <d v="2023-09-18T00:00:00"/>
    <n v="6"/>
    <s v="kw.3"/>
    <d v="1900-01-06T00:00:00"/>
  </r>
  <r>
    <n v="222"/>
    <x v="140"/>
    <s v="A"/>
    <x v="5"/>
    <x v="5"/>
    <x v="1"/>
    <x v="2"/>
    <n v="1599.34"/>
    <n v="367.85"/>
    <n v="1967.19"/>
    <d v="2023-08-26T00:00:00"/>
    <d v="2023-09-06T00:00:00"/>
    <n v="11"/>
    <s v="kw.3"/>
    <d v="1900-01-06T00:00:00"/>
  </r>
  <r>
    <n v="223"/>
    <x v="140"/>
    <s v="A"/>
    <x v="7"/>
    <x v="7"/>
    <x v="0"/>
    <x v="2"/>
    <n v="6204.79"/>
    <n v="1427.1"/>
    <n v="7631.8899999999994"/>
    <d v="2023-09-12T00:00:00"/>
    <d v="2023-09-16T00:00:00"/>
    <n v="4"/>
    <s v="kw.3"/>
    <d v="1900-01-06T00:00:00"/>
  </r>
  <r>
    <n v="224"/>
    <x v="141"/>
    <s v="A"/>
    <x v="1"/>
    <x v="1"/>
    <x v="0"/>
    <x v="1"/>
    <n v="7489.48"/>
    <n v="1722.58"/>
    <n v="9212.06"/>
    <d v="2023-09-14T00:00:00"/>
    <d v="2023-09-10T00:00:00"/>
    <n v="-4"/>
    <s v="kw.3"/>
    <d v="1900-01-01T00:00:00"/>
  </r>
  <r>
    <n v="225"/>
    <x v="142"/>
    <s v="A"/>
    <x v="6"/>
    <x v="6"/>
    <x v="0"/>
    <x v="2"/>
    <n v="8861.15"/>
    <n v="2038.06"/>
    <n v="10899.21"/>
    <d v="2023-09-15T00:00:00"/>
    <d v="2023-09-11T00:00:00"/>
    <n v="-4"/>
    <s v="kw.3"/>
    <d v="1900-01-02T00:00:00"/>
  </r>
  <r>
    <n v="226"/>
    <x v="142"/>
    <s v="B"/>
    <x v="22"/>
    <x v="22"/>
    <x v="1"/>
    <x v="3"/>
    <n v="2249.7199999999998"/>
    <n v="517.44000000000005"/>
    <n v="2767.16"/>
    <d v="2023-08-29T00:00:00"/>
    <d v="2023-09-11T00:00:00"/>
    <n v="13"/>
    <s v="kw.3"/>
    <d v="1900-01-02T00:00:00"/>
  </r>
  <r>
    <n v="227"/>
    <x v="142"/>
    <s v="B"/>
    <x v="13"/>
    <x v="13"/>
    <x v="2"/>
    <x v="0"/>
    <n v="2602.5700000000002"/>
    <n v="598.59"/>
    <n v="3201.1600000000003"/>
    <d v="2023-09-05T00:00:00"/>
    <d v="2023-09-08T00:00:00"/>
    <n v="3"/>
    <s v="kw.3"/>
    <d v="1900-01-02T00:00:00"/>
  </r>
  <r>
    <n v="228"/>
    <x v="143"/>
    <s v="B"/>
    <x v="6"/>
    <x v="6"/>
    <x v="0"/>
    <x v="2"/>
    <n v="7656.87"/>
    <n v="1761.08"/>
    <n v="9417.9500000000007"/>
    <d v="2023-09-16T00:00:00"/>
    <d v="2023-09-20T00:00:00"/>
    <n v="4"/>
    <s v="kw.3"/>
    <d v="1900-01-03T00:00:00"/>
  </r>
  <r>
    <n v="229"/>
    <x v="144"/>
    <s v="A"/>
    <x v="1"/>
    <x v="1"/>
    <x v="0"/>
    <x v="1"/>
    <n v="7959.05"/>
    <n v="1830.58"/>
    <n v="9789.630000000001"/>
    <d v="2023-09-17T00:00:00"/>
    <d v="2023-09-13T00:00:00"/>
    <n v="-4"/>
    <s v="kw.3"/>
    <d v="1900-01-04T00:00:00"/>
  </r>
  <r>
    <n v="230"/>
    <x v="145"/>
    <s v="A"/>
    <x v="0"/>
    <x v="0"/>
    <x v="0"/>
    <x v="0"/>
    <n v="14191.28"/>
    <n v="3263.99"/>
    <n v="17455.27"/>
    <d v="2023-09-18T00:00:00"/>
    <d v="2023-09-15T00:00:00"/>
    <n v="-3"/>
    <s v="kw.3"/>
    <d v="1900-01-05T00:00:00"/>
  </r>
  <r>
    <n v="231"/>
    <x v="146"/>
    <s v="A"/>
    <x v="6"/>
    <x v="6"/>
    <x v="0"/>
    <x v="2"/>
    <n v="9018.5499999999993"/>
    <n v="2074.27"/>
    <n v="11092.82"/>
    <d v="2023-09-19T00:00:00"/>
    <d v="2023-09-29T00:00:00"/>
    <n v="10"/>
    <s v="kw.3"/>
    <d v="1900-01-06T00:00:00"/>
  </r>
  <r>
    <n v="232"/>
    <x v="147"/>
    <s v="A"/>
    <x v="16"/>
    <x v="16"/>
    <x v="1"/>
    <x v="1"/>
    <n v="377.89"/>
    <n v="86.91"/>
    <n v="464.79999999999995"/>
    <d v="2023-09-03T00:00:00"/>
    <d v="2023-09-17T00:00:00"/>
    <n v="14"/>
    <s v="kw.3"/>
    <d v="1899-12-31T00:00:00"/>
  </r>
  <r>
    <n v="233"/>
    <x v="148"/>
    <s v="A"/>
    <x v="6"/>
    <x v="6"/>
    <x v="0"/>
    <x v="2"/>
    <n v="10518.95"/>
    <n v="2419.36"/>
    <n v="12938.310000000001"/>
    <d v="2023-09-21T00:00:00"/>
    <d v="2023-10-01T00:00:00"/>
    <n v="10"/>
    <s v="kw.4"/>
    <d v="1900-01-01T00:00:00"/>
  </r>
  <r>
    <n v="234"/>
    <x v="149"/>
    <s v="B"/>
    <x v="7"/>
    <x v="7"/>
    <x v="0"/>
    <x v="2"/>
    <n v="9609.4599999999991"/>
    <n v="2210.1799999999998"/>
    <n v="11819.64"/>
    <d v="2023-09-22T00:00:00"/>
    <d v="2023-09-27T00:00:00"/>
    <n v="5"/>
    <s v="kw.3"/>
    <d v="1900-01-02T00:00:00"/>
  </r>
  <r>
    <n v="235"/>
    <x v="150"/>
    <s v="B"/>
    <x v="4"/>
    <x v="4"/>
    <x v="2"/>
    <x v="2"/>
    <n v="6688.51"/>
    <n v="1538.36"/>
    <n v="8226.8700000000008"/>
    <d v="2023-09-13T00:00:00"/>
    <d v="2023-09-17T00:00:00"/>
    <n v="4"/>
    <s v="kw.3"/>
    <d v="1900-01-03T00:00:00"/>
  </r>
  <r>
    <n v="236"/>
    <x v="151"/>
    <s v="A"/>
    <x v="11"/>
    <x v="11"/>
    <x v="1"/>
    <x v="0"/>
    <n v="895.7"/>
    <n v="206.01"/>
    <n v="1101.71"/>
    <d v="2023-09-08T00:00:00"/>
    <d v="2023-09-20T00:00:00"/>
    <n v="12"/>
    <s v="kw.3"/>
    <d v="1900-01-05T00:00:00"/>
  </r>
  <r>
    <n v="237"/>
    <x v="152"/>
    <s v="B"/>
    <x v="4"/>
    <x v="4"/>
    <x v="2"/>
    <x v="2"/>
    <n v="1009.32"/>
    <n v="232.14"/>
    <n v="1241.46"/>
    <d v="2023-09-16T00:00:00"/>
    <d v="2023-09-18T00:00:00"/>
    <n v="2"/>
    <s v="kw.3"/>
    <d v="1900-01-06T00:00:00"/>
  </r>
  <r>
    <n v="238"/>
    <x v="153"/>
    <s v="A"/>
    <x v="9"/>
    <x v="9"/>
    <x v="0"/>
    <x v="1"/>
    <n v="5015.45"/>
    <n v="1153.55"/>
    <n v="6169"/>
    <d v="2023-09-27T00:00:00"/>
    <d v="2023-10-01T00:00:00"/>
    <n v="4"/>
    <s v="kw.4"/>
    <d v="1899-12-31T00:00:00"/>
  </r>
  <r>
    <n v="239"/>
    <x v="154"/>
    <s v="A"/>
    <x v="1"/>
    <x v="1"/>
    <x v="0"/>
    <x v="1"/>
    <n v="7673.26"/>
    <n v="1764.85"/>
    <n v="9438.11"/>
    <d v="2023-09-28T00:00:00"/>
    <d v="2023-09-29T00:00:00"/>
    <n v="1"/>
    <s v="kw.3"/>
    <d v="1900-01-01T00:00:00"/>
  </r>
  <r>
    <n v="240"/>
    <x v="155"/>
    <s v="A"/>
    <x v="7"/>
    <x v="7"/>
    <x v="0"/>
    <x v="2"/>
    <n v="6028.72"/>
    <n v="1386.61"/>
    <n v="7415.33"/>
    <d v="2023-09-29T00:00:00"/>
    <d v="2023-10-04T00:00:00"/>
    <n v="5"/>
    <s v="kw.4"/>
    <d v="1900-01-02T00:00:00"/>
  </r>
  <r>
    <n v="241"/>
    <x v="156"/>
    <s v="A"/>
    <x v="7"/>
    <x v="7"/>
    <x v="0"/>
    <x v="2"/>
    <n v="7372.17"/>
    <n v="1695.6"/>
    <n v="9067.77"/>
    <d v="2023-09-30T00:00:00"/>
    <d v="2023-10-04T00:00:00"/>
    <n v="4"/>
    <s v="kw.4"/>
    <d v="1900-01-03T00:00:00"/>
  </r>
  <r>
    <n v="242"/>
    <x v="157"/>
    <s v="A"/>
    <x v="6"/>
    <x v="6"/>
    <x v="0"/>
    <x v="2"/>
    <n v="9209.24"/>
    <n v="2118.13"/>
    <n v="11327.369999999999"/>
    <d v="2023-09-30T00:00:00"/>
    <d v="2023-10-04T00:00:00"/>
    <n v="4"/>
    <s v="kw.4"/>
    <d v="1900-01-04T00:00:00"/>
  </r>
  <r>
    <n v="243"/>
    <x v="157"/>
    <s v="A"/>
    <x v="12"/>
    <x v="12"/>
    <x v="2"/>
    <x v="3"/>
    <n v="10379.52"/>
    <n v="2387.29"/>
    <n v="12766.810000000001"/>
    <d v="2023-09-21T00:00:00"/>
    <d v="2023-10-05T00:00:00"/>
    <n v="14"/>
    <s v="kw.4"/>
    <d v="1900-01-04T00:00:00"/>
  </r>
  <r>
    <n v="244"/>
    <x v="158"/>
    <s v="A"/>
    <x v="10"/>
    <x v="10"/>
    <x v="2"/>
    <x v="3"/>
    <n v="3187.92"/>
    <n v="733.22"/>
    <n v="3921.1400000000003"/>
    <d v="2023-09-23T00:00:00"/>
    <d v="2023-09-26T00:00:00"/>
    <n v="3"/>
    <s v="kw.3"/>
    <d v="1900-01-06T00:00:00"/>
  </r>
  <r>
    <n v="245"/>
    <x v="158"/>
    <s v="B"/>
    <x v="10"/>
    <x v="10"/>
    <x v="2"/>
    <x v="3"/>
    <n v="1317.61"/>
    <n v="303.05"/>
    <n v="1620.6599999999999"/>
    <d v="2023-09-23T00:00:00"/>
    <d v="2023-09-26T00:00:00"/>
    <n v="3"/>
    <s v="kw.3"/>
    <d v="1900-01-06T00:00:00"/>
  </r>
  <r>
    <n v="246"/>
    <x v="158"/>
    <s v="A"/>
    <x v="1"/>
    <x v="1"/>
    <x v="0"/>
    <x v="1"/>
    <n v="8957.9599999999991"/>
    <n v="2060.33"/>
    <n v="11018.289999999999"/>
    <d v="2023-10-02T00:00:00"/>
    <d v="2023-10-07T00:00:00"/>
    <n v="5"/>
    <s v="kw.4"/>
    <d v="1900-01-06T00:00:00"/>
  </r>
  <r>
    <n v="247"/>
    <x v="159"/>
    <s v="B"/>
    <x v="4"/>
    <x v="4"/>
    <x v="2"/>
    <x v="2"/>
    <n v="3295.76"/>
    <n v="758.02"/>
    <n v="4053.78"/>
    <d v="2023-09-25T00:00:00"/>
    <d v="2023-09-22T00:00:00"/>
    <n v="-3"/>
    <s v="kw.3"/>
    <d v="1900-01-01T00:00:00"/>
  </r>
  <r>
    <n v="248"/>
    <x v="159"/>
    <s v="A"/>
    <x v="4"/>
    <x v="4"/>
    <x v="2"/>
    <x v="2"/>
    <n v="7220.51"/>
    <n v="1660.72"/>
    <n v="8881.23"/>
    <d v="2023-09-25T00:00:00"/>
    <d v="2023-09-27T00:00:00"/>
    <n v="2"/>
    <s v="kw.3"/>
    <d v="1900-01-01T00:00:00"/>
  </r>
  <r>
    <n v="249"/>
    <x v="160"/>
    <s v="A"/>
    <x v="6"/>
    <x v="6"/>
    <x v="0"/>
    <x v="2"/>
    <n v="7756.75"/>
    <n v="1784.05"/>
    <n v="9540.7999999999993"/>
    <d v="2023-10-05T00:00:00"/>
    <d v="2023-10-05T00:00:00"/>
    <n v="0"/>
    <s v="kw.4"/>
    <d v="1900-01-02T00:00:00"/>
  </r>
  <r>
    <n v="250"/>
    <x v="160"/>
    <s v="A"/>
    <x v="7"/>
    <x v="7"/>
    <x v="0"/>
    <x v="2"/>
    <n v="7226.67"/>
    <n v="1662.13"/>
    <n v="8888.7999999999993"/>
    <d v="2023-10-05T00:00:00"/>
    <d v="2023-10-08T00:00:00"/>
    <n v="3"/>
    <s v="kw.4"/>
    <d v="1900-01-02T00:00:00"/>
  </r>
  <r>
    <n v="251"/>
    <x v="161"/>
    <s v="A"/>
    <x v="6"/>
    <x v="6"/>
    <x v="0"/>
    <x v="2"/>
    <n v="10661.79"/>
    <n v="2452.21"/>
    <n v="13114"/>
    <d v="2023-10-06T00:00:00"/>
    <d v="2023-10-07T00:00:00"/>
    <n v="1"/>
    <s v="kw.4"/>
    <d v="1900-01-03T00:00:00"/>
  </r>
  <r>
    <n v="252"/>
    <x v="161"/>
    <s v="A"/>
    <x v="6"/>
    <x v="6"/>
    <x v="0"/>
    <x v="2"/>
    <n v="10769.77"/>
    <n v="2477.0500000000002"/>
    <n v="13246.82"/>
    <d v="2023-10-06T00:00:00"/>
    <d v="2023-10-05T00:00:00"/>
    <n v="-1"/>
    <s v="kw.4"/>
    <d v="1900-01-03T00:00:00"/>
  </r>
  <r>
    <n v="253"/>
    <x v="162"/>
    <s v="A"/>
    <x v="1"/>
    <x v="1"/>
    <x v="0"/>
    <x v="1"/>
    <n v="10636.9"/>
    <n v="2446.4899999999998"/>
    <n v="13083.39"/>
    <d v="2023-10-10T00:00:00"/>
    <d v="2023-10-12T00:00:00"/>
    <n v="2"/>
    <s v="kw.4"/>
    <d v="1899-12-31T00:00:00"/>
  </r>
  <r>
    <n v="254"/>
    <x v="163"/>
    <s v="B"/>
    <x v="7"/>
    <x v="7"/>
    <x v="0"/>
    <x v="2"/>
    <n v="4521.3500000000004"/>
    <n v="1039.9100000000001"/>
    <n v="5561.26"/>
    <d v="2023-10-11T00:00:00"/>
    <d v="2023-10-13T00:00:00"/>
    <n v="2"/>
    <s v="kw.4"/>
    <d v="1900-01-01T00:00:00"/>
  </r>
  <r>
    <n v="255"/>
    <x v="163"/>
    <s v="B"/>
    <x v="17"/>
    <x v="17"/>
    <x v="1"/>
    <x v="2"/>
    <n v="617.01"/>
    <n v="141.91"/>
    <n v="758.92"/>
    <d v="2023-09-25T00:00:00"/>
    <d v="2023-09-23T00:00:00"/>
    <n v="-2"/>
    <s v="kw.3"/>
    <d v="1900-01-01T00:00:00"/>
  </r>
  <r>
    <n v="256"/>
    <x v="164"/>
    <s v="A"/>
    <x v="4"/>
    <x v="4"/>
    <x v="2"/>
    <x v="2"/>
    <n v="7659.56"/>
    <n v="1761.7"/>
    <n v="9421.26"/>
    <d v="2023-10-04T00:00:00"/>
    <d v="2023-10-05T00:00:00"/>
    <n v="1"/>
    <s v="kw.4"/>
    <d v="1900-01-03T00:00:00"/>
  </r>
  <r>
    <n v="257"/>
    <x v="164"/>
    <s v="A"/>
    <x v="15"/>
    <x v="15"/>
    <x v="1"/>
    <x v="3"/>
    <n v="2379.3000000000002"/>
    <n v="547.24"/>
    <n v="2926.54"/>
    <d v="2023-09-27T00:00:00"/>
    <d v="2023-10-10T00:00:00"/>
    <n v="13"/>
    <s v="kw.4"/>
    <d v="1900-01-03T00:00:00"/>
  </r>
  <r>
    <n v="258"/>
    <x v="165"/>
    <s v="A"/>
    <x v="7"/>
    <x v="7"/>
    <x v="0"/>
    <x v="2"/>
    <n v="4150.6000000000004"/>
    <n v="954.64"/>
    <n v="5105.2400000000007"/>
    <d v="2023-10-19T00:00:00"/>
    <d v="2023-10-25T00:00:00"/>
    <n v="6"/>
    <s v="kw.4"/>
    <d v="1900-01-02T00:00:00"/>
  </r>
  <r>
    <n v="259"/>
    <x v="166"/>
    <s v="B"/>
    <x v="6"/>
    <x v="6"/>
    <x v="0"/>
    <x v="2"/>
    <n v="10775.13"/>
    <n v="2478.2800000000002"/>
    <n v="13253.41"/>
    <d v="2023-10-20T00:00:00"/>
    <d v="2023-10-17T00:00:00"/>
    <n v="-3"/>
    <s v="kw.4"/>
    <d v="1900-01-03T00:00:00"/>
  </r>
  <r>
    <n v="260"/>
    <x v="167"/>
    <s v="B"/>
    <x v="7"/>
    <x v="7"/>
    <x v="0"/>
    <x v="2"/>
    <n v="7340.45"/>
    <n v="1688.3"/>
    <n v="9028.75"/>
    <d v="2023-10-22T00:00:00"/>
    <d v="2023-10-24T00:00:00"/>
    <n v="2"/>
    <s v="kw.4"/>
    <d v="1900-01-05T00:00:00"/>
  </r>
  <r>
    <n v="261"/>
    <x v="168"/>
    <s v="A"/>
    <x v="9"/>
    <x v="9"/>
    <x v="0"/>
    <x v="1"/>
    <n v="2042.96"/>
    <n v="469.88"/>
    <n v="2512.84"/>
    <d v="2023-10-23T00:00:00"/>
    <d v="2023-10-17T00:00:00"/>
    <n v="-6"/>
    <s v="kw.4"/>
    <d v="1900-01-06T00:00:00"/>
  </r>
  <r>
    <n v="262"/>
    <x v="169"/>
    <s v="B"/>
    <x v="6"/>
    <x v="6"/>
    <x v="0"/>
    <x v="2"/>
    <n v="9895.7000000000007"/>
    <n v="2276.0100000000002"/>
    <n v="12171.710000000001"/>
    <d v="2023-10-28T00:00:00"/>
    <d v="2023-10-29T00:00:00"/>
    <n v="1"/>
    <s v="kw.4"/>
    <d v="1900-01-04T00:00:00"/>
  </r>
  <r>
    <n v="263"/>
    <x v="169"/>
    <s v="A"/>
    <x v="16"/>
    <x v="16"/>
    <x v="1"/>
    <x v="1"/>
    <n v="1449.84"/>
    <n v="333.46"/>
    <n v="1783.3"/>
    <d v="2023-10-12T00:00:00"/>
    <d v="2023-10-29T00:00:00"/>
    <n v="17"/>
    <s v="kw.4"/>
    <d v="1900-01-04T00:00:00"/>
  </r>
  <r>
    <n v="264"/>
    <x v="170"/>
    <s v="A"/>
    <x v="0"/>
    <x v="0"/>
    <x v="0"/>
    <x v="0"/>
    <n v="6742.91"/>
    <n v="1550.87"/>
    <n v="8293.7799999999988"/>
    <d v="2023-10-29T00:00:00"/>
    <d v="2023-11-05T00:00:00"/>
    <n v="7"/>
    <s v="kw.4"/>
    <d v="1900-01-05T00:00:00"/>
  </r>
  <r>
    <n v="265"/>
    <x v="171"/>
    <s v="A"/>
    <x v="0"/>
    <x v="0"/>
    <x v="0"/>
    <x v="0"/>
    <n v="8672.76"/>
    <n v="1994.73"/>
    <n v="10667.49"/>
    <d v="2023-10-30T00:00:00"/>
    <d v="2023-10-31T00:00:00"/>
    <n v="1"/>
    <s v="kw.4"/>
    <d v="1900-01-06T00:00:00"/>
  </r>
  <r>
    <n v="266"/>
    <x v="172"/>
    <s v="B"/>
    <x v="6"/>
    <x v="6"/>
    <x v="0"/>
    <x v="2"/>
    <n v="9560.94"/>
    <n v="2199.02"/>
    <n v="11759.960000000001"/>
    <d v="2023-11-02T00:00:00"/>
    <d v="2023-11-13T00:00:00"/>
    <n v="11"/>
    <s v="kw.4"/>
    <d v="1900-01-01T00:00:00"/>
  </r>
  <r>
    <n v="267"/>
    <x v="172"/>
    <s v="B"/>
    <x v="7"/>
    <x v="7"/>
    <x v="0"/>
    <x v="2"/>
    <n v="4211.1400000000003"/>
    <n v="968.56"/>
    <n v="5179.7000000000007"/>
    <d v="2023-11-02T00:00:00"/>
    <d v="2023-11-09T00:00:00"/>
    <n v="7"/>
    <s v="kw.4"/>
    <d v="1900-01-01T00:00:00"/>
  </r>
  <r>
    <n v="268"/>
    <x v="173"/>
    <s v="A"/>
    <x v="5"/>
    <x v="5"/>
    <x v="1"/>
    <x v="2"/>
    <n v="3733.72"/>
    <n v="858.76"/>
    <n v="4592.4799999999996"/>
    <d v="2023-10-17T00:00:00"/>
    <d v="2023-10-25T00:00:00"/>
    <n v="8"/>
    <s v="kw.4"/>
    <d v="1900-01-02T00:00:00"/>
  </r>
  <r>
    <n v="269"/>
    <x v="173"/>
    <s v="A"/>
    <x v="1"/>
    <x v="1"/>
    <x v="0"/>
    <x v="1"/>
    <n v="10973.36"/>
    <n v="2523.87"/>
    <n v="13497.23"/>
    <d v="2023-11-03T00:00:00"/>
    <d v="2023-11-07T00:00:00"/>
    <n v="4"/>
    <s v="kw.4"/>
    <d v="1900-01-02T00:00:00"/>
  </r>
  <r>
    <n v="270"/>
    <x v="174"/>
    <s v="A"/>
    <x v="3"/>
    <x v="3"/>
    <x v="0"/>
    <x v="0"/>
    <n v="20366.21"/>
    <n v="4684.2299999999996"/>
    <n v="25050.44"/>
    <d v="2023-11-04T00:00:00"/>
    <d v="2023-11-06T00:00:00"/>
    <n v="2"/>
    <s v="kw.4"/>
    <d v="1900-01-03T00:00:00"/>
  </r>
  <r>
    <n v="271"/>
    <x v="174"/>
    <s v="B"/>
    <x v="13"/>
    <x v="13"/>
    <x v="2"/>
    <x v="0"/>
    <n v="5506.74"/>
    <n v="1266.55"/>
    <n v="6773.29"/>
    <d v="2023-10-25T00:00:00"/>
    <d v="2023-11-07T00:00:00"/>
    <n v="13"/>
    <s v="kw.4"/>
    <d v="1900-01-03T00:00:00"/>
  </r>
  <r>
    <n v="272"/>
    <x v="175"/>
    <s v="A"/>
    <x v="4"/>
    <x v="4"/>
    <x v="2"/>
    <x v="2"/>
    <n v="5059.5"/>
    <n v="1163.69"/>
    <n v="6223.1900000000005"/>
    <d v="2023-10-26T00:00:00"/>
    <d v="2023-10-28T00:00:00"/>
    <n v="2"/>
    <s v="kw.4"/>
    <d v="1900-01-04T00:00:00"/>
  </r>
  <r>
    <n v="273"/>
    <x v="176"/>
    <s v="B"/>
    <x v="6"/>
    <x v="6"/>
    <x v="0"/>
    <x v="2"/>
    <n v="8768.16"/>
    <n v="2016.68"/>
    <n v="10784.84"/>
    <d v="2023-11-06T00:00:00"/>
    <d v="2023-11-06T00:00:00"/>
    <n v="0"/>
    <s v="kw.4"/>
    <d v="1900-01-05T00:00:00"/>
  </r>
  <r>
    <n v="274"/>
    <x v="176"/>
    <s v="A"/>
    <x v="16"/>
    <x v="16"/>
    <x v="1"/>
    <x v="1"/>
    <n v="921.19"/>
    <n v="211.87"/>
    <n v="1133.06"/>
    <d v="2023-10-20T00:00:00"/>
    <d v="2023-10-29T00:00:00"/>
    <n v="9"/>
    <s v="kw.4"/>
    <d v="1900-01-05T00:00:00"/>
  </r>
  <r>
    <n v="275"/>
    <x v="176"/>
    <s v="A"/>
    <x v="7"/>
    <x v="7"/>
    <x v="0"/>
    <x v="2"/>
    <n v="8664.09"/>
    <n v="1992.74"/>
    <n v="10656.83"/>
    <d v="2023-11-06T00:00:00"/>
    <d v="2023-11-16T00:00:00"/>
    <n v="10"/>
    <s v="kw.4"/>
    <d v="1900-01-05T00:00:00"/>
  </r>
  <r>
    <n v="276"/>
    <x v="176"/>
    <s v="A"/>
    <x v="7"/>
    <x v="7"/>
    <x v="0"/>
    <x v="2"/>
    <n v="7181.48"/>
    <n v="1651.74"/>
    <n v="8833.2199999999993"/>
    <d v="2023-11-06T00:00:00"/>
    <d v="2023-11-15T00:00:00"/>
    <n v="9"/>
    <s v="kw.4"/>
    <d v="1900-01-05T00:00:00"/>
  </r>
  <r>
    <n v="277"/>
    <x v="177"/>
    <s v="B"/>
    <x v="0"/>
    <x v="0"/>
    <x v="0"/>
    <x v="0"/>
    <n v="3533.08"/>
    <n v="812.61"/>
    <n v="4345.6899999999996"/>
    <d v="2023-11-08T00:00:00"/>
    <d v="2023-11-15T00:00:00"/>
    <n v="7"/>
    <s v="kw.4"/>
    <d v="1899-12-31T00:00:00"/>
  </r>
  <r>
    <n v="278"/>
    <x v="177"/>
    <s v="A"/>
    <x v="3"/>
    <x v="3"/>
    <x v="0"/>
    <x v="0"/>
    <n v="22590.07"/>
    <n v="5195.72"/>
    <n v="27785.79"/>
    <d v="2023-11-08T00:00:00"/>
    <d v="2023-11-10T00:00:00"/>
    <n v="2"/>
    <s v="kw.4"/>
    <d v="1899-12-31T00:00:00"/>
  </r>
  <r>
    <n v="279"/>
    <x v="178"/>
    <s v="B"/>
    <x v="12"/>
    <x v="12"/>
    <x v="2"/>
    <x v="3"/>
    <n v="8338.4500000000007"/>
    <n v="1917.84"/>
    <n v="10256.290000000001"/>
    <d v="2023-10-30T00:00:00"/>
    <d v="2023-11-09T00:00:00"/>
    <n v="10"/>
    <s v="kw.4"/>
    <d v="1900-01-01T00:00:00"/>
  </r>
  <r>
    <n v="280"/>
    <x v="179"/>
    <s v="A"/>
    <x v="3"/>
    <x v="3"/>
    <x v="0"/>
    <x v="0"/>
    <n v="21129.89"/>
    <n v="4859.87"/>
    <n v="25989.759999999998"/>
    <d v="2023-11-11T00:00:00"/>
    <d v="2023-11-11T00:00:00"/>
    <n v="0"/>
    <s v="kw.4"/>
    <d v="1900-01-03T00:00:00"/>
  </r>
  <r>
    <n v="281"/>
    <x v="179"/>
    <s v="A"/>
    <x v="2"/>
    <x v="2"/>
    <x v="1"/>
    <x v="1"/>
    <n v="1872.36"/>
    <n v="430.64"/>
    <n v="2303"/>
    <d v="2023-10-25T00:00:00"/>
    <d v="2023-10-28T00:00:00"/>
    <n v="3"/>
    <s v="kw.4"/>
    <d v="1900-01-03T00:00:00"/>
  </r>
  <r>
    <n v="282"/>
    <x v="180"/>
    <s v="B"/>
    <x v="10"/>
    <x v="10"/>
    <x v="2"/>
    <x v="3"/>
    <n v="3044.44"/>
    <n v="700.22"/>
    <n v="3744.66"/>
    <d v="2023-11-02T00:00:00"/>
    <d v="2023-10-31T00:00:00"/>
    <n v="-2"/>
    <s v="kw.4"/>
    <d v="1900-01-04T00:00:00"/>
  </r>
  <r>
    <n v="283"/>
    <x v="180"/>
    <s v="A"/>
    <x v="13"/>
    <x v="13"/>
    <x v="2"/>
    <x v="0"/>
    <n v="4711.2700000000004"/>
    <n v="1083.5899999999999"/>
    <n v="5794.8600000000006"/>
    <d v="2023-11-02T00:00:00"/>
    <d v="2023-11-27T00:00:00"/>
    <n v="25"/>
    <s v="kw.4"/>
    <d v="1900-01-04T00:00:00"/>
  </r>
  <r>
    <n v="284"/>
    <x v="181"/>
    <s v="A"/>
    <x v="6"/>
    <x v="6"/>
    <x v="0"/>
    <x v="2"/>
    <n v="7239.35"/>
    <n v="1665.05"/>
    <n v="8904.4"/>
    <d v="2023-11-14T00:00:00"/>
    <d v="2023-11-11T00:00:00"/>
    <n v="-3"/>
    <s v="kw.4"/>
    <d v="1900-01-06T00:00:00"/>
  </r>
  <r>
    <n v="285"/>
    <x v="182"/>
    <s v="B"/>
    <x v="10"/>
    <x v="10"/>
    <x v="2"/>
    <x v="3"/>
    <n v="4691.4799999999996"/>
    <n v="1079.04"/>
    <n v="5770.5199999999995"/>
    <d v="2023-11-05T00:00:00"/>
    <d v="2023-11-09T00:00:00"/>
    <n v="4"/>
    <s v="kw.4"/>
    <d v="1899-12-31T00:00:00"/>
  </r>
  <r>
    <n v="286"/>
    <x v="183"/>
    <s v="B"/>
    <x v="10"/>
    <x v="10"/>
    <x v="2"/>
    <x v="3"/>
    <n v="6649.55"/>
    <n v="1529.4"/>
    <n v="8178.9500000000007"/>
    <d v="2023-11-06T00:00:00"/>
    <d v="2023-11-11T00:00:00"/>
    <n v="5"/>
    <s v="kw.4"/>
    <d v="1900-01-01T00:00:00"/>
  </r>
  <r>
    <n v="287"/>
    <x v="183"/>
    <s v="B"/>
    <x v="7"/>
    <x v="7"/>
    <x v="0"/>
    <x v="2"/>
    <n v="5994.91"/>
    <n v="1378.83"/>
    <n v="7373.74"/>
    <d v="2023-11-16T00:00:00"/>
    <d v="2023-11-21T00:00:00"/>
    <n v="5"/>
    <s v="kw.4"/>
    <d v="1900-01-01T00:00:00"/>
  </r>
  <r>
    <n v="288"/>
    <x v="183"/>
    <s v="B"/>
    <x v="13"/>
    <x v="13"/>
    <x v="2"/>
    <x v="0"/>
    <n v="4374.59"/>
    <n v="1006.16"/>
    <n v="5380.75"/>
    <d v="2023-11-06T00:00:00"/>
    <d v="2023-11-19T00:00:00"/>
    <n v="13"/>
    <s v="kw.4"/>
    <d v="1900-01-01T00:00:00"/>
  </r>
  <r>
    <n v="289"/>
    <x v="184"/>
    <s v="B"/>
    <x v="7"/>
    <x v="7"/>
    <x v="0"/>
    <x v="2"/>
    <n v="5842.65"/>
    <n v="1343.81"/>
    <n v="7186.4599999999991"/>
    <d v="2023-11-17T00:00:00"/>
    <d v="2023-11-23T00:00:00"/>
    <n v="6"/>
    <s v="kw.4"/>
    <d v="1900-01-02T00:00:00"/>
  </r>
  <r>
    <n v="290"/>
    <x v="185"/>
    <s v="A"/>
    <x v="15"/>
    <x v="15"/>
    <x v="1"/>
    <x v="3"/>
    <n v="1379.57"/>
    <n v="317.3"/>
    <n v="1696.87"/>
    <d v="2023-11-02T00:00:00"/>
    <d v="2023-11-15T00:00:00"/>
    <n v="13"/>
    <s v="kw.4"/>
    <d v="1900-01-04T00:00:00"/>
  </r>
  <r>
    <n v="291"/>
    <x v="186"/>
    <s v="A"/>
    <x v="14"/>
    <x v="14"/>
    <x v="0"/>
    <x v="1"/>
    <n v="10884.88"/>
    <n v="2503.52"/>
    <n v="13388.4"/>
    <d v="2023-11-20T00:00:00"/>
    <d v="2023-11-17T00:00:00"/>
    <n v="-3"/>
    <s v="kw.4"/>
    <d v="1900-01-05T00:00:00"/>
  </r>
  <r>
    <n v="292"/>
    <x v="187"/>
    <s v="A"/>
    <x v="7"/>
    <x v="7"/>
    <x v="0"/>
    <x v="2"/>
    <n v="9231.34"/>
    <n v="2123.21"/>
    <n v="11354.55"/>
    <d v="2023-11-23T00:00:00"/>
    <d v="2023-11-26T00:00:00"/>
    <n v="3"/>
    <s v="kw.4"/>
    <d v="1900-01-01T00:00:00"/>
  </r>
  <r>
    <n v="293"/>
    <x v="188"/>
    <s v="A"/>
    <x v="22"/>
    <x v="22"/>
    <x v="1"/>
    <x v="3"/>
    <n v="3958.19"/>
    <n v="910.38"/>
    <n v="4868.57"/>
    <d v="2023-11-07T00:00:00"/>
    <d v="2023-11-27T00:00:00"/>
    <n v="20"/>
    <s v="kw.4"/>
    <d v="1900-01-02T00:00:00"/>
  </r>
  <r>
    <n v="294"/>
    <x v="189"/>
    <s v="A"/>
    <x v="18"/>
    <x v="18"/>
    <x v="2"/>
    <x v="1"/>
    <n v="4006.3"/>
    <n v="921.45"/>
    <n v="4927.75"/>
    <d v="2023-11-15T00:00:00"/>
    <d v="2023-11-14T00:00:00"/>
    <n v="-1"/>
    <s v="kw.4"/>
    <d v="1900-01-03T00:00:00"/>
  </r>
  <r>
    <n v="295"/>
    <x v="190"/>
    <s v="A"/>
    <x v="7"/>
    <x v="7"/>
    <x v="0"/>
    <x v="2"/>
    <n v="9372.31"/>
    <n v="2155.63"/>
    <n v="11527.939999999999"/>
    <d v="2023-11-26T00:00:00"/>
    <d v="2023-12-02T00:00:00"/>
    <n v="6"/>
    <s v="kw.4"/>
    <d v="1900-01-04T00:00:00"/>
  </r>
  <r>
    <n v="296"/>
    <x v="191"/>
    <s v="A"/>
    <x v="0"/>
    <x v="0"/>
    <x v="0"/>
    <x v="0"/>
    <n v="9878.93"/>
    <n v="2272.15"/>
    <n v="12151.08"/>
    <d v="2023-11-28T00:00:00"/>
    <d v="2023-11-25T00:00:00"/>
    <n v="-3"/>
    <s v="kw.4"/>
    <d v="1900-01-06T00:00:00"/>
  </r>
  <r>
    <n v="297"/>
    <x v="191"/>
    <s v="B"/>
    <x v="6"/>
    <x v="6"/>
    <x v="0"/>
    <x v="2"/>
    <n v="9833.82"/>
    <n v="2261.7800000000002"/>
    <n v="12095.6"/>
    <d v="2023-11-28T00:00:00"/>
    <d v="2023-12-02T00:00:00"/>
    <n v="4"/>
    <s v="kw.4"/>
    <d v="1900-01-06T00:00:00"/>
  </r>
  <r>
    <n v="298"/>
    <x v="191"/>
    <s v="A"/>
    <x v="7"/>
    <x v="7"/>
    <x v="0"/>
    <x v="2"/>
    <n v="5391.5"/>
    <n v="1240.05"/>
    <n v="6631.55"/>
    <d v="2023-11-28T00:00:00"/>
    <d v="2023-12-03T00:00:00"/>
    <n v="5"/>
    <s v="kw.4"/>
    <d v="1900-01-06T00:00:00"/>
  </r>
  <r>
    <n v="299"/>
    <x v="192"/>
    <s v="A"/>
    <x v="10"/>
    <x v="10"/>
    <x v="2"/>
    <x v="3"/>
    <n v="793.14"/>
    <n v="182.42"/>
    <n v="975.56"/>
    <d v="2023-11-19T00:00:00"/>
    <d v="2023-11-17T00:00:00"/>
    <n v="-2"/>
    <s v="kw.4"/>
    <d v="1899-12-31T00:00:00"/>
  </r>
  <r>
    <n v="300"/>
    <x v="193"/>
    <s v="A"/>
    <x v="4"/>
    <x v="4"/>
    <x v="2"/>
    <x v="2"/>
    <n v="8090.47"/>
    <n v="1860.81"/>
    <n v="9951.2800000000007"/>
    <d v="2023-11-20T00:00:00"/>
    <d v="2023-11-26T00:00:00"/>
    <n v="6"/>
    <s v="kw.4"/>
    <d v="1900-01-01T00:00:00"/>
  </r>
  <r>
    <n v="301"/>
    <x v="194"/>
    <s v="A"/>
    <x v="4"/>
    <x v="4"/>
    <x v="2"/>
    <x v="2"/>
    <n v="6866.58"/>
    <n v="1579.31"/>
    <n v="8445.89"/>
    <d v="2023-11-22T00:00:00"/>
    <d v="2023-11-22T00:00:00"/>
    <n v="0"/>
    <s v="kw.4"/>
    <d v="1900-01-03T00:00:00"/>
  </r>
  <r>
    <n v="302"/>
    <x v="195"/>
    <s v="A"/>
    <x v="6"/>
    <x v="6"/>
    <x v="0"/>
    <x v="2"/>
    <n v="10887.66"/>
    <n v="2504.16"/>
    <n v="13391.82"/>
    <d v="2023-12-02T00:00:00"/>
    <d v="2023-12-05T00:00:00"/>
    <n v="3"/>
    <s v="kw.4"/>
    <d v="1900-01-04T00:00:00"/>
  </r>
  <r>
    <n v="303"/>
    <x v="196"/>
    <s v="A"/>
    <x v="3"/>
    <x v="3"/>
    <x v="0"/>
    <x v="0"/>
    <n v="15425.28"/>
    <n v="3547.81"/>
    <n v="18973.09"/>
    <d v="2023-12-04T00:00:00"/>
    <d v="2023-11-28T00:00:00"/>
    <n v="-6"/>
    <s v="kw.4"/>
    <d v="1900-01-06T00:00:00"/>
  </r>
  <r>
    <n v="304"/>
    <x v="197"/>
    <s v="A"/>
    <x v="10"/>
    <x v="10"/>
    <x v="2"/>
    <x v="3"/>
    <n v="8623.75"/>
    <n v="1983.46"/>
    <n v="10607.21"/>
    <d v="2023-11-26T00:00:00"/>
    <d v="2023-11-30T00:00:00"/>
    <n v="4"/>
    <s v="kw.4"/>
    <d v="1899-12-31T00:00:00"/>
  </r>
  <r>
    <n v="305"/>
    <x v="198"/>
    <s v="A"/>
    <x v="3"/>
    <x v="3"/>
    <x v="0"/>
    <x v="0"/>
    <n v="18631.900000000001"/>
    <n v="4285.34"/>
    <n v="22917.24"/>
    <d v="2023-12-06T00:00:00"/>
    <d v="2023-12-06T00:00:00"/>
    <n v="0"/>
    <s v="kw.4"/>
    <d v="1900-01-01T00:00:00"/>
  </r>
  <r>
    <n v="306"/>
    <x v="199"/>
    <s v="A"/>
    <x v="5"/>
    <x v="5"/>
    <x v="1"/>
    <x v="2"/>
    <n v="678.75"/>
    <n v="156.11000000000001"/>
    <n v="834.86"/>
    <d v="2023-11-23T00:00:00"/>
    <d v="2023-12-03T00:00:00"/>
    <n v="10"/>
    <s v="kw.4"/>
    <d v="1900-01-04T00:00:00"/>
  </r>
  <r>
    <n v="307"/>
    <x v="199"/>
    <s v="B"/>
    <x v="7"/>
    <x v="7"/>
    <x v="0"/>
    <x v="2"/>
    <n v="9822.11"/>
    <n v="2259.09"/>
    <n v="12081.2"/>
    <d v="2023-12-09T00:00:00"/>
    <d v="2023-12-16T00:00:00"/>
    <n v="7"/>
    <s v="kw.4"/>
    <d v="1900-01-04T00:00:00"/>
  </r>
  <r>
    <n v="308"/>
    <x v="199"/>
    <s v="B"/>
    <x v="13"/>
    <x v="13"/>
    <x v="2"/>
    <x v="0"/>
    <n v="4736.7"/>
    <n v="1089.44"/>
    <n v="5826.1399999999994"/>
    <d v="2023-11-30T00:00:00"/>
    <d v="2023-12-05T00:00:00"/>
    <n v="5"/>
    <s v="kw.4"/>
    <d v="1900-01-04T00:00:00"/>
  </r>
  <r>
    <n v="309"/>
    <x v="200"/>
    <s v="B"/>
    <x v="9"/>
    <x v="9"/>
    <x v="0"/>
    <x v="1"/>
    <n v="5184.1899999999996"/>
    <n v="1192.3599999999999"/>
    <n v="6376.5499999999993"/>
    <d v="2023-12-11T00:00:00"/>
    <d v="2023-12-16T00:00:00"/>
    <n v="5"/>
    <s v="kw.4"/>
    <d v="1900-01-06T00:00:00"/>
  </r>
  <r>
    <n v="310"/>
    <x v="201"/>
    <s v="B"/>
    <x v="4"/>
    <x v="4"/>
    <x v="2"/>
    <x v="2"/>
    <n v="2542.5"/>
    <n v="584.78"/>
    <n v="3127.2799999999997"/>
    <d v="2023-12-03T00:00:00"/>
    <d v="2023-12-04T00:00:00"/>
    <n v="1"/>
    <s v="kw.4"/>
    <d v="1899-12-31T00:00:00"/>
  </r>
  <r>
    <n v="311"/>
    <x v="202"/>
    <s v="A"/>
    <x v="1"/>
    <x v="1"/>
    <x v="0"/>
    <x v="1"/>
    <n v="10056.379999999999"/>
    <n v="2312.9699999999998"/>
    <n v="12369.349999999999"/>
    <d v="2023-12-13T00:00:00"/>
    <d v="2023-12-15T00:00:00"/>
    <n v="2"/>
    <s v="kw.4"/>
    <d v="1900-01-01T00:00:00"/>
  </r>
  <r>
    <n v="312"/>
    <x v="202"/>
    <s v="B"/>
    <x v="13"/>
    <x v="13"/>
    <x v="2"/>
    <x v="0"/>
    <n v="2161.6999999999998"/>
    <n v="497.19"/>
    <n v="2658.89"/>
    <d v="2023-12-04T00:00:00"/>
    <d v="2023-12-29T00:00:00"/>
    <n v="25"/>
    <s v="kw.4"/>
    <d v="1900-01-01T00:00:00"/>
  </r>
  <r>
    <n v="313"/>
    <x v="203"/>
    <s v="B"/>
    <x v="13"/>
    <x v="13"/>
    <x v="2"/>
    <x v="0"/>
    <n v="3601.33"/>
    <n v="828.31"/>
    <n v="4429.6399999999994"/>
    <d v="2023-12-05T00:00:00"/>
    <d v="2023-12-17T00:00:00"/>
    <n v="12"/>
    <s v="kw.4"/>
    <d v="1900-01-02T00:00:00"/>
  </r>
  <r>
    <n v="314"/>
    <x v="204"/>
    <s v="B"/>
    <x v="7"/>
    <x v="7"/>
    <x v="0"/>
    <x v="2"/>
    <n v="9404.69"/>
    <n v="2163.08"/>
    <n v="11567.77"/>
    <d v="2023-12-15T00:00:00"/>
    <d v="2023-12-18T00:00:00"/>
    <n v="3"/>
    <s v="kw.4"/>
    <d v="1900-01-03T00:00:00"/>
  </r>
  <r>
    <n v="315"/>
    <x v="205"/>
    <s v="B"/>
    <x v="6"/>
    <x v="6"/>
    <x v="0"/>
    <x v="2"/>
    <n v="10217.25"/>
    <n v="2349.9699999999998"/>
    <n v="12567.22"/>
    <d v="2023-12-16T00:00:00"/>
    <d v="2023-12-25T00:00:00"/>
    <n v="9"/>
    <s v="kw.4"/>
    <d v="1900-01-04T00:00:00"/>
  </r>
  <r>
    <n v="316"/>
    <x v="205"/>
    <s v="A"/>
    <x v="11"/>
    <x v="11"/>
    <x v="1"/>
    <x v="0"/>
    <n v="1851.3"/>
    <n v="425.8"/>
    <n v="2277.1"/>
    <d v="2023-11-30T00:00:00"/>
    <d v="2023-12-13T00:00:00"/>
    <n v="13"/>
    <s v="kw.4"/>
    <d v="1900-01-04T00:00:00"/>
  </r>
  <r>
    <n v="317"/>
    <x v="206"/>
    <s v="A"/>
    <x v="9"/>
    <x v="9"/>
    <x v="0"/>
    <x v="1"/>
    <n v="6813.89"/>
    <n v="1567.19"/>
    <n v="8381.08"/>
    <d v="2023-12-17T00:00:00"/>
    <d v="2023-12-23T00:00:00"/>
    <n v="6"/>
    <s v="kw.4"/>
    <d v="1900-01-05T00:00:00"/>
  </r>
  <r>
    <n v="318"/>
    <x v="207"/>
    <s v="A"/>
    <x v="4"/>
    <x v="4"/>
    <x v="2"/>
    <x v="2"/>
    <n v="1318.21"/>
    <n v="303.19"/>
    <n v="1621.4"/>
    <d v="2023-12-10T00:00:00"/>
    <d v="2023-12-14T00:00:00"/>
    <n v="4"/>
    <s v="kw.4"/>
    <d v="1899-12-31T00:00:00"/>
  </r>
  <r>
    <n v="319"/>
    <x v="208"/>
    <s v="A"/>
    <x v="16"/>
    <x v="16"/>
    <x v="1"/>
    <x v="1"/>
    <n v="1674.63"/>
    <n v="385.16"/>
    <n v="2059.79"/>
    <d v="2023-12-05T00:00:00"/>
    <d v="2023-12-12T00:00:00"/>
    <n v="7"/>
    <s v="kw.4"/>
    <d v="1900-01-02T00:00:00"/>
  </r>
  <r>
    <n v="320"/>
    <x v="209"/>
    <s v="A"/>
    <x v="15"/>
    <x v="15"/>
    <x v="1"/>
    <x v="3"/>
    <n v="2462.71"/>
    <n v="566.41999999999996"/>
    <n v="3029.13"/>
    <d v="2023-12-07T00:00:00"/>
    <d v="2023-12-20T00:00:00"/>
    <n v="13"/>
    <s v="kw.4"/>
    <d v="1900-01-04T00:00:00"/>
  </r>
  <r>
    <n v="321"/>
    <x v="210"/>
    <s v="B"/>
    <x v="0"/>
    <x v="0"/>
    <x v="0"/>
    <x v="0"/>
    <n v="9102.8799999999992"/>
    <n v="2093.66"/>
    <n v="11196.539999999999"/>
    <d v="2023-12-25T00:00:00"/>
    <d v="2023-12-24T00:00:00"/>
    <n v="-1"/>
    <s v="kw.4"/>
    <d v="1900-01-06T00:00:00"/>
  </r>
  <r>
    <n v="322"/>
    <x v="210"/>
    <s v="A"/>
    <x v="1"/>
    <x v="1"/>
    <x v="0"/>
    <x v="1"/>
    <n v="8054.48"/>
    <n v="1852.53"/>
    <n v="9907.01"/>
    <d v="2023-12-25T00:00:00"/>
    <d v="2023-12-25T00:00:00"/>
    <n v="0"/>
    <s v="kw.4"/>
    <d v="1900-01-06T00:00:00"/>
  </r>
  <r>
    <n v="323"/>
    <x v="211"/>
    <s v="B"/>
    <x v="6"/>
    <x v="6"/>
    <x v="0"/>
    <x v="2"/>
    <n v="9387.52"/>
    <n v="2159.13"/>
    <n v="11546.650000000001"/>
    <d v="2023-12-29T00:00:00"/>
    <d v="2024-01-06T00:00:00"/>
    <n v="8"/>
    <n v="2024"/>
    <d v="1900-01-03T00:00:00"/>
  </r>
  <r>
    <n v="324"/>
    <x v="212"/>
    <s v="B"/>
    <x v="6"/>
    <x v="6"/>
    <x v="0"/>
    <x v="2"/>
    <n v="7963.77"/>
    <n v="1831.67"/>
    <n v="9795.44"/>
    <d v="2023-12-30T00:00:00"/>
    <d v="2024-01-09T00:00:00"/>
    <n v="10"/>
    <n v="2024"/>
    <d v="1900-01-04T00:00:00"/>
  </r>
  <r>
    <n v="325"/>
    <x v="212"/>
    <s v="A"/>
    <x v="5"/>
    <x v="5"/>
    <x v="1"/>
    <x v="2"/>
    <n v="3401.56"/>
    <n v="782.36"/>
    <n v="4183.92"/>
    <d v="2023-12-14T00:00:00"/>
    <d v="2023-12-31T00:00:00"/>
    <n v="17"/>
    <s v="kw.4"/>
    <d v="1900-01-04T00:00:00"/>
  </r>
  <r>
    <n v="326"/>
    <x v="213"/>
    <s v="A"/>
    <x v="18"/>
    <x v="18"/>
    <x v="2"/>
    <x v="1"/>
    <n v="4594.03"/>
    <n v="1056.6300000000001"/>
    <n v="5650.66"/>
    <d v="2023-12-23T00:00:00"/>
    <d v="2023-12-24T00:00:00"/>
    <n v="1"/>
    <s v="kw.4"/>
    <d v="1900-01-06T00:00:00"/>
  </r>
  <r>
    <n v="327"/>
    <x v="214"/>
    <s v="B"/>
    <x v="7"/>
    <x v="7"/>
    <x v="0"/>
    <x v="2"/>
    <n v="9899.2999999999993"/>
    <n v="2276.84"/>
    <n v="12176.14"/>
    <d v="2024-01-07T00:00:00"/>
    <d v="2024-01-11T00:00:00"/>
    <n v="4"/>
    <n v="2024"/>
    <d v="1900-01-04T00:00:00"/>
  </r>
  <r>
    <n v="328"/>
    <x v="214"/>
    <s v="A"/>
    <x v="7"/>
    <x v="7"/>
    <x v="0"/>
    <x v="2"/>
    <n v="9890.2800000000007"/>
    <n v="2274.7600000000002"/>
    <n v="12165.04"/>
    <d v="2024-01-07T00:00:00"/>
    <d v="2024-01-15T00:00:00"/>
    <n v="8"/>
    <n v="2024"/>
    <d v="1900-01-04T00:00:00"/>
  </r>
  <r>
    <n v="329"/>
    <x v="215"/>
    <s v="A"/>
    <x v="16"/>
    <x v="16"/>
    <x v="1"/>
    <x v="1"/>
    <n v="996.21"/>
    <n v="229.13"/>
    <n v="1225.3400000000001"/>
    <d v="2023-12-22T00:00:00"/>
    <d v="2023-12-26T00:00:00"/>
    <n v="4"/>
    <s v="kw.4"/>
    <d v="1900-01-05T00:00:00"/>
  </r>
  <r>
    <n v="330"/>
    <x v="216"/>
    <s v="A"/>
    <x v="14"/>
    <x v="14"/>
    <x v="0"/>
    <x v="1"/>
    <n v="9869.1"/>
    <n v="2269.89"/>
    <n v="12138.99"/>
    <d v="2024-01-09T00:00:00"/>
    <d v="2024-01-16T00:00:00"/>
    <n v="7"/>
    <n v="2024"/>
    <d v="1900-01-06T00:00:00"/>
  </r>
  <r>
    <n v="331"/>
    <x v="217"/>
    <s v="A"/>
    <x v="21"/>
    <x v="21"/>
    <x v="1"/>
    <x v="3"/>
    <n v="1224.06"/>
    <n v="281.52999999999997"/>
    <n v="1505.59"/>
    <d v="2023-12-25T00:00:00"/>
    <d v="2023-12-26T00:00:00"/>
    <n v="1"/>
    <s v="kw.4"/>
    <d v="1900-01-01T00:00:00"/>
  </r>
  <r>
    <n v="332"/>
    <x v="218"/>
    <s v="A"/>
    <x v="5"/>
    <x v="5"/>
    <x v="1"/>
    <x v="2"/>
    <n v="869.09"/>
    <n v="199.89"/>
    <n v="1068.98"/>
    <d v="2023-12-29T00:00:00"/>
    <d v="2024-01-13T00:00:00"/>
    <n v="15"/>
    <n v="2024"/>
    <d v="1900-01-05T00:00:00"/>
  </r>
  <r>
    <n v="333"/>
    <x v="219"/>
    <s v="B"/>
    <x v="18"/>
    <x v="18"/>
    <x v="2"/>
    <x v="1"/>
    <n v="3499.96"/>
    <n v="804.99"/>
    <n v="4304.95"/>
    <d v="2024-01-06T00:00:00"/>
    <d v="2024-01-08T00:00:00"/>
    <n v="2"/>
    <n v="2024"/>
    <d v="1900-01-06T00:00:00"/>
  </r>
  <r>
    <n v="334"/>
    <x v="220"/>
    <s v="A"/>
    <x v="4"/>
    <x v="4"/>
    <x v="2"/>
    <x v="2"/>
    <n v="2858.13"/>
    <n v="657.37"/>
    <n v="3515.5"/>
    <d v="2024-01-07T00:00:00"/>
    <d v="2024-01-04T00:00:00"/>
    <n v="-3"/>
    <n v="2024"/>
    <d v="1899-12-31T00:00:00"/>
  </r>
  <r>
    <n v="335"/>
    <x v="220"/>
    <s v="A"/>
    <x v="15"/>
    <x v="15"/>
    <x v="1"/>
    <x v="3"/>
    <n v="2541.39"/>
    <n v="584.52"/>
    <n v="3125.91"/>
    <d v="2023-12-31T00:00:00"/>
    <d v="2024-01-02T00:00:00"/>
    <n v="2"/>
    <n v="2024"/>
    <d v="1899-12-31T00:00:00"/>
  </r>
  <r>
    <n v="336"/>
    <x v="221"/>
    <s v="A"/>
    <x v="1"/>
    <x v="1"/>
    <x v="0"/>
    <x v="1"/>
    <n v="6246.6"/>
    <n v="1436.72"/>
    <n v="7683.3200000000006"/>
    <d v="2024-01-18T00:00:00"/>
    <d v="2024-01-16T00:00:00"/>
    <n v="-2"/>
    <n v="2024"/>
    <d v="1900-01-01T00:00:00"/>
  </r>
  <r>
    <n v="337"/>
    <x v="221"/>
    <s v="A"/>
    <x v="1"/>
    <x v="1"/>
    <x v="0"/>
    <x v="1"/>
    <n v="6430.65"/>
    <n v="1479.05"/>
    <n v="7909.7"/>
    <d v="2024-01-18T00:00:00"/>
    <d v="2024-01-15T00:00:00"/>
    <n v="-3"/>
    <n v="2024"/>
    <d v="1900-01-01T00:00:00"/>
  </r>
  <r>
    <n v="338"/>
    <x v="222"/>
    <s v="A"/>
    <x v="12"/>
    <x v="12"/>
    <x v="2"/>
    <x v="3"/>
    <n v="12905.89"/>
    <n v="2968.35"/>
    <n v="15874.24"/>
    <d v="2024-01-09T00:00:00"/>
    <d v="2024-01-23T00:00:00"/>
    <n v="14"/>
    <n v="2024"/>
    <d v="1900-01-02T00:00:00"/>
  </r>
  <r>
    <n v="339"/>
    <x v="223"/>
    <s v="B"/>
    <x v="7"/>
    <x v="7"/>
    <x v="0"/>
    <x v="2"/>
    <n v="5902.34"/>
    <n v="1357.54"/>
    <n v="7259.88"/>
    <d v="2024-01-20T00:00:00"/>
    <d v="2024-01-22T00:00:00"/>
    <n v="2"/>
    <n v="2024"/>
    <d v="1900-01-03T00:00:00"/>
  </r>
  <r>
    <n v="340"/>
    <x v="224"/>
    <s v="A"/>
    <x v="6"/>
    <x v="6"/>
    <x v="0"/>
    <x v="2"/>
    <n v="8053.23"/>
    <n v="1852.24"/>
    <n v="9905.4699999999993"/>
    <d v="2024-01-21T00:00:00"/>
    <d v="2024-01-19T00:00:00"/>
    <n v="-2"/>
    <n v="2024"/>
    <d v="1900-01-04T00:00:00"/>
  </r>
  <r>
    <n v="341"/>
    <x v="224"/>
    <s v="A"/>
    <x v="2"/>
    <x v="2"/>
    <x v="1"/>
    <x v="1"/>
    <n v="2877.41"/>
    <n v="661.8"/>
    <n v="3539.21"/>
    <d v="2024-01-04T00:00:00"/>
    <d v="2024-01-06T00:00:00"/>
    <n v="2"/>
    <n v="2024"/>
    <d v="1900-01-04T00:00:00"/>
  </r>
  <r>
    <n v="342"/>
    <x v="225"/>
    <s v="A"/>
    <x v="5"/>
    <x v="5"/>
    <x v="1"/>
    <x v="2"/>
    <n v="3224.77"/>
    <n v="741.7"/>
    <n v="3966.4700000000003"/>
    <d v="2024-01-05T00:00:00"/>
    <d v="2024-01-14T00:00:00"/>
    <n v="9"/>
    <n v="2024"/>
    <d v="1900-01-05T00:00:00"/>
  </r>
  <r>
    <n v="343"/>
    <x v="226"/>
    <s v="B"/>
    <x v="6"/>
    <x v="6"/>
    <x v="0"/>
    <x v="2"/>
    <n v="7663.14"/>
    <n v="1762.52"/>
    <n v="9425.66"/>
    <d v="2024-01-23T00:00:00"/>
    <d v="2024-01-26T00:00:00"/>
    <n v="3"/>
    <n v="2024"/>
    <d v="1900-01-06T00:00:00"/>
  </r>
  <r>
    <n v="344"/>
    <x v="226"/>
    <s v="A"/>
    <x v="1"/>
    <x v="1"/>
    <x v="0"/>
    <x v="1"/>
    <n v="6951.62"/>
    <n v="1598.87"/>
    <n v="8550.49"/>
    <d v="2024-01-23T00:00:00"/>
    <d v="2024-01-22T00:00:00"/>
    <n v="-1"/>
    <n v="2024"/>
    <d v="1900-01-06T00:00:00"/>
  </r>
  <r>
    <n v="345"/>
    <x v="227"/>
    <s v="B"/>
    <x v="6"/>
    <x v="6"/>
    <x v="0"/>
    <x v="2"/>
    <n v="7792.68"/>
    <n v="1792.32"/>
    <n v="9585"/>
    <d v="2024-01-24T00:00:00"/>
    <d v="2024-01-27T00:00:00"/>
    <n v="3"/>
    <n v="2024"/>
    <d v="1899-12-31T00:00:00"/>
  </r>
  <r>
    <n v="346"/>
    <x v="228"/>
    <s v="A"/>
    <x v="16"/>
    <x v="16"/>
    <x v="1"/>
    <x v="1"/>
    <n v="1686.4"/>
    <n v="387.87"/>
    <n v="2074.27"/>
    <d v="2024-01-11T00:00:00"/>
    <d v="2024-01-23T00:00:00"/>
    <n v="12"/>
    <n v="2024"/>
    <d v="1900-01-04T00:00:00"/>
  </r>
  <r>
    <n v="347"/>
    <x v="228"/>
    <s v="B"/>
    <x v="7"/>
    <x v="7"/>
    <x v="0"/>
    <x v="2"/>
    <n v="5919.58"/>
    <n v="1361.5"/>
    <n v="7281.08"/>
    <d v="2024-01-28T00:00:00"/>
    <d v="2024-01-29T00:00:00"/>
    <n v="1"/>
    <n v="2024"/>
    <d v="1900-01-04T00:00:00"/>
  </r>
  <r>
    <n v="348"/>
    <x v="229"/>
    <s v="A"/>
    <x v="21"/>
    <x v="21"/>
    <x v="1"/>
    <x v="3"/>
    <n v="1009.02"/>
    <n v="232.07"/>
    <n v="1241.0899999999999"/>
    <d v="2024-01-13T00:00:00"/>
    <d v="2024-01-14T00:00:00"/>
    <n v="1"/>
    <n v="2024"/>
    <d v="1900-01-06T00:00:00"/>
  </r>
  <r>
    <n v="349"/>
    <x v="229"/>
    <s v="A"/>
    <x v="6"/>
    <x v="6"/>
    <x v="0"/>
    <x v="2"/>
    <n v="7235.53"/>
    <n v="1664.17"/>
    <n v="8899.7000000000007"/>
    <d v="2024-01-30T00:00:00"/>
    <d v="2024-02-08T00:00:00"/>
    <n v="9"/>
    <n v="2024"/>
    <d v="1900-01-06T00:00:00"/>
  </r>
  <r>
    <n v="350"/>
    <x v="230"/>
    <s v="B"/>
    <x v="17"/>
    <x v="17"/>
    <x v="1"/>
    <x v="2"/>
    <n v="1134.6600000000001"/>
    <n v="260.97000000000003"/>
    <n v="1395.63"/>
    <d v="2024-01-14T00:00:00"/>
    <d v="2024-01-17T00:00:00"/>
    <n v="3"/>
    <n v="2024"/>
    <d v="1899-12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DE80E-2257-4733-AFFB-D2593B42F1D1}" name="Tabela przestawna2" cacheId="1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30" firstHeaderRow="0" firstDataRow="1" firstDataCol="1"/>
  <pivotFields count="18">
    <pivotField showAll="0"/>
    <pivotField numFmtId="14" showAll="0">
      <items count="2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showAll="0"/>
    <pivotField numFmtId="49" showAll="0"/>
    <pivotField axis="axisRow" showAll="0">
      <items count="24">
        <item x="8"/>
        <item x="17"/>
        <item x="7"/>
        <item x="4"/>
        <item x="14"/>
        <item x="3"/>
        <item x="5"/>
        <item x="0"/>
        <item x="20"/>
        <item x="19"/>
        <item x="12"/>
        <item x="21"/>
        <item x="13"/>
        <item x="16"/>
        <item x="2"/>
        <item x="22"/>
        <item x="10"/>
        <item x="11"/>
        <item x="15"/>
        <item x="1"/>
        <item x="18"/>
        <item x="6"/>
        <item x="9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numFmtId="4" showAll="0"/>
    <pivotField numFmtId="4" showAll="0"/>
    <pivotField dataField="1" numFmtId="4" showAll="0"/>
    <pivotField numFmtId="14" showAll="0"/>
    <pivotField numFmtId="14" showAll="0"/>
    <pivotField showAll="0"/>
    <pivotField showAll="0"/>
    <pivotField numFmtId="165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2">
    <field x="5"/>
    <field x="4"/>
  </rowFields>
  <rowItems count="27">
    <i>
      <x/>
    </i>
    <i r="1">
      <x/>
    </i>
    <i r="1">
      <x v="1"/>
    </i>
    <i r="1">
      <x v="6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7"/>
    </i>
    <i r="1">
      <x v="18"/>
    </i>
    <i>
      <x v="1"/>
    </i>
    <i r="1">
      <x v="2"/>
    </i>
    <i r="1">
      <x v="4"/>
    </i>
    <i r="1">
      <x v="5"/>
    </i>
    <i r="1">
      <x v="7"/>
    </i>
    <i r="1">
      <x v="19"/>
    </i>
    <i r="1">
      <x v="21"/>
    </i>
    <i r="1">
      <x v="22"/>
    </i>
    <i>
      <x v="2"/>
    </i>
    <i r="1">
      <x v="3"/>
    </i>
    <i r="1">
      <x v="10"/>
    </i>
    <i r="1">
      <x v="12"/>
    </i>
    <i r="1">
      <x v="16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Kwota brutto" fld="9" baseField="0" baseItem="0" numFmtId="4"/>
    <dataField name="Suma z Kwota netto" fld="7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1DC4C-29B7-4C7A-9240-733066D59334}" name="Tabela przestawna5" cacheId="1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L3:Q248" firstHeaderRow="1" firstDataRow="2" firstDataCol="1"/>
  <pivotFields count="18">
    <pivotField showAll="0"/>
    <pivotField numFmtId="14" showAll="0">
      <items count="2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showAll="0"/>
    <pivotField numFmtId="49" showAll="0"/>
    <pivotField showAll="0"/>
    <pivotField showAll="0"/>
    <pivotField axis="axisCol" showAll="0">
      <items count="5">
        <item x="1"/>
        <item x="2"/>
        <item x="3"/>
        <item x="0"/>
        <item t="default"/>
      </items>
    </pivotField>
    <pivotField numFmtId="4" showAll="0"/>
    <pivotField numFmtId="4" showAll="0"/>
    <pivotField dataField="1" numFmtId="4" showAll="0"/>
    <pivotField numFmtId="14" showAll="0"/>
    <pivotField numFmtId="14" showAll="0"/>
    <pivotField showAll="0"/>
    <pivotField showAll="0"/>
    <pivotField numFmtId="165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2">
    <field x="16"/>
    <field x="15"/>
  </rowFields>
  <rowItems count="244">
    <i>
      <x v="1"/>
    </i>
    <i r="1">
      <x v="2"/>
    </i>
    <i r="1">
      <x v="3"/>
    </i>
    <i r="1">
      <x v="4"/>
    </i>
    <i r="1">
      <x v="5"/>
    </i>
    <i r="1">
      <x v="8"/>
    </i>
    <i r="1">
      <x v="11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5"/>
    </i>
    <i r="1">
      <x v="26"/>
    </i>
    <i r="1">
      <x v="27"/>
    </i>
    <i r="1">
      <x v="29"/>
    </i>
    <i r="1">
      <x v="30"/>
    </i>
    <i r="1">
      <x v="31"/>
    </i>
    <i>
      <x v="2"/>
    </i>
    <i r="1">
      <x v="32"/>
    </i>
    <i r="1">
      <x v="33"/>
    </i>
    <i r="1">
      <x v="34"/>
    </i>
    <i r="1">
      <x v="36"/>
    </i>
    <i r="1">
      <x v="37"/>
    </i>
    <i r="1">
      <x v="39"/>
    </i>
    <i r="1">
      <x v="42"/>
    </i>
    <i r="1">
      <x v="43"/>
    </i>
    <i r="1">
      <x v="44"/>
    </i>
    <i r="1">
      <x v="45"/>
    </i>
    <i r="1">
      <x v="49"/>
    </i>
    <i r="1">
      <x v="50"/>
    </i>
    <i r="1">
      <x v="51"/>
    </i>
    <i r="1">
      <x v="53"/>
    </i>
    <i r="1">
      <x v="54"/>
    </i>
    <i r="1">
      <x v="56"/>
    </i>
    <i r="1">
      <x v="57"/>
    </i>
    <i>
      <x v="3"/>
    </i>
    <i r="1">
      <x v="64"/>
    </i>
    <i r="1">
      <x v="66"/>
    </i>
    <i r="1">
      <x v="67"/>
    </i>
    <i r="1">
      <x v="68"/>
    </i>
    <i r="1">
      <x v="72"/>
    </i>
    <i r="1">
      <x v="74"/>
    </i>
    <i r="1">
      <x v="75"/>
    </i>
    <i r="1">
      <x v="76"/>
    </i>
    <i r="1">
      <x v="77"/>
    </i>
    <i r="1">
      <x v="79"/>
    </i>
    <i r="1">
      <x v="81"/>
    </i>
    <i r="1">
      <x v="85"/>
    </i>
    <i r="1">
      <x v="86"/>
    </i>
    <i r="1">
      <x v="87"/>
    </i>
    <i r="1">
      <x v="88"/>
    </i>
    <i r="1">
      <x v="91"/>
    </i>
    <i>
      <x v="4"/>
    </i>
    <i r="1">
      <x v="93"/>
    </i>
    <i r="1">
      <x v="94"/>
    </i>
    <i r="1">
      <x v="96"/>
    </i>
    <i r="1">
      <x v="97"/>
    </i>
    <i r="1">
      <x v="98"/>
    </i>
    <i r="1">
      <x v="101"/>
    </i>
    <i r="1">
      <x v="102"/>
    </i>
    <i r="1">
      <x v="103"/>
    </i>
    <i r="1">
      <x v="106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7"/>
    </i>
    <i r="1">
      <x v="118"/>
    </i>
    <i r="1">
      <x v="121"/>
    </i>
    <i>
      <x v="5"/>
    </i>
    <i r="1">
      <x v="124"/>
    </i>
    <i r="1">
      <x v="125"/>
    </i>
    <i r="1">
      <x v="126"/>
    </i>
    <i r="1">
      <x v="127"/>
    </i>
    <i r="1">
      <x v="128"/>
    </i>
    <i r="1">
      <x v="130"/>
    </i>
    <i r="1">
      <x v="131"/>
    </i>
    <i r="1">
      <x v="133"/>
    </i>
    <i r="1">
      <x v="134"/>
    </i>
    <i r="1">
      <x v="135"/>
    </i>
    <i r="1">
      <x v="136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50"/>
    </i>
    <i r="1">
      <x v="151"/>
    </i>
    <i r="1">
      <x v="152"/>
    </i>
    <i>
      <x v="6"/>
    </i>
    <i r="1">
      <x v="153"/>
    </i>
    <i r="1">
      <x v="154"/>
    </i>
    <i r="1">
      <x v="157"/>
    </i>
    <i r="1">
      <x v="158"/>
    </i>
    <i r="1">
      <x v="161"/>
    </i>
    <i r="1">
      <x v="163"/>
    </i>
    <i r="1">
      <x v="165"/>
    </i>
    <i r="1">
      <x v="166"/>
    </i>
    <i r="1">
      <x v="169"/>
    </i>
    <i r="1">
      <x v="171"/>
    </i>
    <i r="1">
      <x v="172"/>
    </i>
    <i r="1">
      <x v="173"/>
    </i>
    <i r="1">
      <x v="175"/>
    </i>
    <i r="1">
      <x v="176"/>
    </i>
    <i r="1">
      <x v="177"/>
    </i>
    <i r="1">
      <x v="178"/>
    </i>
    <i r="1">
      <x v="179"/>
    </i>
    <i r="1">
      <x v="181"/>
    </i>
    <i r="1">
      <x v="182"/>
    </i>
    <i>
      <x v="7"/>
    </i>
    <i r="1">
      <x v="184"/>
    </i>
    <i r="1">
      <x v="185"/>
    </i>
    <i r="1">
      <x v="187"/>
    </i>
    <i r="1">
      <x v="188"/>
    </i>
    <i r="1">
      <x v="189"/>
    </i>
    <i r="1">
      <x v="190"/>
    </i>
    <i r="1">
      <x v="192"/>
    </i>
    <i r="1">
      <x v="193"/>
    </i>
    <i r="1">
      <x v="194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1"/>
    </i>
    <i r="1">
      <x v="212"/>
    </i>
    <i>
      <x v="8"/>
    </i>
    <i r="1">
      <x v="215"/>
    </i>
    <i r="1">
      <x v="218"/>
    </i>
    <i r="1">
      <x v="219"/>
    </i>
    <i r="1">
      <x v="220"/>
    </i>
    <i r="1">
      <x v="221"/>
    </i>
    <i r="1">
      <x v="225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>
      <x v="9"/>
    </i>
    <i r="1">
      <x v="246"/>
    </i>
    <i r="1">
      <x v="248"/>
    </i>
    <i r="1">
      <x v="249"/>
    </i>
    <i r="1">
      <x v="250"/>
    </i>
    <i r="1">
      <x v="254"/>
    </i>
    <i r="1">
      <x v="255"/>
    </i>
    <i r="1">
      <x v="257"/>
    </i>
    <i r="1">
      <x v="263"/>
    </i>
    <i r="1">
      <x v="264"/>
    </i>
    <i r="1">
      <x v="266"/>
    </i>
    <i r="1">
      <x v="267"/>
    </i>
    <i r="1">
      <x v="272"/>
    </i>
    <i r="1">
      <x v="273"/>
    </i>
    <i r="1">
      <x v="274"/>
    </i>
    <i>
      <x v="10"/>
    </i>
    <i r="1">
      <x v="276"/>
    </i>
    <i r="1">
      <x v="277"/>
    </i>
    <i r="1">
      <x v="278"/>
    </i>
    <i r="1">
      <x v="279"/>
    </i>
    <i r="1">
      <x v="280"/>
    </i>
    <i r="1">
      <x v="282"/>
    </i>
    <i r="1">
      <x v="283"/>
    </i>
    <i r="1">
      <x v="285"/>
    </i>
    <i r="1">
      <x v="286"/>
    </i>
    <i r="1">
      <x v="288"/>
    </i>
    <i r="1">
      <x v="289"/>
    </i>
    <i r="1">
      <x v="290"/>
    </i>
    <i r="1">
      <x v="291"/>
    </i>
    <i r="1">
      <x v="293"/>
    </i>
    <i r="1">
      <x v="294"/>
    </i>
    <i r="1">
      <x v="297"/>
    </i>
    <i r="1">
      <x v="298"/>
    </i>
    <i r="1">
      <x v="299"/>
    </i>
    <i r="1">
      <x v="300"/>
    </i>
    <i r="1">
      <x v="302"/>
    </i>
    <i r="1">
      <x v="303"/>
    </i>
    <i r="1">
      <x v="304"/>
    </i>
    <i>
      <x v="11"/>
    </i>
    <i r="1">
      <x v="306"/>
    </i>
    <i r="1">
      <x v="307"/>
    </i>
    <i r="1">
      <x v="309"/>
    </i>
    <i r="1">
      <x v="310"/>
    </i>
    <i r="1">
      <x v="311"/>
    </i>
    <i r="1">
      <x v="314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4"/>
    </i>
    <i r="1">
      <x v="326"/>
    </i>
    <i r="1">
      <x v="328"/>
    </i>
    <i r="1">
      <x v="330"/>
    </i>
    <i r="1">
      <x v="334"/>
    </i>
    <i r="1">
      <x v="335"/>
    </i>
    <i>
      <x v="12"/>
    </i>
    <i r="1">
      <x v="337"/>
    </i>
    <i r="1">
      <x v="342"/>
    </i>
    <i r="1">
      <x v="343"/>
    </i>
    <i r="1">
      <x v="344"/>
    </i>
    <i r="1">
      <x v="346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3"/>
    </i>
    <i r="1">
      <x v="365"/>
    </i>
    <i r="1">
      <x v="36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a z Kwota brutto" fld="9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E67C0-82F1-45B8-8F16-1E82C64CE8A3}" name="Tabela przestawna4" cacheId="1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6">
  <location ref="A3:D30" firstHeaderRow="0" firstDataRow="1" firstDataCol="1"/>
  <pivotFields count="18">
    <pivotField showAll="0"/>
    <pivotField numFmtId="14" showAll="0">
      <items count="2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showAll="0"/>
    <pivotField numFmtId="49" showAll="0"/>
    <pivotField axis="axisRow" showAll="0">
      <items count="24">
        <item x="8"/>
        <item x="17"/>
        <item x="7"/>
        <item x="4"/>
        <item x="14"/>
        <item x="3"/>
        <item x="5"/>
        <item x="0"/>
        <item x="20"/>
        <item x="19"/>
        <item x="12"/>
        <item x="21"/>
        <item x="13"/>
        <item x="16"/>
        <item x="2"/>
        <item x="22"/>
        <item x="10"/>
        <item x="11"/>
        <item x="15"/>
        <item x="1"/>
        <item x="18"/>
        <item x="6"/>
        <item x="9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4" showAll="0"/>
    <pivotField numFmtId="4" showAll="0"/>
    <pivotField numFmtId="4" showAll="0"/>
    <pivotField numFmtId="14" showAll="0"/>
    <pivotField numFmtId="14" showAll="0"/>
    <pivotField dataField="1" showAll="0"/>
    <pivotField showAll="0"/>
    <pivotField numFmtId="165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dragToRow="0" dragToCol="0" dragToPage="0" showAll="0" defaultSubtotal="0"/>
  </pivotFields>
  <rowFields count="2">
    <field x="5"/>
    <field x="4"/>
  </rowFields>
  <rowItems count="27">
    <i>
      <x/>
    </i>
    <i r="1">
      <x/>
    </i>
    <i r="1">
      <x v="1"/>
    </i>
    <i r="1">
      <x v="6"/>
    </i>
    <i r="1">
      <x v="8"/>
    </i>
    <i r="1">
      <x v="9"/>
    </i>
    <i r="1">
      <x v="11"/>
    </i>
    <i r="1">
      <x v="13"/>
    </i>
    <i r="1">
      <x v="14"/>
    </i>
    <i r="1">
      <x v="15"/>
    </i>
    <i r="1">
      <x v="17"/>
    </i>
    <i r="1">
      <x v="18"/>
    </i>
    <i>
      <x v="1"/>
    </i>
    <i r="1">
      <x v="2"/>
    </i>
    <i r="1">
      <x v="4"/>
    </i>
    <i r="1">
      <x v="5"/>
    </i>
    <i r="1">
      <x v="7"/>
    </i>
    <i r="1">
      <x v="19"/>
    </i>
    <i r="1">
      <x v="21"/>
    </i>
    <i r="1">
      <x v="22"/>
    </i>
    <i>
      <x v="2"/>
    </i>
    <i r="1">
      <x v="3"/>
    </i>
    <i r="1">
      <x v="10"/>
    </i>
    <i r="1">
      <x v="12"/>
    </i>
    <i r="1">
      <x v="16"/>
    </i>
    <i r="1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Średnie przeterminowanie" fld="12" subtotal="average" baseField="5" baseItem="0"/>
    <dataField name="Udziały procentowe" fld="7" showDataAs="percentOfCol" baseField="5" baseItem="0" numFmtId="10"/>
    <dataField name="Pole obliczeniowe" fld="17" baseField="0" baseItem="0" numFmtId="4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37D7D-9CBC-4D2B-B25C-04164AF5456D}" name="Tabela1" displayName="Tabela1" ref="A1:O50" totalsRowShown="0">
  <autoFilter ref="A1:O50" xr:uid="{34237D7D-9CBC-4D2B-B25C-04164AF5456D}"/>
  <tableColumns count="15">
    <tableColumn id="1" xr3:uid="{7F165065-9CBB-4435-8659-6C74A97B520B}" name="Nr  f-ry"/>
    <tableColumn id="2" xr3:uid="{CE52A896-80B3-4CE5-BDC8-DFED3E7B5F84}" name="Data" dataDxfId="3"/>
    <tableColumn id="3" xr3:uid="{4C61099E-747C-4EA1-8003-EFA447B7A402}" name="Grupa produktu"/>
    <tableColumn id="4" xr3:uid="{14462243-736D-4B8C-845D-154B506EF409}" name="Nr klienta"/>
    <tableColumn id="5" xr3:uid="{1027EFB7-F5CD-48CA-97D5-10BB8040D5F1}" name="Nazwa klienta"/>
    <tableColumn id="6" xr3:uid="{1EE157B8-3635-41CC-BDA2-9ECF8709FF56}" name="Segment rynku"/>
    <tableColumn id="7" xr3:uid="{97288682-1557-419F-9A3D-D62BDD2DA43E}" name="Region"/>
    <tableColumn id="8" xr3:uid="{DA4804C3-A570-45E7-8830-2CE0C26A5178}" name="Kwota netto"/>
    <tableColumn id="9" xr3:uid="{5FA60448-D138-4B6E-B873-4F2439E381B7}" name="Kwota VAT"/>
    <tableColumn id="10" xr3:uid="{ECF8D897-77E0-4C0A-B950-372C523D2EC1}" name="Kwota brutto"/>
    <tableColumn id="11" xr3:uid="{CF07E719-F9B1-4F8C-BED3-7881A3BB8067}" name="Termin płatności" dataDxfId="2"/>
    <tableColumn id="12" xr3:uid="{F28541BF-7494-4892-986D-E23537BEF3A0}" name="Data zapłaty" dataDxfId="1"/>
    <tableColumn id="13" xr3:uid="{A6941011-72FE-45D9-9FE3-9E01FE0EA525}" name="Przeterminowanie"/>
    <tableColumn id="14" xr3:uid="{22BD4F71-52A6-43F4-8E7F-6860EFE46485}" name="Kwartał"/>
    <tableColumn id="15" xr3:uid="{093B3845-4B37-4C1B-B017-069DC01CABA0}" name="dzień tygodn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9A8-0082-449C-8F98-4F94EA957CEE}">
  <sheetPr>
    <pageSetUpPr fitToPage="1"/>
  </sheetPr>
  <dimension ref="A1:R351"/>
  <sheetViews>
    <sheetView zoomScale="130" zoomScaleNormal="130" workbookViewId="0">
      <pane xSplit="2" ySplit="1" topLeftCell="C2" activePane="bottomRight" state="frozen"/>
      <selection activeCell="F15" sqref="F15"/>
      <selection pane="topRight" activeCell="F15" sqref="F15"/>
      <selection pane="bottomLeft" activeCell="F15" sqref="F15"/>
      <selection pane="bottomRight" activeCell="B328" sqref="B328"/>
    </sheetView>
  </sheetViews>
  <sheetFormatPr defaultColWidth="8.85546875" defaultRowHeight="12.75" x14ac:dyDescent="0.2"/>
  <cols>
    <col min="1" max="1" width="4.140625" style="10" bestFit="1" customWidth="1"/>
    <col min="2" max="2" width="11.140625" style="11" customWidth="1"/>
    <col min="3" max="3" width="9.42578125" style="12" customWidth="1"/>
    <col min="4" max="4" width="7.5703125" style="13" customWidth="1"/>
    <col min="5" max="5" width="25.140625" style="10" customWidth="1"/>
    <col min="6" max="6" width="18.28515625" style="10" bestFit="1" customWidth="1"/>
    <col min="7" max="7" width="18.140625" style="10" bestFit="1" customWidth="1"/>
    <col min="8" max="8" width="9.85546875" style="14" bestFit="1" customWidth="1"/>
    <col min="9" max="10" width="9.85546875" style="14" customWidth="1"/>
    <col min="11" max="11" width="10.85546875" style="22" customWidth="1"/>
    <col min="12" max="12" width="11.140625" style="10" customWidth="1"/>
    <col min="13" max="13" width="9.42578125" style="10" customWidth="1"/>
    <col min="14" max="14" width="7.5703125" style="10" customWidth="1"/>
    <col min="15" max="15" width="10.85546875" style="10" bestFit="1" customWidth="1"/>
    <col min="16" max="16" width="8.85546875" style="10"/>
    <col min="17" max="17" width="20.5703125" style="10" customWidth="1"/>
    <col min="18" max="18" width="18" style="10" customWidth="1"/>
    <col min="19" max="16384" width="8.85546875" style="10"/>
  </cols>
  <sheetData>
    <row r="1" spans="1:18" s="4" customFormat="1" ht="26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51</v>
      </c>
      <c r="J1" s="3" t="s">
        <v>52</v>
      </c>
      <c r="K1" s="21" t="s">
        <v>8</v>
      </c>
      <c r="L1" s="1" t="s">
        <v>9</v>
      </c>
      <c r="M1" s="1" t="s">
        <v>10</v>
      </c>
      <c r="N1" s="1" t="s">
        <v>55</v>
      </c>
      <c r="O1" s="1" t="s">
        <v>95</v>
      </c>
      <c r="Q1" s="4" t="s">
        <v>53</v>
      </c>
      <c r="R1" s="4" t="s">
        <v>5</v>
      </c>
    </row>
    <row r="2" spans="1:18" x14ac:dyDescent="0.2">
      <c r="A2" s="5">
        <v>1</v>
      </c>
      <c r="B2" s="6">
        <v>44928</v>
      </c>
      <c r="C2" s="7" t="s">
        <v>11</v>
      </c>
      <c r="D2" s="8">
        <v>2</v>
      </c>
      <c r="E2" s="5" t="str">
        <f>VLOOKUP(D2,Klienci!$B$2:$C$25,2,0)</f>
        <v>O.W.P.T. POZNAN</v>
      </c>
      <c r="F2" s="5" t="str">
        <f>VLOOKUP(E2,Klienci!$C$2:$D$25,2,0)</f>
        <v>dealer autoryzowany</v>
      </c>
      <c r="G2" s="5" t="str">
        <f>VLOOKUP(E2,Klienci!$C$2:$E$25,3,0)</f>
        <v>zachodni</v>
      </c>
      <c r="H2" s="9">
        <v>14351.54</v>
      </c>
      <c r="I2" s="9">
        <f t="shared" ref="I2:I65" si="0">ROUND(H2*VAT,2)</f>
        <v>3300.85</v>
      </c>
      <c r="J2" s="9">
        <f>H2+I2</f>
        <v>17652.39</v>
      </c>
      <c r="K2" s="6">
        <f>IF(F2=$R$2,EDATE(B2,1),IF(F2=$R$3,B2+21,B2+14))</f>
        <v>44959</v>
      </c>
      <c r="L2" s="6">
        <v>44962</v>
      </c>
      <c r="M2" s="5">
        <f>L2-K2</f>
        <v>3</v>
      </c>
      <c r="N2" s="5" t="str">
        <f>VLOOKUP(L2,$Q$6:$R$11,2,1)</f>
        <v>kw.1</v>
      </c>
      <c r="O2" s="42">
        <f>WEEKDAY(B2)</f>
        <v>2</v>
      </c>
      <c r="Q2" s="20">
        <v>0.23</v>
      </c>
      <c r="R2" s="10" t="s">
        <v>19</v>
      </c>
    </row>
    <row r="3" spans="1:18" x14ac:dyDescent="0.2">
      <c r="A3" s="5">
        <v>2</v>
      </c>
      <c r="B3" s="6">
        <v>44928</v>
      </c>
      <c r="C3" s="7" t="s">
        <v>11</v>
      </c>
      <c r="D3" s="8">
        <v>15</v>
      </c>
      <c r="E3" s="5" t="str">
        <f>VLOOKUP(D3,Klienci!$B$2:$C$25,2,0)</f>
        <v>T.GORAL BIALYSTOK</v>
      </c>
      <c r="F3" s="5" t="str">
        <f>VLOOKUP(E3,Klienci!$C$2:$D$25,2,0)</f>
        <v>dealer autoryzowany</v>
      </c>
      <c r="G3" s="5" t="str">
        <f>VLOOKUP(E3,Klienci!$C$2:$E$25,3,0)</f>
        <v>centralny i wschodni</v>
      </c>
      <c r="H3" s="9">
        <v>6273.53</v>
      </c>
      <c r="I3" s="9">
        <f t="shared" si="0"/>
        <v>1442.91</v>
      </c>
      <c r="J3" s="9">
        <f t="shared" ref="J3:J66" si="1">H3+I3</f>
        <v>7716.44</v>
      </c>
      <c r="K3" s="6">
        <f t="shared" ref="K3:K66" si="2">IF(F3=$R$2,EDATE(B3,1),IF(F3=$R$3,B3+21,B3+14))</f>
        <v>44959</v>
      </c>
      <c r="L3" s="6">
        <v>44959</v>
      </c>
      <c r="M3" s="5">
        <f t="shared" ref="M3:M66" si="3">L3-K3</f>
        <v>0</v>
      </c>
      <c r="N3" s="5" t="str">
        <f t="shared" ref="N3:N66" si="4">VLOOKUP(L3,$Q$6:$R$11,2,1)</f>
        <v>kw.1</v>
      </c>
      <c r="O3" s="42">
        <f t="shared" ref="O3:O66" si="5">WEEKDAY(B3)</f>
        <v>2</v>
      </c>
      <c r="R3" s="10" t="s">
        <v>33</v>
      </c>
    </row>
    <row r="4" spans="1:18" x14ac:dyDescent="0.2">
      <c r="A4" s="5">
        <v>3</v>
      </c>
      <c r="B4" s="6">
        <v>44928</v>
      </c>
      <c r="C4" s="7" t="s">
        <v>11</v>
      </c>
      <c r="D4" s="8">
        <v>21</v>
      </c>
      <c r="E4" s="5" t="str">
        <f>VLOOKUP(D4,Klienci!$B$2:$C$25,2,0)</f>
        <v>SALET LODZ</v>
      </c>
      <c r="F4" s="5" t="str">
        <f>VLOOKUP(E4,Klienci!$C$2:$D$25,2,0)</f>
        <v>zakład przemysłowy</v>
      </c>
      <c r="G4" s="5" t="str">
        <f>VLOOKUP(E4,Klienci!$C$2:$E$25,3,0)</f>
        <v>centralny i wschodni</v>
      </c>
      <c r="H4" s="9">
        <v>2691.11</v>
      </c>
      <c r="I4" s="9">
        <f t="shared" si="0"/>
        <v>618.96</v>
      </c>
      <c r="J4" s="9">
        <f t="shared" si="1"/>
        <v>3310.07</v>
      </c>
      <c r="K4" s="6">
        <f t="shared" si="2"/>
        <v>44942</v>
      </c>
      <c r="L4" s="6">
        <v>44944</v>
      </c>
      <c r="M4" s="5">
        <f t="shared" si="3"/>
        <v>2</v>
      </c>
      <c r="N4" s="5" t="str">
        <f t="shared" si="4"/>
        <v>kw.1</v>
      </c>
      <c r="O4" s="42">
        <f t="shared" si="5"/>
        <v>2</v>
      </c>
      <c r="R4" s="10" t="s">
        <v>40</v>
      </c>
    </row>
    <row r="5" spans="1:18" x14ac:dyDescent="0.2">
      <c r="A5" s="5">
        <v>4</v>
      </c>
      <c r="B5" s="6">
        <v>44928</v>
      </c>
      <c r="C5" s="7" t="s">
        <v>12</v>
      </c>
      <c r="D5" s="8">
        <v>15</v>
      </c>
      <c r="E5" s="5" t="str">
        <f>VLOOKUP(D5,Klienci!$B$2:$C$25,2,0)</f>
        <v>T.GORAL BIALYSTOK</v>
      </c>
      <c r="F5" s="5" t="str">
        <f>VLOOKUP(E5,Klienci!$C$2:$D$25,2,0)</f>
        <v>dealer autoryzowany</v>
      </c>
      <c r="G5" s="5" t="str">
        <f>VLOOKUP(E5,Klienci!$C$2:$E$25,3,0)</f>
        <v>centralny i wschodni</v>
      </c>
      <c r="H5" s="9">
        <v>9449.1</v>
      </c>
      <c r="I5" s="9">
        <f t="shared" si="0"/>
        <v>2173.29</v>
      </c>
      <c r="J5" s="9">
        <f t="shared" si="1"/>
        <v>11622.39</v>
      </c>
      <c r="K5" s="6">
        <f t="shared" si="2"/>
        <v>44959</v>
      </c>
      <c r="L5" s="6">
        <v>44964</v>
      </c>
      <c r="M5" s="5">
        <f t="shared" si="3"/>
        <v>5</v>
      </c>
      <c r="N5" s="5" t="str">
        <f t="shared" si="4"/>
        <v>kw.1</v>
      </c>
      <c r="O5" s="42">
        <f t="shared" si="5"/>
        <v>2</v>
      </c>
    </row>
    <row r="6" spans="1:18" ht="12" customHeight="1" x14ac:dyDescent="0.2">
      <c r="A6" s="5">
        <v>5</v>
      </c>
      <c r="B6" s="6">
        <v>44929</v>
      </c>
      <c r="C6" s="7" t="s">
        <v>11</v>
      </c>
      <c r="D6" s="8">
        <v>4</v>
      </c>
      <c r="E6" s="5" t="str">
        <f>VLOOKUP(D6,Klienci!$B$2:$C$25,2,0)</f>
        <v>KAR-PEK POZNAN</v>
      </c>
      <c r="F6" s="5" t="str">
        <f>VLOOKUP(E6,Klienci!$C$2:$D$25,2,0)</f>
        <v>dealer autoryzowany</v>
      </c>
      <c r="G6" s="5" t="str">
        <f>VLOOKUP(E6,Klienci!$C$2:$E$25,3,0)</f>
        <v>zachodni</v>
      </c>
      <c r="H6" s="9">
        <v>18492.02</v>
      </c>
      <c r="I6" s="9">
        <f t="shared" si="0"/>
        <v>4253.16</v>
      </c>
      <c r="J6" s="9">
        <f t="shared" si="1"/>
        <v>22745.18</v>
      </c>
      <c r="K6" s="6">
        <f t="shared" si="2"/>
        <v>44960</v>
      </c>
      <c r="L6" s="6">
        <v>44963</v>
      </c>
      <c r="M6" s="5">
        <f t="shared" si="3"/>
        <v>3</v>
      </c>
      <c r="N6" s="5" t="str">
        <f t="shared" si="4"/>
        <v>kw.1</v>
      </c>
      <c r="O6" s="42">
        <f t="shared" si="5"/>
        <v>3</v>
      </c>
      <c r="Q6" s="40" t="s">
        <v>54</v>
      </c>
      <c r="R6" s="40" t="s">
        <v>55</v>
      </c>
    </row>
    <row r="7" spans="1:18" ht="15" x14ac:dyDescent="0.2">
      <c r="A7" s="5">
        <v>6</v>
      </c>
      <c r="B7" s="6">
        <v>44929</v>
      </c>
      <c r="C7" s="7" t="s">
        <v>11</v>
      </c>
      <c r="D7" s="8">
        <v>7</v>
      </c>
      <c r="E7" s="5" t="str">
        <f>VLOOKUP(D7,Klienci!$B$2:$C$25,2,0)</f>
        <v>GIRGOPOL GDANSK</v>
      </c>
      <c r="F7" s="5" t="str">
        <f>VLOOKUP(E7,Klienci!$C$2:$D$25,2,0)</f>
        <v>inna hurtownia</v>
      </c>
      <c r="G7" s="5" t="str">
        <f>VLOOKUP(E7,Klienci!$C$2:$E$25,3,0)</f>
        <v>północny</v>
      </c>
      <c r="H7" s="9">
        <v>3110.59</v>
      </c>
      <c r="I7" s="9">
        <f t="shared" si="0"/>
        <v>715.44</v>
      </c>
      <c r="J7" s="9">
        <f t="shared" si="1"/>
        <v>3826.03</v>
      </c>
      <c r="K7" s="6">
        <f t="shared" si="2"/>
        <v>44950</v>
      </c>
      <c r="L7" s="6">
        <v>44957</v>
      </c>
      <c r="M7" s="5">
        <f t="shared" si="3"/>
        <v>7</v>
      </c>
      <c r="N7" s="5" t="str">
        <f t="shared" si="4"/>
        <v>kw.1</v>
      </c>
      <c r="O7" s="42">
        <f t="shared" si="5"/>
        <v>3</v>
      </c>
      <c r="Q7" s="29">
        <v>44927</v>
      </c>
      <c r="R7" s="41" t="s">
        <v>56</v>
      </c>
    </row>
    <row r="8" spans="1:18" ht="15" x14ac:dyDescent="0.2">
      <c r="A8" s="5">
        <v>7</v>
      </c>
      <c r="B8" s="6">
        <v>44930</v>
      </c>
      <c r="C8" s="7" t="s">
        <v>11</v>
      </c>
      <c r="D8" s="8">
        <v>13</v>
      </c>
      <c r="E8" s="5" t="str">
        <f>VLOOKUP(D8,Klienci!$B$2:$C$25,2,0)</f>
        <v>MORZE SZCZECIN</v>
      </c>
      <c r="F8" s="5" t="str">
        <f>VLOOKUP(E8,Klienci!$C$2:$D$25,2,0)</f>
        <v>zakład przemysłowy</v>
      </c>
      <c r="G8" s="5" t="str">
        <f>VLOOKUP(E8,Klienci!$C$2:$E$25,3,0)</f>
        <v>północny</v>
      </c>
      <c r="H8" s="9">
        <v>1665.02</v>
      </c>
      <c r="I8" s="9">
        <f t="shared" si="0"/>
        <v>382.95</v>
      </c>
      <c r="J8" s="9">
        <f t="shared" si="1"/>
        <v>2047.97</v>
      </c>
      <c r="K8" s="6">
        <f t="shared" si="2"/>
        <v>44944</v>
      </c>
      <c r="L8" s="6">
        <v>44961</v>
      </c>
      <c r="M8" s="5">
        <f t="shared" si="3"/>
        <v>17</v>
      </c>
      <c r="N8" s="5" t="str">
        <f t="shared" si="4"/>
        <v>kw.1</v>
      </c>
      <c r="O8" s="42">
        <f t="shared" si="5"/>
        <v>4</v>
      </c>
      <c r="Q8" s="29">
        <v>45017</v>
      </c>
      <c r="R8" s="41" t="s">
        <v>57</v>
      </c>
    </row>
    <row r="9" spans="1:18" ht="15" x14ac:dyDescent="0.2">
      <c r="A9" s="5">
        <v>8</v>
      </c>
      <c r="B9" s="6">
        <v>44931</v>
      </c>
      <c r="C9" s="7" t="s">
        <v>11</v>
      </c>
      <c r="D9" s="8">
        <v>2</v>
      </c>
      <c r="E9" s="5" t="str">
        <f>VLOOKUP(D9,Klienci!$B$2:$C$25,2,0)</f>
        <v>O.W.P.T. POZNAN</v>
      </c>
      <c r="F9" s="5" t="str">
        <f>VLOOKUP(E9,Klienci!$C$2:$D$25,2,0)</f>
        <v>dealer autoryzowany</v>
      </c>
      <c r="G9" s="5" t="str">
        <f>VLOOKUP(E9,Klienci!$C$2:$E$25,3,0)</f>
        <v>zachodni</v>
      </c>
      <c r="H9" s="9">
        <v>13888.71</v>
      </c>
      <c r="I9" s="9">
        <f t="shared" si="0"/>
        <v>3194.4</v>
      </c>
      <c r="J9" s="9">
        <f t="shared" si="1"/>
        <v>17083.11</v>
      </c>
      <c r="K9" s="6">
        <f t="shared" si="2"/>
        <v>44962</v>
      </c>
      <c r="L9" s="6">
        <v>44961</v>
      </c>
      <c r="M9" s="5">
        <f t="shared" si="3"/>
        <v>-1</v>
      </c>
      <c r="N9" s="5" t="str">
        <f t="shared" si="4"/>
        <v>kw.1</v>
      </c>
      <c r="O9" s="42">
        <f t="shared" si="5"/>
        <v>5</v>
      </c>
      <c r="Q9" s="29">
        <v>45108</v>
      </c>
      <c r="R9" s="41" t="s">
        <v>58</v>
      </c>
    </row>
    <row r="10" spans="1:18" ht="15" x14ac:dyDescent="0.2">
      <c r="A10" s="5">
        <v>9</v>
      </c>
      <c r="B10" s="6">
        <v>44931</v>
      </c>
      <c r="C10" s="7" t="s">
        <v>11</v>
      </c>
      <c r="D10" s="8">
        <v>3</v>
      </c>
      <c r="E10" s="5" t="str">
        <f>VLOOKUP(D10,Klienci!$B$2:$C$25,2,0)</f>
        <v>WIGA SZCZECIN</v>
      </c>
      <c r="F10" s="5" t="str">
        <f>VLOOKUP(E10,Klienci!$C$2:$D$25,2,0)</f>
        <v>dealer autoryzowany</v>
      </c>
      <c r="G10" s="5" t="str">
        <f>VLOOKUP(E10,Klienci!$C$2:$E$25,3,0)</f>
        <v>północny</v>
      </c>
      <c r="H10" s="9">
        <v>10617.33</v>
      </c>
      <c r="I10" s="9">
        <f t="shared" si="0"/>
        <v>2441.9899999999998</v>
      </c>
      <c r="J10" s="9">
        <f t="shared" si="1"/>
        <v>13059.32</v>
      </c>
      <c r="K10" s="6">
        <f t="shared" si="2"/>
        <v>44962</v>
      </c>
      <c r="L10" s="6">
        <v>44966</v>
      </c>
      <c r="M10" s="5">
        <f t="shared" si="3"/>
        <v>4</v>
      </c>
      <c r="N10" s="5" t="str">
        <f t="shared" si="4"/>
        <v>kw.1</v>
      </c>
      <c r="O10" s="42">
        <f t="shared" si="5"/>
        <v>5</v>
      </c>
      <c r="Q10" s="29">
        <v>45200</v>
      </c>
      <c r="R10" s="41" t="s">
        <v>59</v>
      </c>
    </row>
    <row r="11" spans="1:18" ht="15" x14ac:dyDescent="0.2">
      <c r="A11" s="5">
        <v>10</v>
      </c>
      <c r="B11" s="6">
        <v>44931</v>
      </c>
      <c r="C11" s="7" t="s">
        <v>11</v>
      </c>
      <c r="D11" s="8">
        <v>17</v>
      </c>
      <c r="E11" s="5" t="str">
        <f>VLOOKUP(D11,Klienci!$B$2:$C$25,2,0)</f>
        <v>GARIA OLSZTYN</v>
      </c>
      <c r="F11" s="5" t="str">
        <f>VLOOKUP(E11,Klienci!$C$2:$D$25,2,0)</f>
        <v>dealer autoryzowany</v>
      </c>
      <c r="G11" s="5" t="str">
        <f>VLOOKUP(E11,Klienci!$C$2:$E$25,3,0)</f>
        <v>północny</v>
      </c>
      <c r="H11" s="9">
        <v>8615.83</v>
      </c>
      <c r="I11" s="9">
        <f t="shared" si="0"/>
        <v>1981.64</v>
      </c>
      <c r="J11" s="9">
        <f t="shared" si="1"/>
        <v>10597.47</v>
      </c>
      <c r="K11" s="6">
        <f t="shared" si="2"/>
        <v>44962</v>
      </c>
      <c r="L11" s="6">
        <v>44971</v>
      </c>
      <c r="M11" s="5">
        <f t="shared" si="3"/>
        <v>9</v>
      </c>
      <c r="N11" s="5" t="str">
        <f t="shared" si="4"/>
        <v>kw.1</v>
      </c>
      <c r="O11" s="42">
        <f t="shared" si="5"/>
        <v>5</v>
      </c>
      <c r="Q11" s="29">
        <v>45292</v>
      </c>
      <c r="R11" s="41">
        <v>2024</v>
      </c>
    </row>
    <row r="12" spans="1:18" ht="15" x14ac:dyDescent="0.2">
      <c r="A12" s="5">
        <v>11</v>
      </c>
      <c r="B12" s="6">
        <v>44934</v>
      </c>
      <c r="C12" s="7" t="s">
        <v>11</v>
      </c>
      <c r="D12" s="8">
        <v>11</v>
      </c>
      <c r="E12" s="5" t="str">
        <f>VLOOKUP(D12,Klienci!$B$2:$C$25,2,0)</f>
        <v>CAZAR WARSZAWA</v>
      </c>
      <c r="F12" s="5" t="str">
        <f>VLOOKUP(E12,Klienci!$C$2:$D$25,2,0)</f>
        <v>zakład przemysłowy</v>
      </c>
      <c r="G12" s="5" t="str">
        <f>VLOOKUP(E12,Klienci!$C$2:$E$25,3,0)</f>
        <v>centralny i wschodni</v>
      </c>
      <c r="H12" s="9">
        <v>1032.78</v>
      </c>
      <c r="I12" s="9">
        <f t="shared" si="0"/>
        <v>237.54</v>
      </c>
      <c r="J12" s="9">
        <f t="shared" si="1"/>
        <v>1270.32</v>
      </c>
      <c r="K12" s="6">
        <f t="shared" si="2"/>
        <v>44948</v>
      </c>
      <c r="L12" s="6">
        <v>44952</v>
      </c>
      <c r="M12" s="5">
        <f t="shared" si="3"/>
        <v>4</v>
      </c>
      <c r="N12" s="5" t="str">
        <f t="shared" si="4"/>
        <v>kw.1</v>
      </c>
      <c r="O12" s="42">
        <f t="shared" si="5"/>
        <v>1</v>
      </c>
      <c r="Q12" s="24"/>
      <c r="R12" s="25"/>
    </row>
    <row r="13" spans="1:18" ht="15" x14ac:dyDescent="0.2">
      <c r="A13" s="5">
        <v>12</v>
      </c>
      <c r="B13" s="6">
        <v>44934</v>
      </c>
      <c r="C13" s="7" t="s">
        <v>11</v>
      </c>
      <c r="D13" s="8">
        <v>13</v>
      </c>
      <c r="E13" s="5" t="str">
        <f>VLOOKUP(D13,Klienci!$B$2:$C$25,2,0)</f>
        <v>MORZE SZCZECIN</v>
      </c>
      <c r="F13" s="5" t="str">
        <f>VLOOKUP(E13,Klienci!$C$2:$D$25,2,0)</f>
        <v>zakład przemysłowy</v>
      </c>
      <c r="G13" s="5" t="str">
        <f>VLOOKUP(E13,Klienci!$C$2:$E$25,3,0)</f>
        <v>północny</v>
      </c>
      <c r="H13" s="9">
        <v>2664.67</v>
      </c>
      <c r="I13" s="9">
        <f t="shared" si="0"/>
        <v>612.87</v>
      </c>
      <c r="J13" s="9">
        <f t="shared" si="1"/>
        <v>3277.54</v>
      </c>
      <c r="K13" s="6">
        <f t="shared" si="2"/>
        <v>44948</v>
      </c>
      <c r="L13" s="6">
        <v>44954</v>
      </c>
      <c r="M13" s="5">
        <f t="shared" si="3"/>
        <v>6</v>
      </c>
      <c r="N13" s="5" t="str">
        <f t="shared" si="4"/>
        <v>kw.1</v>
      </c>
      <c r="O13" s="42">
        <f t="shared" si="5"/>
        <v>1</v>
      </c>
      <c r="Q13" s="27" t="str">
        <f>F1</f>
        <v>Segment rynku</v>
      </c>
      <c r="R13" s="28" t="str">
        <f>J1</f>
        <v>Kwota brutto</v>
      </c>
    </row>
    <row r="14" spans="1:18" ht="15" x14ac:dyDescent="0.2">
      <c r="A14" s="5">
        <v>13</v>
      </c>
      <c r="B14" s="6">
        <v>44937</v>
      </c>
      <c r="C14" s="7" t="s">
        <v>12</v>
      </c>
      <c r="D14" s="8">
        <v>3</v>
      </c>
      <c r="E14" s="5" t="str">
        <f>VLOOKUP(D14,Klienci!$B$2:$C$25,2,0)</f>
        <v>WIGA SZCZECIN</v>
      </c>
      <c r="F14" s="5" t="str">
        <f>VLOOKUP(E14,Klienci!$C$2:$D$25,2,0)</f>
        <v>dealer autoryzowany</v>
      </c>
      <c r="G14" s="5" t="str">
        <f>VLOOKUP(E14,Klienci!$C$2:$E$25,3,0)</f>
        <v>północny</v>
      </c>
      <c r="H14" s="9">
        <v>10984.2</v>
      </c>
      <c r="I14" s="9">
        <f t="shared" si="0"/>
        <v>2526.37</v>
      </c>
      <c r="J14" s="9">
        <f t="shared" si="1"/>
        <v>13510.57</v>
      </c>
      <c r="K14" s="6">
        <f t="shared" si="2"/>
        <v>44968</v>
      </c>
      <c r="L14" s="6">
        <v>44968</v>
      </c>
      <c r="M14" s="5">
        <f t="shared" si="3"/>
        <v>0</v>
      </c>
      <c r="N14" s="5" t="str">
        <f t="shared" si="4"/>
        <v>kw.1</v>
      </c>
      <c r="O14" s="42">
        <f t="shared" si="5"/>
        <v>4</v>
      </c>
      <c r="Q14" s="29" t="str">
        <f>F2</f>
        <v>dealer autoryzowany</v>
      </c>
      <c r="R14" s="30" t="s">
        <v>60</v>
      </c>
    </row>
    <row r="15" spans="1:18" ht="12.75" customHeight="1" x14ac:dyDescent="0.2">
      <c r="A15" s="5">
        <v>14</v>
      </c>
      <c r="B15" s="6">
        <v>44939</v>
      </c>
      <c r="C15" s="7" t="s">
        <v>12</v>
      </c>
      <c r="D15" s="8">
        <v>3</v>
      </c>
      <c r="E15" s="5" t="str">
        <f>VLOOKUP(D15,Klienci!$B$2:$C$25,2,0)</f>
        <v>WIGA SZCZECIN</v>
      </c>
      <c r="F15" s="5" t="str">
        <f>VLOOKUP(E15,Klienci!$C$2:$D$25,2,0)</f>
        <v>dealer autoryzowany</v>
      </c>
      <c r="G15" s="5" t="str">
        <f>VLOOKUP(E15,Klienci!$C$2:$E$25,3,0)</f>
        <v>północny</v>
      </c>
      <c r="H15" s="9">
        <v>7643.84</v>
      </c>
      <c r="I15" s="9">
        <f t="shared" si="0"/>
        <v>1758.08</v>
      </c>
      <c r="J15" s="9">
        <f t="shared" si="1"/>
        <v>9401.92</v>
      </c>
      <c r="K15" s="6">
        <f t="shared" si="2"/>
        <v>44970</v>
      </c>
      <c r="L15" s="6">
        <v>44984</v>
      </c>
      <c r="M15" s="5">
        <f t="shared" si="3"/>
        <v>14</v>
      </c>
      <c r="N15" s="5" t="str">
        <f t="shared" si="4"/>
        <v>kw.1</v>
      </c>
      <c r="O15" s="42">
        <f t="shared" si="5"/>
        <v>6</v>
      </c>
      <c r="Q15" s="29" t="str">
        <f>F8</f>
        <v>zakład przemysłowy</v>
      </c>
      <c r="R15" s="30" t="s">
        <v>61</v>
      </c>
    </row>
    <row r="16" spans="1:18" x14ac:dyDescent="0.2">
      <c r="A16" s="5">
        <v>15</v>
      </c>
      <c r="B16" s="6">
        <v>44939</v>
      </c>
      <c r="C16" s="7" t="s">
        <v>11</v>
      </c>
      <c r="D16" s="8">
        <v>6</v>
      </c>
      <c r="E16" s="5" t="str">
        <f>VLOOKUP(D16,Klienci!$B$2:$C$25,2,0)</f>
        <v>WSCHOD BIALYSTOK</v>
      </c>
      <c r="F16" s="5" t="str">
        <f>VLOOKUP(E16,Klienci!$C$2:$D$25,2,0)</f>
        <v>dealer autoryzowany</v>
      </c>
      <c r="G16" s="5" t="str">
        <f>VLOOKUP(E16,Klienci!$C$2:$E$25,3,0)</f>
        <v>centralny i wschodni</v>
      </c>
      <c r="H16" s="9">
        <v>6429.54</v>
      </c>
      <c r="I16" s="9">
        <f t="shared" si="0"/>
        <v>1478.79</v>
      </c>
      <c r="J16" s="9">
        <f t="shared" si="1"/>
        <v>7908.33</v>
      </c>
      <c r="K16" s="6">
        <f t="shared" si="2"/>
        <v>44970</v>
      </c>
      <c r="L16" s="6">
        <v>44970</v>
      </c>
      <c r="M16" s="5">
        <f t="shared" si="3"/>
        <v>0</v>
      </c>
      <c r="N16" s="5" t="str">
        <f t="shared" si="4"/>
        <v>kw.1</v>
      </c>
      <c r="O16" s="42">
        <f t="shared" si="5"/>
        <v>6</v>
      </c>
      <c r="Q16" s="5" t="str">
        <f>F7</f>
        <v>inna hurtownia</v>
      </c>
      <c r="R16" s="5" t="s">
        <v>61</v>
      </c>
    </row>
    <row r="17" spans="1:15" x14ac:dyDescent="0.2">
      <c r="A17" s="5">
        <v>16</v>
      </c>
      <c r="B17" s="6">
        <v>44939</v>
      </c>
      <c r="C17" s="7" t="s">
        <v>11</v>
      </c>
      <c r="D17" s="8">
        <v>15</v>
      </c>
      <c r="E17" s="5" t="str">
        <f>VLOOKUP(D17,Klienci!$B$2:$C$25,2,0)</f>
        <v>T.GORAL BIALYSTOK</v>
      </c>
      <c r="F17" s="5" t="str">
        <f>VLOOKUP(E17,Klienci!$C$2:$D$25,2,0)</f>
        <v>dealer autoryzowany</v>
      </c>
      <c r="G17" s="5" t="str">
        <f>VLOOKUP(E17,Klienci!$C$2:$E$25,3,0)</f>
        <v>centralny i wschodni</v>
      </c>
      <c r="H17" s="9">
        <v>7149.56</v>
      </c>
      <c r="I17" s="9">
        <f t="shared" si="0"/>
        <v>1644.4</v>
      </c>
      <c r="J17" s="9">
        <f t="shared" si="1"/>
        <v>8793.9600000000009</v>
      </c>
      <c r="K17" s="6">
        <f t="shared" si="2"/>
        <v>44970</v>
      </c>
      <c r="L17" s="6">
        <v>44966</v>
      </c>
      <c r="M17" s="5">
        <f t="shared" si="3"/>
        <v>-4</v>
      </c>
      <c r="N17" s="5" t="str">
        <f t="shared" si="4"/>
        <v>kw.1</v>
      </c>
      <c r="O17" s="42">
        <f t="shared" si="5"/>
        <v>6</v>
      </c>
    </row>
    <row r="18" spans="1:15" x14ac:dyDescent="0.2">
      <c r="A18" s="5">
        <v>17</v>
      </c>
      <c r="B18" s="6">
        <v>44941</v>
      </c>
      <c r="C18" s="7" t="s">
        <v>11</v>
      </c>
      <c r="D18" s="8">
        <v>6</v>
      </c>
      <c r="E18" s="5" t="str">
        <f>VLOOKUP(D18,Klienci!$B$2:$C$25,2,0)</f>
        <v>WSCHOD BIALYSTOK</v>
      </c>
      <c r="F18" s="5" t="str">
        <f>VLOOKUP(E18,Klienci!$C$2:$D$25,2,0)</f>
        <v>dealer autoryzowany</v>
      </c>
      <c r="G18" s="5" t="str">
        <f>VLOOKUP(E18,Klienci!$C$2:$E$25,3,0)</f>
        <v>centralny i wschodni</v>
      </c>
      <c r="H18" s="9">
        <v>2023.39</v>
      </c>
      <c r="I18" s="9">
        <f t="shared" si="0"/>
        <v>465.38</v>
      </c>
      <c r="J18" s="9">
        <f t="shared" si="1"/>
        <v>2488.77</v>
      </c>
      <c r="K18" s="6">
        <f t="shared" si="2"/>
        <v>44972</v>
      </c>
      <c r="L18" s="6">
        <v>44979</v>
      </c>
      <c r="M18" s="5">
        <f t="shared" si="3"/>
        <v>7</v>
      </c>
      <c r="N18" s="5" t="str">
        <f t="shared" si="4"/>
        <v>kw.1</v>
      </c>
      <c r="O18" s="42">
        <f t="shared" si="5"/>
        <v>1</v>
      </c>
    </row>
    <row r="19" spans="1:15" x14ac:dyDescent="0.2">
      <c r="A19" s="5">
        <v>18</v>
      </c>
      <c r="B19" s="6">
        <v>44941</v>
      </c>
      <c r="C19" s="7" t="s">
        <v>11</v>
      </c>
      <c r="D19" s="8">
        <v>17</v>
      </c>
      <c r="E19" s="5" t="str">
        <f>VLOOKUP(D19,Klienci!$B$2:$C$25,2,0)</f>
        <v>GARIA OLSZTYN</v>
      </c>
      <c r="F19" s="5" t="str">
        <f>VLOOKUP(E19,Klienci!$C$2:$D$25,2,0)</f>
        <v>dealer autoryzowany</v>
      </c>
      <c r="G19" s="5" t="str">
        <f>VLOOKUP(E19,Klienci!$C$2:$E$25,3,0)</f>
        <v>północny</v>
      </c>
      <c r="H19" s="9">
        <v>6432.67</v>
      </c>
      <c r="I19" s="9">
        <f t="shared" si="0"/>
        <v>1479.51</v>
      </c>
      <c r="J19" s="9">
        <f t="shared" si="1"/>
        <v>7912.18</v>
      </c>
      <c r="K19" s="6">
        <f t="shared" si="2"/>
        <v>44972</v>
      </c>
      <c r="L19" s="6">
        <v>44973</v>
      </c>
      <c r="M19" s="5">
        <f t="shared" si="3"/>
        <v>1</v>
      </c>
      <c r="N19" s="5" t="str">
        <f t="shared" si="4"/>
        <v>kw.1</v>
      </c>
      <c r="O19" s="42">
        <f t="shared" si="5"/>
        <v>1</v>
      </c>
    </row>
    <row r="20" spans="1:15" x14ac:dyDescent="0.2">
      <c r="A20" s="5">
        <v>19</v>
      </c>
      <c r="B20" s="6">
        <v>44942</v>
      </c>
      <c r="C20" s="7" t="s">
        <v>11</v>
      </c>
      <c r="D20" s="8">
        <v>7</v>
      </c>
      <c r="E20" s="5" t="str">
        <f>VLOOKUP(D20,Klienci!$B$2:$C$25,2,0)</f>
        <v>GIRGOPOL GDANSK</v>
      </c>
      <c r="F20" s="5" t="str">
        <f>VLOOKUP(E20,Klienci!$C$2:$D$25,2,0)</f>
        <v>inna hurtownia</v>
      </c>
      <c r="G20" s="5" t="str">
        <f>VLOOKUP(E20,Klienci!$C$2:$E$25,3,0)</f>
        <v>północny</v>
      </c>
      <c r="H20" s="9">
        <v>5055.34</v>
      </c>
      <c r="I20" s="9">
        <f t="shared" si="0"/>
        <v>1162.73</v>
      </c>
      <c r="J20" s="9">
        <f t="shared" si="1"/>
        <v>6218.07</v>
      </c>
      <c r="K20" s="6">
        <f t="shared" si="2"/>
        <v>44963</v>
      </c>
      <c r="L20" s="6">
        <v>44965</v>
      </c>
      <c r="M20" s="5">
        <f t="shared" si="3"/>
        <v>2</v>
      </c>
      <c r="N20" s="5" t="str">
        <f t="shared" si="4"/>
        <v>kw.1</v>
      </c>
      <c r="O20" s="42">
        <f t="shared" si="5"/>
        <v>2</v>
      </c>
    </row>
    <row r="21" spans="1:15" x14ac:dyDescent="0.2">
      <c r="A21" s="5">
        <v>20</v>
      </c>
      <c r="B21" s="6">
        <v>44943</v>
      </c>
      <c r="C21" s="7" t="s">
        <v>11</v>
      </c>
      <c r="D21" s="8">
        <v>8</v>
      </c>
      <c r="E21" s="5" t="str">
        <f>VLOOKUP(D21,Klienci!$B$2:$C$25,2,0)</f>
        <v>SKALA BIELSKO-BIALA</v>
      </c>
      <c r="F21" s="5" t="str">
        <f>VLOOKUP(E21,Klienci!$C$2:$D$25,2,0)</f>
        <v>inna hurtownia</v>
      </c>
      <c r="G21" s="5" t="str">
        <f>VLOOKUP(E21,Klienci!$C$2:$E$25,3,0)</f>
        <v>południowy</v>
      </c>
      <c r="H21" s="9">
        <v>1848.46</v>
      </c>
      <c r="I21" s="9">
        <f t="shared" si="0"/>
        <v>425.15</v>
      </c>
      <c r="J21" s="9">
        <f t="shared" si="1"/>
        <v>2273.61</v>
      </c>
      <c r="K21" s="6">
        <f t="shared" si="2"/>
        <v>44964</v>
      </c>
      <c r="L21" s="6">
        <v>44969</v>
      </c>
      <c r="M21" s="5">
        <f t="shared" si="3"/>
        <v>5</v>
      </c>
      <c r="N21" s="5" t="str">
        <f t="shared" si="4"/>
        <v>kw.1</v>
      </c>
      <c r="O21" s="42">
        <f t="shared" si="5"/>
        <v>3</v>
      </c>
    </row>
    <row r="22" spans="1:15" x14ac:dyDescent="0.2">
      <c r="A22" s="5">
        <v>21</v>
      </c>
      <c r="B22" s="6">
        <v>44943</v>
      </c>
      <c r="C22" s="7" t="s">
        <v>11</v>
      </c>
      <c r="D22" s="8">
        <v>24</v>
      </c>
      <c r="E22" s="5" t="str">
        <f>VLOOKUP(D22,Klienci!$B$2:$C$25,2,0)</f>
        <v>STANDARD KALISZ</v>
      </c>
      <c r="F22" s="5" t="str">
        <f>VLOOKUP(E22,Klienci!$C$2:$D$25,2,0)</f>
        <v>zakład przemysłowy</v>
      </c>
      <c r="G22" s="5" t="str">
        <f>VLOOKUP(E22,Klienci!$C$2:$E$25,3,0)</f>
        <v>zachodni</v>
      </c>
      <c r="H22" s="9">
        <v>1831.33</v>
      </c>
      <c r="I22" s="9">
        <f t="shared" si="0"/>
        <v>421.21</v>
      </c>
      <c r="J22" s="9">
        <f t="shared" si="1"/>
        <v>2252.54</v>
      </c>
      <c r="K22" s="6">
        <f t="shared" si="2"/>
        <v>44957</v>
      </c>
      <c r="L22" s="6">
        <v>44963</v>
      </c>
      <c r="M22" s="5">
        <f t="shared" si="3"/>
        <v>6</v>
      </c>
      <c r="N22" s="5" t="str">
        <f t="shared" si="4"/>
        <v>kw.1</v>
      </c>
      <c r="O22" s="42">
        <f t="shared" si="5"/>
        <v>3</v>
      </c>
    </row>
    <row r="23" spans="1:15" x14ac:dyDescent="0.2">
      <c r="A23" s="5">
        <v>22</v>
      </c>
      <c r="B23" s="6">
        <v>44945</v>
      </c>
      <c r="C23" s="7" t="s">
        <v>12</v>
      </c>
      <c r="D23" s="8">
        <v>3</v>
      </c>
      <c r="E23" s="5" t="str">
        <f>VLOOKUP(D23,Klienci!$B$2:$C$25,2,0)</f>
        <v>WIGA SZCZECIN</v>
      </c>
      <c r="F23" s="5" t="str">
        <f>VLOOKUP(E23,Klienci!$C$2:$D$25,2,0)</f>
        <v>dealer autoryzowany</v>
      </c>
      <c r="G23" s="5" t="str">
        <f>VLOOKUP(E23,Klienci!$C$2:$E$25,3,0)</f>
        <v>północny</v>
      </c>
      <c r="H23" s="9">
        <v>8684.5300000000007</v>
      </c>
      <c r="I23" s="9">
        <f t="shared" si="0"/>
        <v>1997.44</v>
      </c>
      <c r="J23" s="9">
        <f t="shared" si="1"/>
        <v>10681.970000000001</v>
      </c>
      <c r="K23" s="6">
        <f t="shared" si="2"/>
        <v>44976</v>
      </c>
      <c r="L23" s="6">
        <v>44981</v>
      </c>
      <c r="M23" s="5">
        <f t="shared" si="3"/>
        <v>5</v>
      </c>
      <c r="N23" s="5" t="str">
        <f t="shared" si="4"/>
        <v>kw.1</v>
      </c>
      <c r="O23" s="42">
        <f t="shared" si="5"/>
        <v>5</v>
      </c>
    </row>
    <row r="24" spans="1:15" x14ac:dyDescent="0.2">
      <c r="A24" s="5">
        <v>23</v>
      </c>
      <c r="B24" s="6">
        <v>44946</v>
      </c>
      <c r="C24" s="7" t="s">
        <v>11</v>
      </c>
      <c r="D24" s="8">
        <v>15</v>
      </c>
      <c r="E24" s="5" t="str">
        <f>VLOOKUP(D24,Klienci!$B$2:$C$25,2,0)</f>
        <v>T.GORAL BIALYSTOK</v>
      </c>
      <c r="F24" s="5" t="str">
        <f>VLOOKUP(E24,Klienci!$C$2:$D$25,2,0)</f>
        <v>dealer autoryzowany</v>
      </c>
      <c r="G24" s="5" t="str">
        <f>VLOOKUP(E24,Klienci!$C$2:$E$25,3,0)</f>
        <v>centralny i wschodni</v>
      </c>
      <c r="H24" s="9">
        <v>10751.47</v>
      </c>
      <c r="I24" s="9">
        <f t="shared" si="0"/>
        <v>2472.84</v>
      </c>
      <c r="J24" s="9">
        <f t="shared" si="1"/>
        <v>13224.31</v>
      </c>
      <c r="K24" s="6">
        <f t="shared" si="2"/>
        <v>44977</v>
      </c>
      <c r="L24" s="6">
        <v>44978</v>
      </c>
      <c r="M24" s="5">
        <f t="shared" si="3"/>
        <v>1</v>
      </c>
      <c r="N24" s="5" t="str">
        <f t="shared" si="4"/>
        <v>kw.1</v>
      </c>
      <c r="O24" s="42">
        <f t="shared" si="5"/>
        <v>6</v>
      </c>
    </row>
    <row r="25" spans="1:15" x14ac:dyDescent="0.2">
      <c r="A25" s="5">
        <v>24</v>
      </c>
      <c r="B25" s="6">
        <v>44951</v>
      </c>
      <c r="C25" s="7" t="s">
        <v>11</v>
      </c>
      <c r="D25" s="8">
        <v>15</v>
      </c>
      <c r="E25" s="5" t="str">
        <f>VLOOKUP(D25,Klienci!$B$2:$C$25,2,0)</f>
        <v>T.GORAL BIALYSTOK</v>
      </c>
      <c r="F25" s="5" t="str">
        <f>VLOOKUP(E25,Klienci!$C$2:$D$25,2,0)</f>
        <v>dealer autoryzowany</v>
      </c>
      <c r="G25" s="5" t="str">
        <f>VLOOKUP(E25,Klienci!$C$2:$E$25,3,0)</f>
        <v>centralny i wschodni</v>
      </c>
      <c r="H25" s="9">
        <v>7219.62</v>
      </c>
      <c r="I25" s="9">
        <f t="shared" si="0"/>
        <v>1660.51</v>
      </c>
      <c r="J25" s="9">
        <f t="shared" si="1"/>
        <v>8880.1299999999992</v>
      </c>
      <c r="K25" s="6">
        <f t="shared" si="2"/>
        <v>44982</v>
      </c>
      <c r="L25" s="6">
        <v>44983</v>
      </c>
      <c r="M25" s="5">
        <f t="shared" si="3"/>
        <v>1</v>
      </c>
      <c r="N25" s="5" t="str">
        <f t="shared" si="4"/>
        <v>kw.1</v>
      </c>
      <c r="O25" s="42">
        <f t="shared" si="5"/>
        <v>4</v>
      </c>
    </row>
    <row r="26" spans="1:15" x14ac:dyDescent="0.2">
      <c r="A26" s="5">
        <v>25</v>
      </c>
      <c r="B26" s="6">
        <v>44951</v>
      </c>
      <c r="C26" s="7" t="s">
        <v>11</v>
      </c>
      <c r="D26" s="8">
        <v>18</v>
      </c>
      <c r="E26" s="5" t="str">
        <f>VLOOKUP(D26,Klienci!$B$2:$C$25,2,0)</f>
        <v>PPRT KEDZIERZYN-KOZLE</v>
      </c>
      <c r="F26" s="5" t="str">
        <f>VLOOKUP(E26,Klienci!$C$2:$D$25,2,0)</f>
        <v>inna hurtownia</v>
      </c>
      <c r="G26" s="5" t="str">
        <f>VLOOKUP(E26,Klienci!$C$2:$E$25,3,0)</f>
        <v>południowy</v>
      </c>
      <c r="H26" s="9">
        <v>9728.06</v>
      </c>
      <c r="I26" s="9">
        <f t="shared" si="0"/>
        <v>2237.4499999999998</v>
      </c>
      <c r="J26" s="9">
        <f t="shared" si="1"/>
        <v>11965.509999999998</v>
      </c>
      <c r="K26" s="6">
        <f t="shared" si="2"/>
        <v>44972</v>
      </c>
      <c r="L26" s="6">
        <v>44984</v>
      </c>
      <c r="M26" s="5">
        <f t="shared" si="3"/>
        <v>12</v>
      </c>
      <c r="N26" s="5" t="str">
        <f t="shared" si="4"/>
        <v>kw.1</v>
      </c>
      <c r="O26" s="42">
        <f t="shared" si="5"/>
        <v>4</v>
      </c>
    </row>
    <row r="27" spans="1:15" x14ac:dyDescent="0.2">
      <c r="A27" s="5">
        <v>26</v>
      </c>
      <c r="B27" s="6">
        <v>44952</v>
      </c>
      <c r="C27" s="7" t="s">
        <v>12</v>
      </c>
      <c r="D27" s="8">
        <v>3</v>
      </c>
      <c r="E27" s="5" t="str">
        <f>VLOOKUP(D27,Klienci!$B$2:$C$25,2,0)</f>
        <v>WIGA SZCZECIN</v>
      </c>
      <c r="F27" s="5" t="str">
        <f>VLOOKUP(E27,Klienci!$C$2:$D$25,2,0)</f>
        <v>dealer autoryzowany</v>
      </c>
      <c r="G27" s="5" t="str">
        <f>VLOOKUP(E27,Klienci!$C$2:$E$25,3,0)</f>
        <v>północny</v>
      </c>
      <c r="H27" s="9">
        <v>10724.22</v>
      </c>
      <c r="I27" s="9">
        <f t="shared" si="0"/>
        <v>2466.5700000000002</v>
      </c>
      <c r="J27" s="9">
        <f t="shared" si="1"/>
        <v>13190.789999999999</v>
      </c>
      <c r="K27" s="6">
        <f t="shared" si="2"/>
        <v>44983</v>
      </c>
      <c r="L27" s="6">
        <v>44991</v>
      </c>
      <c r="M27" s="5">
        <f t="shared" si="3"/>
        <v>8</v>
      </c>
      <c r="N27" s="5" t="str">
        <f t="shared" si="4"/>
        <v>kw.1</v>
      </c>
      <c r="O27" s="42">
        <f t="shared" si="5"/>
        <v>5</v>
      </c>
    </row>
    <row r="28" spans="1:15" x14ac:dyDescent="0.2">
      <c r="A28" s="5">
        <v>27</v>
      </c>
      <c r="B28" s="6">
        <v>44952</v>
      </c>
      <c r="C28" s="7" t="s">
        <v>12</v>
      </c>
      <c r="D28" s="8">
        <v>15</v>
      </c>
      <c r="E28" s="5" t="str">
        <f>VLOOKUP(D28,Klienci!$B$2:$C$25,2,0)</f>
        <v>T.GORAL BIALYSTOK</v>
      </c>
      <c r="F28" s="5" t="str">
        <f>VLOOKUP(E28,Klienci!$C$2:$D$25,2,0)</f>
        <v>dealer autoryzowany</v>
      </c>
      <c r="G28" s="5" t="str">
        <f>VLOOKUP(E28,Klienci!$C$2:$E$25,3,0)</f>
        <v>centralny i wschodni</v>
      </c>
      <c r="H28" s="9">
        <v>6559.43</v>
      </c>
      <c r="I28" s="9">
        <f t="shared" si="0"/>
        <v>1508.67</v>
      </c>
      <c r="J28" s="9">
        <f t="shared" si="1"/>
        <v>8068.1</v>
      </c>
      <c r="K28" s="6">
        <f t="shared" si="2"/>
        <v>44983</v>
      </c>
      <c r="L28" s="6">
        <v>44984</v>
      </c>
      <c r="M28" s="5">
        <f t="shared" si="3"/>
        <v>1</v>
      </c>
      <c r="N28" s="5" t="str">
        <f t="shared" si="4"/>
        <v>kw.1</v>
      </c>
      <c r="O28" s="42">
        <f t="shared" si="5"/>
        <v>5</v>
      </c>
    </row>
    <row r="29" spans="1:15" x14ac:dyDescent="0.2">
      <c r="A29" s="5">
        <v>28</v>
      </c>
      <c r="B29" s="6">
        <v>44952</v>
      </c>
      <c r="C29" s="7" t="s">
        <v>12</v>
      </c>
      <c r="D29" s="8">
        <v>17</v>
      </c>
      <c r="E29" s="5" t="str">
        <f>VLOOKUP(D29,Klienci!$B$2:$C$25,2,0)</f>
        <v>GARIA OLSZTYN</v>
      </c>
      <c r="F29" s="5" t="str">
        <f>VLOOKUP(E29,Klienci!$C$2:$D$25,2,0)</f>
        <v>dealer autoryzowany</v>
      </c>
      <c r="G29" s="5" t="str">
        <f>VLOOKUP(E29,Klienci!$C$2:$E$25,3,0)</f>
        <v>północny</v>
      </c>
      <c r="H29" s="9">
        <v>8378.27</v>
      </c>
      <c r="I29" s="9">
        <f t="shared" si="0"/>
        <v>1927</v>
      </c>
      <c r="J29" s="9">
        <f t="shared" si="1"/>
        <v>10305.27</v>
      </c>
      <c r="K29" s="6">
        <f t="shared" si="2"/>
        <v>44983</v>
      </c>
      <c r="L29" s="6">
        <v>44992</v>
      </c>
      <c r="M29" s="5">
        <f t="shared" si="3"/>
        <v>9</v>
      </c>
      <c r="N29" s="5" t="str">
        <f t="shared" si="4"/>
        <v>kw.1</v>
      </c>
      <c r="O29" s="42">
        <f t="shared" si="5"/>
        <v>5</v>
      </c>
    </row>
    <row r="30" spans="1:15" x14ac:dyDescent="0.2">
      <c r="A30" s="5">
        <v>29</v>
      </c>
      <c r="B30" s="6">
        <v>44953</v>
      </c>
      <c r="C30" s="7" t="s">
        <v>12</v>
      </c>
      <c r="D30" s="8">
        <v>3</v>
      </c>
      <c r="E30" s="5" t="str">
        <f>VLOOKUP(D30,Klienci!$B$2:$C$25,2,0)</f>
        <v>WIGA SZCZECIN</v>
      </c>
      <c r="F30" s="5" t="str">
        <f>VLOOKUP(E30,Klienci!$C$2:$D$25,2,0)</f>
        <v>dealer autoryzowany</v>
      </c>
      <c r="G30" s="5" t="str">
        <f>VLOOKUP(E30,Klienci!$C$2:$E$25,3,0)</f>
        <v>północny</v>
      </c>
      <c r="H30" s="9">
        <v>10557.15</v>
      </c>
      <c r="I30" s="9">
        <f t="shared" si="0"/>
        <v>2428.14</v>
      </c>
      <c r="J30" s="9">
        <f t="shared" si="1"/>
        <v>12985.289999999999</v>
      </c>
      <c r="K30" s="6">
        <f t="shared" si="2"/>
        <v>44984</v>
      </c>
      <c r="L30" s="6">
        <v>44997</v>
      </c>
      <c r="M30" s="5">
        <f t="shared" si="3"/>
        <v>13</v>
      </c>
      <c r="N30" s="5" t="str">
        <f t="shared" si="4"/>
        <v>kw.1</v>
      </c>
      <c r="O30" s="42">
        <f t="shared" si="5"/>
        <v>6</v>
      </c>
    </row>
    <row r="31" spans="1:15" x14ac:dyDescent="0.2">
      <c r="A31" s="5">
        <v>30</v>
      </c>
      <c r="B31" s="6">
        <v>44953</v>
      </c>
      <c r="C31" s="7" t="s">
        <v>12</v>
      </c>
      <c r="D31" s="8">
        <v>20</v>
      </c>
      <c r="E31" s="5" t="str">
        <f>VLOOKUP(D31,Klienci!$B$2:$C$25,2,0)</f>
        <v>R.JAWORSKI WROCLAW</v>
      </c>
      <c r="F31" s="5" t="str">
        <f>VLOOKUP(E31,Klienci!$C$2:$D$25,2,0)</f>
        <v>inna hurtownia</v>
      </c>
      <c r="G31" s="5" t="str">
        <f>VLOOKUP(E31,Klienci!$C$2:$E$25,3,0)</f>
        <v>zachodni</v>
      </c>
      <c r="H31" s="9">
        <v>5172.96</v>
      </c>
      <c r="I31" s="9">
        <f t="shared" si="0"/>
        <v>1189.78</v>
      </c>
      <c r="J31" s="9">
        <f t="shared" si="1"/>
        <v>6362.74</v>
      </c>
      <c r="K31" s="6">
        <f t="shared" si="2"/>
        <v>44974</v>
      </c>
      <c r="L31" s="6">
        <v>44985</v>
      </c>
      <c r="M31" s="5">
        <f t="shared" si="3"/>
        <v>11</v>
      </c>
      <c r="N31" s="5" t="str">
        <f t="shared" si="4"/>
        <v>kw.1</v>
      </c>
      <c r="O31" s="42">
        <f t="shared" si="5"/>
        <v>6</v>
      </c>
    </row>
    <row r="32" spans="1:15" x14ac:dyDescent="0.2">
      <c r="A32" s="5">
        <v>31</v>
      </c>
      <c r="B32" s="6">
        <v>44955</v>
      </c>
      <c r="C32" s="7" t="s">
        <v>11</v>
      </c>
      <c r="D32" s="8">
        <v>3</v>
      </c>
      <c r="E32" s="5" t="str">
        <f>VLOOKUP(D32,Klienci!$B$2:$C$25,2,0)</f>
        <v>WIGA SZCZECIN</v>
      </c>
      <c r="F32" s="5" t="str">
        <f>VLOOKUP(E32,Klienci!$C$2:$D$25,2,0)</f>
        <v>dealer autoryzowany</v>
      </c>
      <c r="G32" s="5" t="str">
        <f>VLOOKUP(E32,Klienci!$C$2:$E$25,3,0)</f>
        <v>północny</v>
      </c>
      <c r="H32" s="9">
        <v>8572.3700000000008</v>
      </c>
      <c r="I32" s="9">
        <f t="shared" si="0"/>
        <v>1971.65</v>
      </c>
      <c r="J32" s="9">
        <f t="shared" si="1"/>
        <v>10544.02</v>
      </c>
      <c r="K32" s="6">
        <f t="shared" si="2"/>
        <v>44985</v>
      </c>
      <c r="L32" s="6">
        <v>44982</v>
      </c>
      <c r="M32" s="5">
        <f t="shared" si="3"/>
        <v>-3</v>
      </c>
      <c r="N32" s="5" t="str">
        <f t="shared" si="4"/>
        <v>kw.1</v>
      </c>
      <c r="O32" s="42">
        <f t="shared" si="5"/>
        <v>1</v>
      </c>
    </row>
    <row r="33" spans="1:15" x14ac:dyDescent="0.2">
      <c r="A33" s="5">
        <v>32</v>
      </c>
      <c r="B33" s="6">
        <v>44956</v>
      </c>
      <c r="C33" s="7" t="s">
        <v>11</v>
      </c>
      <c r="D33" s="8">
        <v>1</v>
      </c>
      <c r="E33" s="5" t="str">
        <f>VLOOKUP(D33,Klienci!$B$2:$C$25,2,0)</f>
        <v>JAFAN WARSZAWA</v>
      </c>
      <c r="F33" s="5" t="str">
        <f>VLOOKUP(E33,Klienci!$C$2:$D$25,2,0)</f>
        <v>dealer autoryzowany</v>
      </c>
      <c r="G33" s="5" t="str">
        <f>VLOOKUP(E33,Klienci!$C$2:$E$25,3,0)</f>
        <v>centralny i wschodni</v>
      </c>
      <c r="H33" s="9">
        <v>6544.4</v>
      </c>
      <c r="I33" s="9">
        <f t="shared" si="0"/>
        <v>1505.21</v>
      </c>
      <c r="J33" s="9">
        <f t="shared" si="1"/>
        <v>8049.61</v>
      </c>
      <c r="K33" s="6">
        <f t="shared" si="2"/>
        <v>44985</v>
      </c>
      <c r="L33" s="6">
        <v>44991</v>
      </c>
      <c r="M33" s="5">
        <f t="shared" si="3"/>
        <v>6</v>
      </c>
      <c r="N33" s="5" t="str">
        <f t="shared" si="4"/>
        <v>kw.1</v>
      </c>
      <c r="O33" s="42">
        <f t="shared" si="5"/>
        <v>2</v>
      </c>
    </row>
    <row r="34" spans="1:15" x14ac:dyDescent="0.2">
      <c r="A34" s="5">
        <v>33</v>
      </c>
      <c r="B34" s="6">
        <v>44956</v>
      </c>
      <c r="C34" s="7" t="s">
        <v>11</v>
      </c>
      <c r="D34" s="8">
        <v>20</v>
      </c>
      <c r="E34" s="5" t="str">
        <f>VLOOKUP(D34,Klienci!$B$2:$C$25,2,0)</f>
        <v>R.JAWORSKI WROCLAW</v>
      </c>
      <c r="F34" s="5" t="str">
        <f>VLOOKUP(E34,Klienci!$C$2:$D$25,2,0)</f>
        <v>inna hurtownia</v>
      </c>
      <c r="G34" s="5" t="str">
        <f>VLOOKUP(E34,Klienci!$C$2:$E$25,3,0)</f>
        <v>zachodni</v>
      </c>
      <c r="H34" s="9">
        <v>2352.6799999999998</v>
      </c>
      <c r="I34" s="9">
        <f t="shared" si="0"/>
        <v>541.12</v>
      </c>
      <c r="J34" s="9">
        <f t="shared" si="1"/>
        <v>2893.7999999999997</v>
      </c>
      <c r="K34" s="6">
        <f t="shared" si="2"/>
        <v>44977</v>
      </c>
      <c r="L34" s="6">
        <v>44997</v>
      </c>
      <c r="M34" s="5">
        <f t="shared" si="3"/>
        <v>20</v>
      </c>
      <c r="N34" s="5" t="str">
        <f t="shared" si="4"/>
        <v>kw.1</v>
      </c>
      <c r="O34" s="42">
        <f t="shared" si="5"/>
        <v>2</v>
      </c>
    </row>
    <row r="35" spans="1:15" x14ac:dyDescent="0.2">
      <c r="A35" s="5">
        <v>34</v>
      </c>
      <c r="B35" s="6">
        <v>44956</v>
      </c>
      <c r="C35" s="7" t="s">
        <v>11</v>
      </c>
      <c r="D35" s="8">
        <v>23</v>
      </c>
      <c r="E35" s="5" t="str">
        <f>VLOOKUP(D35,Klienci!$B$2:$C$25,2,0)</f>
        <v xml:space="preserve">T.CZAPLIŃSKI KRAKOW  </v>
      </c>
      <c r="F35" s="5" t="str">
        <f>VLOOKUP(E35,Klienci!$C$2:$D$25,2,0)</f>
        <v>zakład przemysłowy</v>
      </c>
      <c r="G35" s="5" t="str">
        <f>VLOOKUP(E35,Klienci!$C$2:$E$25,3,0)</f>
        <v>południowy</v>
      </c>
      <c r="H35" s="9">
        <v>1051.6199999999999</v>
      </c>
      <c r="I35" s="9">
        <f t="shared" si="0"/>
        <v>241.87</v>
      </c>
      <c r="J35" s="9">
        <f t="shared" si="1"/>
        <v>1293.4899999999998</v>
      </c>
      <c r="K35" s="6">
        <f t="shared" si="2"/>
        <v>44970</v>
      </c>
      <c r="L35" s="6">
        <v>44971</v>
      </c>
      <c r="M35" s="5">
        <f t="shared" si="3"/>
        <v>1</v>
      </c>
      <c r="N35" s="5" t="str">
        <f t="shared" si="4"/>
        <v>kw.1</v>
      </c>
      <c r="O35" s="42">
        <f t="shared" si="5"/>
        <v>2</v>
      </c>
    </row>
    <row r="36" spans="1:15" x14ac:dyDescent="0.2">
      <c r="A36" s="5">
        <v>35</v>
      </c>
      <c r="B36" s="6">
        <v>44957</v>
      </c>
      <c r="C36" s="7" t="s">
        <v>11</v>
      </c>
      <c r="D36" s="8">
        <v>15</v>
      </c>
      <c r="E36" s="5" t="str">
        <f>VLOOKUP(D36,Klienci!$B$2:$C$25,2,0)</f>
        <v>T.GORAL BIALYSTOK</v>
      </c>
      <c r="F36" s="5" t="str">
        <f>VLOOKUP(E36,Klienci!$C$2:$D$25,2,0)</f>
        <v>dealer autoryzowany</v>
      </c>
      <c r="G36" s="5" t="str">
        <f>VLOOKUP(E36,Klienci!$C$2:$E$25,3,0)</f>
        <v>centralny i wschodni</v>
      </c>
      <c r="H36" s="9">
        <v>10569.03</v>
      </c>
      <c r="I36" s="9">
        <f t="shared" si="0"/>
        <v>2430.88</v>
      </c>
      <c r="J36" s="9">
        <f t="shared" si="1"/>
        <v>12999.91</v>
      </c>
      <c r="K36" s="6">
        <f t="shared" si="2"/>
        <v>44985</v>
      </c>
      <c r="L36" s="6">
        <v>44985</v>
      </c>
      <c r="M36" s="5">
        <f t="shared" si="3"/>
        <v>0</v>
      </c>
      <c r="N36" s="5" t="str">
        <f t="shared" si="4"/>
        <v>kw.1</v>
      </c>
      <c r="O36" s="42">
        <f t="shared" si="5"/>
        <v>3</v>
      </c>
    </row>
    <row r="37" spans="1:15" x14ac:dyDescent="0.2">
      <c r="A37" s="5">
        <v>36</v>
      </c>
      <c r="B37" s="6">
        <v>44957</v>
      </c>
      <c r="C37" s="7" t="s">
        <v>12</v>
      </c>
      <c r="D37" s="8">
        <v>15</v>
      </c>
      <c r="E37" s="5" t="str">
        <f>VLOOKUP(D37,Klienci!$B$2:$C$25,2,0)</f>
        <v>T.GORAL BIALYSTOK</v>
      </c>
      <c r="F37" s="5" t="str">
        <f>VLOOKUP(E37,Klienci!$C$2:$D$25,2,0)</f>
        <v>dealer autoryzowany</v>
      </c>
      <c r="G37" s="5" t="str">
        <f>VLOOKUP(E37,Klienci!$C$2:$E$25,3,0)</f>
        <v>centralny i wschodni</v>
      </c>
      <c r="H37" s="9">
        <v>9432.8700000000008</v>
      </c>
      <c r="I37" s="9">
        <f t="shared" si="0"/>
        <v>2169.56</v>
      </c>
      <c r="J37" s="9">
        <f t="shared" si="1"/>
        <v>11602.43</v>
      </c>
      <c r="K37" s="6">
        <f t="shared" si="2"/>
        <v>44985</v>
      </c>
      <c r="L37" s="6">
        <v>44984</v>
      </c>
      <c r="M37" s="5">
        <f t="shared" si="3"/>
        <v>-1</v>
      </c>
      <c r="N37" s="5" t="str">
        <f t="shared" si="4"/>
        <v>kw.1</v>
      </c>
      <c r="O37" s="42">
        <f t="shared" si="5"/>
        <v>3</v>
      </c>
    </row>
    <row r="38" spans="1:15" x14ac:dyDescent="0.2">
      <c r="A38" s="5">
        <v>37</v>
      </c>
      <c r="B38" s="6">
        <v>44958</v>
      </c>
      <c r="C38" s="7" t="s">
        <v>12</v>
      </c>
      <c r="D38" s="8">
        <v>3</v>
      </c>
      <c r="E38" s="5" t="str">
        <f>VLOOKUP(D38,Klienci!$B$2:$C$25,2,0)</f>
        <v>WIGA SZCZECIN</v>
      </c>
      <c r="F38" s="5" t="str">
        <f>VLOOKUP(E38,Klienci!$C$2:$D$25,2,0)</f>
        <v>dealer autoryzowany</v>
      </c>
      <c r="G38" s="5" t="str">
        <f>VLOOKUP(E38,Klienci!$C$2:$E$25,3,0)</f>
        <v>północny</v>
      </c>
      <c r="H38" s="9">
        <v>8904.7800000000007</v>
      </c>
      <c r="I38" s="9">
        <f t="shared" si="0"/>
        <v>2048.1</v>
      </c>
      <c r="J38" s="9">
        <f t="shared" si="1"/>
        <v>10952.880000000001</v>
      </c>
      <c r="K38" s="6">
        <f t="shared" si="2"/>
        <v>44986</v>
      </c>
      <c r="L38" s="6">
        <v>45002</v>
      </c>
      <c r="M38" s="5">
        <f t="shared" si="3"/>
        <v>16</v>
      </c>
      <c r="N38" s="5" t="str">
        <f t="shared" si="4"/>
        <v>kw.1</v>
      </c>
      <c r="O38" s="42">
        <f t="shared" si="5"/>
        <v>4</v>
      </c>
    </row>
    <row r="39" spans="1:15" x14ac:dyDescent="0.2">
      <c r="A39" s="5">
        <v>38</v>
      </c>
      <c r="B39" s="6">
        <v>44958</v>
      </c>
      <c r="C39" s="7" t="s">
        <v>11</v>
      </c>
      <c r="D39" s="8">
        <v>3</v>
      </c>
      <c r="E39" s="5" t="str">
        <f>VLOOKUP(D39,Klienci!$B$2:$C$25,2,0)</f>
        <v>WIGA SZCZECIN</v>
      </c>
      <c r="F39" s="5" t="str">
        <f>VLOOKUP(E39,Klienci!$C$2:$D$25,2,0)</f>
        <v>dealer autoryzowany</v>
      </c>
      <c r="G39" s="5" t="str">
        <f>VLOOKUP(E39,Klienci!$C$2:$E$25,3,0)</f>
        <v>północny</v>
      </c>
      <c r="H39" s="9">
        <v>7325.36</v>
      </c>
      <c r="I39" s="9">
        <f t="shared" si="0"/>
        <v>1684.83</v>
      </c>
      <c r="J39" s="9">
        <f t="shared" si="1"/>
        <v>9010.1899999999987</v>
      </c>
      <c r="K39" s="6">
        <f t="shared" si="2"/>
        <v>44986</v>
      </c>
      <c r="L39" s="6">
        <v>44991</v>
      </c>
      <c r="M39" s="5">
        <f t="shared" si="3"/>
        <v>5</v>
      </c>
      <c r="N39" s="5" t="str">
        <f t="shared" si="4"/>
        <v>kw.1</v>
      </c>
      <c r="O39" s="42">
        <f t="shared" si="5"/>
        <v>4</v>
      </c>
    </row>
    <row r="40" spans="1:15" x14ac:dyDescent="0.2">
      <c r="A40" s="5">
        <v>39</v>
      </c>
      <c r="B40" s="6">
        <v>44958</v>
      </c>
      <c r="C40" s="7" t="s">
        <v>12</v>
      </c>
      <c r="D40" s="8">
        <v>15</v>
      </c>
      <c r="E40" s="5" t="str">
        <f>VLOOKUP(D40,Klienci!$B$2:$C$25,2,0)</f>
        <v>T.GORAL BIALYSTOK</v>
      </c>
      <c r="F40" s="5" t="str">
        <f>VLOOKUP(E40,Klienci!$C$2:$D$25,2,0)</f>
        <v>dealer autoryzowany</v>
      </c>
      <c r="G40" s="5" t="str">
        <f>VLOOKUP(E40,Klienci!$C$2:$E$25,3,0)</f>
        <v>centralny i wschodni</v>
      </c>
      <c r="H40" s="9">
        <v>8136.03</v>
      </c>
      <c r="I40" s="9">
        <f t="shared" si="0"/>
        <v>1871.29</v>
      </c>
      <c r="J40" s="9">
        <f t="shared" si="1"/>
        <v>10007.32</v>
      </c>
      <c r="K40" s="6">
        <f t="shared" si="2"/>
        <v>44986</v>
      </c>
      <c r="L40" s="6">
        <v>44992</v>
      </c>
      <c r="M40" s="5">
        <f t="shared" si="3"/>
        <v>6</v>
      </c>
      <c r="N40" s="5" t="str">
        <f t="shared" si="4"/>
        <v>kw.1</v>
      </c>
      <c r="O40" s="42">
        <f t="shared" si="5"/>
        <v>4</v>
      </c>
    </row>
    <row r="41" spans="1:15" x14ac:dyDescent="0.2">
      <c r="A41" s="5">
        <v>40</v>
      </c>
      <c r="B41" s="6">
        <v>44959</v>
      </c>
      <c r="C41" s="7" t="s">
        <v>12</v>
      </c>
      <c r="D41" s="8">
        <v>3</v>
      </c>
      <c r="E41" s="5" t="str">
        <f>VLOOKUP(D41,Klienci!$B$2:$C$25,2,0)</f>
        <v>WIGA SZCZECIN</v>
      </c>
      <c r="F41" s="5" t="str">
        <f>VLOOKUP(E41,Klienci!$C$2:$D$25,2,0)</f>
        <v>dealer autoryzowany</v>
      </c>
      <c r="G41" s="5" t="str">
        <f>VLOOKUP(E41,Klienci!$C$2:$E$25,3,0)</f>
        <v>północny</v>
      </c>
      <c r="H41" s="9">
        <v>8747.5499999999993</v>
      </c>
      <c r="I41" s="9">
        <f t="shared" si="0"/>
        <v>2011.94</v>
      </c>
      <c r="J41" s="9">
        <f t="shared" si="1"/>
        <v>10759.49</v>
      </c>
      <c r="K41" s="6">
        <f t="shared" si="2"/>
        <v>44987</v>
      </c>
      <c r="L41" s="6">
        <v>44999</v>
      </c>
      <c r="M41" s="5">
        <f t="shared" si="3"/>
        <v>12</v>
      </c>
      <c r="N41" s="5" t="str">
        <f t="shared" si="4"/>
        <v>kw.1</v>
      </c>
      <c r="O41" s="42">
        <f t="shared" si="5"/>
        <v>5</v>
      </c>
    </row>
    <row r="42" spans="1:15" x14ac:dyDescent="0.2">
      <c r="A42" s="5">
        <v>41</v>
      </c>
      <c r="B42" s="6">
        <v>44959</v>
      </c>
      <c r="C42" s="7" t="s">
        <v>11</v>
      </c>
      <c r="D42" s="8">
        <v>3</v>
      </c>
      <c r="E42" s="5" t="str">
        <f>VLOOKUP(D42,Klienci!$B$2:$C$25,2,0)</f>
        <v>WIGA SZCZECIN</v>
      </c>
      <c r="F42" s="5" t="str">
        <f>VLOOKUP(E42,Klienci!$C$2:$D$25,2,0)</f>
        <v>dealer autoryzowany</v>
      </c>
      <c r="G42" s="5" t="str">
        <f>VLOOKUP(E42,Klienci!$C$2:$E$25,3,0)</f>
        <v>północny</v>
      </c>
      <c r="H42" s="9">
        <v>10093.290000000001</v>
      </c>
      <c r="I42" s="9">
        <f t="shared" si="0"/>
        <v>2321.46</v>
      </c>
      <c r="J42" s="9">
        <f t="shared" si="1"/>
        <v>12414.75</v>
      </c>
      <c r="K42" s="6">
        <f t="shared" si="2"/>
        <v>44987</v>
      </c>
      <c r="L42" s="6">
        <v>44993</v>
      </c>
      <c r="M42" s="5">
        <f t="shared" si="3"/>
        <v>6</v>
      </c>
      <c r="N42" s="5" t="str">
        <f t="shared" si="4"/>
        <v>kw.1</v>
      </c>
      <c r="O42" s="42">
        <f t="shared" si="5"/>
        <v>5</v>
      </c>
    </row>
    <row r="43" spans="1:15" x14ac:dyDescent="0.2">
      <c r="A43" s="5">
        <v>42</v>
      </c>
      <c r="B43" s="6">
        <v>44960</v>
      </c>
      <c r="C43" s="7" t="s">
        <v>11</v>
      </c>
      <c r="D43" s="8">
        <v>17</v>
      </c>
      <c r="E43" s="5" t="str">
        <f>VLOOKUP(D43,Klienci!$B$2:$C$25,2,0)</f>
        <v>GARIA OLSZTYN</v>
      </c>
      <c r="F43" s="5" t="str">
        <f>VLOOKUP(E43,Klienci!$C$2:$D$25,2,0)</f>
        <v>dealer autoryzowany</v>
      </c>
      <c r="G43" s="5" t="str">
        <f>VLOOKUP(E43,Klienci!$C$2:$E$25,3,0)</f>
        <v>północny</v>
      </c>
      <c r="H43" s="9">
        <v>7274.87</v>
      </c>
      <c r="I43" s="9">
        <f t="shared" si="0"/>
        <v>1673.22</v>
      </c>
      <c r="J43" s="9">
        <f t="shared" si="1"/>
        <v>8948.09</v>
      </c>
      <c r="K43" s="6">
        <f t="shared" si="2"/>
        <v>44988</v>
      </c>
      <c r="L43" s="6">
        <v>44999</v>
      </c>
      <c r="M43" s="5">
        <f t="shared" si="3"/>
        <v>11</v>
      </c>
      <c r="N43" s="5" t="str">
        <f t="shared" si="4"/>
        <v>kw.1</v>
      </c>
      <c r="O43" s="42">
        <f t="shared" si="5"/>
        <v>6</v>
      </c>
    </row>
    <row r="44" spans="1:15" x14ac:dyDescent="0.2">
      <c r="A44" s="5">
        <v>43</v>
      </c>
      <c r="B44" s="6">
        <v>44962</v>
      </c>
      <c r="C44" s="7" t="s">
        <v>11</v>
      </c>
      <c r="D44" s="8">
        <v>13</v>
      </c>
      <c r="E44" s="5" t="str">
        <f>VLOOKUP(D44,Klienci!$B$2:$C$25,2,0)</f>
        <v>MORZE SZCZECIN</v>
      </c>
      <c r="F44" s="5" t="str">
        <f>VLOOKUP(E44,Klienci!$C$2:$D$25,2,0)</f>
        <v>zakład przemysłowy</v>
      </c>
      <c r="G44" s="5" t="str">
        <f>VLOOKUP(E44,Klienci!$C$2:$E$25,3,0)</f>
        <v>północny</v>
      </c>
      <c r="H44" s="9">
        <v>622.92999999999995</v>
      </c>
      <c r="I44" s="9">
        <f t="shared" si="0"/>
        <v>143.27000000000001</v>
      </c>
      <c r="J44" s="9">
        <f t="shared" si="1"/>
        <v>766.19999999999993</v>
      </c>
      <c r="K44" s="6">
        <f t="shared" si="2"/>
        <v>44976</v>
      </c>
      <c r="L44" s="6">
        <v>44976</v>
      </c>
      <c r="M44" s="5">
        <f t="shared" si="3"/>
        <v>0</v>
      </c>
      <c r="N44" s="5" t="str">
        <f t="shared" si="4"/>
        <v>kw.1</v>
      </c>
      <c r="O44" s="42">
        <f t="shared" si="5"/>
        <v>1</v>
      </c>
    </row>
    <row r="45" spans="1:15" x14ac:dyDescent="0.2">
      <c r="A45" s="5">
        <v>44</v>
      </c>
      <c r="B45" s="6">
        <v>44962</v>
      </c>
      <c r="C45" s="7" t="s">
        <v>11</v>
      </c>
      <c r="D45" s="8">
        <v>14</v>
      </c>
      <c r="E45" s="5" t="str">
        <f>VLOOKUP(D45,Klienci!$B$2:$C$25,2,0)</f>
        <v>R.MALINOWSKI MILANOWEK</v>
      </c>
      <c r="F45" s="5" t="str">
        <f>VLOOKUP(E45,Klienci!$C$2:$D$25,2,0)</f>
        <v>zakład przemysłowy</v>
      </c>
      <c r="G45" s="5" t="str">
        <f>VLOOKUP(E45,Klienci!$C$2:$E$25,3,0)</f>
        <v>centralny i wschodni</v>
      </c>
      <c r="H45" s="9">
        <v>1856.79</v>
      </c>
      <c r="I45" s="9">
        <f t="shared" si="0"/>
        <v>427.06</v>
      </c>
      <c r="J45" s="9">
        <f t="shared" si="1"/>
        <v>2283.85</v>
      </c>
      <c r="K45" s="6">
        <f t="shared" si="2"/>
        <v>44976</v>
      </c>
      <c r="L45" s="6">
        <v>44988</v>
      </c>
      <c r="M45" s="5">
        <f t="shared" si="3"/>
        <v>12</v>
      </c>
      <c r="N45" s="5" t="str">
        <f t="shared" si="4"/>
        <v>kw.1</v>
      </c>
      <c r="O45" s="42">
        <f t="shared" si="5"/>
        <v>1</v>
      </c>
    </row>
    <row r="46" spans="1:15" x14ac:dyDescent="0.2">
      <c r="A46" s="5">
        <v>45</v>
      </c>
      <c r="B46" s="6">
        <v>44963</v>
      </c>
      <c r="C46" s="7" t="s">
        <v>11</v>
      </c>
      <c r="D46" s="8">
        <v>3</v>
      </c>
      <c r="E46" s="5" t="str">
        <f>VLOOKUP(D46,Klienci!$B$2:$C$25,2,0)</f>
        <v>WIGA SZCZECIN</v>
      </c>
      <c r="F46" s="5" t="str">
        <f>VLOOKUP(E46,Klienci!$C$2:$D$25,2,0)</f>
        <v>dealer autoryzowany</v>
      </c>
      <c r="G46" s="5" t="str">
        <f>VLOOKUP(E46,Klienci!$C$2:$E$25,3,0)</f>
        <v>północny</v>
      </c>
      <c r="H46" s="9">
        <v>10880.93</v>
      </c>
      <c r="I46" s="9">
        <f t="shared" si="0"/>
        <v>2502.61</v>
      </c>
      <c r="J46" s="9">
        <f t="shared" si="1"/>
        <v>13383.54</v>
      </c>
      <c r="K46" s="6">
        <f t="shared" si="2"/>
        <v>44991</v>
      </c>
      <c r="L46" s="6">
        <v>44991</v>
      </c>
      <c r="M46" s="5">
        <f t="shared" si="3"/>
        <v>0</v>
      </c>
      <c r="N46" s="5" t="str">
        <f t="shared" si="4"/>
        <v>kw.1</v>
      </c>
      <c r="O46" s="42">
        <f t="shared" si="5"/>
        <v>2</v>
      </c>
    </row>
    <row r="47" spans="1:15" x14ac:dyDescent="0.2">
      <c r="A47" s="5">
        <v>46</v>
      </c>
      <c r="B47" s="6">
        <v>44963</v>
      </c>
      <c r="C47" s="7" t="s">
        <v>11</v>
      </c>
      <c r="D47" s="8">
        <v>19</v>
      </c>
      <c r="E47" s="5" t="str">
        <f>VLOOKUP(D47,Klienci!$B$2:$C$25,2,0)</f>
        <v>E.JAGIELLO BYDGOSZCZ</v>
      </c>
      <c r="F47" s="5" t="str">
        <f>VLOOKUP(E47,Klienci!$C$2:$D$25,2,0)</f>
        <v>zakład przemysłowy</v>
      </c>
      <c r="G47" s="5" t="str">
        <f>VLOOKUP(E47,Klienci!$C$2:$E$25,3,0)</f>
        <v>północny</v>
      </c>
      <c r="H47" s="9">
        <v>1031.53</v>
      </c>
      <c r="I47" s="9">
        <f t="shared" si="0"/>
        <v>237.25</v>
      </c>
      <c r="J47" s="9">
        <f t="shared" si="1"/>
        <v>1268.78</v>
      </c>
      <c r="K47" s="6">
        <f t="shared" si="2"/>
        <v>44977</v>
      </c>
      <c r="L47" s="6">
        <v>44975</v>
      </c>
      <c r="M47" s="5">
        <f t="shared" si="3"/>
        <v>-2</v>
      </c>
      <c r="N47" s="5" t="str">
        <f t="shared" si="4"/>
        <v>kw.1</v>
      </c>
      <c r="O47" s="42">
        <f t="shared" si="5"/>
        <v>2</v>
      </c>
    </row>
    <row r="48" spans="1:15" x14ac:dyDescent="0.2">
      <c r="A48" s="5">
        <v>47</v>
      </c>
      <c r="B48" s="6">
        <v>44965</v>
      </c>
      <c r="C48" s="7" t="s">
        <v>11</v>
      </c>
      <c r="D48" s="8">
        <v>4</v>
      </c>
      <c r="E48" s="5" t="str">
        <f>VLOOKUP(D48,Klienci!$B$2:$C$25,2,0)</f>
        <v>KAR-PEK POZNAN</v>
      </c>
      <c r="F48" s="5" t="str">
        <f>VLOOKUP(E48,Klienci!$C$2:$D$25,2,0)</f>
        <v>dealer autoryzowany</v>
      </c>
      <c r="G48" s="5" t="str">
        <f>VLOOKUP(E48,Klienci!$C$2:$E$25,3,0)</f>
        <v>zachodni</v>
      </c>
      <c r="H48" s="9">
        <v>17277.68</v>
      </c>
      <c r="I48" s="9">
        <f t="shared" si="0"/>
        <v>3973.87</v>
      </c>
      <c r="J48" s="9">
        <f t="shared" si="1"/>
        <v>21251.55</v>
      </c>
      <c r="K48" s="6">
        <f t="shared" si="2"/>
        <v>44993</v>
      </c>
      <c r="L48" s="6">
        <v>44998</v>
      </c>
      <c r="M48" s="5">
        <f t="shared" si="3"/>
        <v>5</v>
      </c>
      <c r="N48" s="5" t="str">
        <f t="shared" si="4"/>
        <v>kw.1</v>
      </c>
      <c r="O48" s="42">
        <f t="shared" si="5"/>
        <v>4</v>
      </c>
    </row>
    <row r="49" spans="1:15" x14ac:dyDescent="0.2">
      <c r="A49" s="5">
        <v>48</v>
      </c>
      <c r="B49" s="6">
        <v>44968</v>
      </c>
      <c r="C49" s="7" t="s">
        <v>12</v>
      </c>
      <c r="D49" s="8">
        <v>15</v>
      </c>
      <c r="E49" s="5" t="str">
        <f>VLOOKUP(D49,Klienci!$B$2:$C$25,2,0)</f>
        <v>T.GORAL BIALYSTOK</v>
      </c>
      <c r="F49" s="5" t="str">
        <f>VLOOKUP(E49,Klienci!$C$2:$D$25,2,0)</f>
        <v>dealer autoryzowany</v>
      </c>
      <c r="G49" s="5" t="str">
        <f>VLOOKUP(E49,Klienci!$C$2:$E$25,3,0)</f>
        <v>centralny i wschodni</v>
      </c>
      <c r="H49" s="9">
        <v>9972.7099999999991</v>
      </c>
      <c r="I49" s="9">
        <f t="shared" si="0"/>
        <v>2293.7199999999998</v>
      </c>
      <c r="J49" s="9">
        <f t="shared" si="1"/>
        <v>12266.429999999998</v>
      </c>
      <c r="K49" s="6">
        <f t="shared" si="2"/>
        <v>44996</v>
      </c>
      <c r="L49" s="6">
        <v>45004</v>
      </c>
      <c r="M49" s="5">
        <f t="shared" si="3"/>
        <v>8</v>
      </c>
      <c r="N49" s="5" t="str">
        <f t="shared" si="4"/>
        <v>kw.1</v>
      </c>
      <c r="O49" s="42">
        <f t="shared" si="5"/>
        <v>7</v>
      </c>
    </row>
    <row r="50" spans="1:15" x14ac:dyDescent="0.2">
      <c r="A50" s="5">
        <v>49</v>
      </c>
      <c r="B50" s="6">
        <v>44969</v>
      </c>
      <c r="C50" s="7" t="s">
        <v>12</v>
      </c>
      <c r="D50" s="8">
        <v>3</v>
      </c>
      <c r="E50" s="5" t="str">
        <f>VLOOKUP(D50,Klienci!$B$2:$C$25,2,0)</f>
        <v>WIGA SZCZECIN</v>
      </c>
      <c r="F50" s="5" t="str">
        <f>VLOOKUP(E50,Klienci!$C$2:$D$25,2,0)</f>
        <v>dealer autoryzowany</v>
      </c>
      <c r="G50" s="5" t="str">
        <f>VLOOKUP(E50,Klienci!$C$2:$E$25,3,0)</f>
        <v>północny</v>
      </c>
      <c r="H50" s="9">
        <v>8633.44</v>
      </c>
      <c r="I50" s="9">
        <f t="shared" si="0"/>
        <v>1985.69</v>
      </c>
      <c r="J50" s="9">
        <f t="shared" si="1"/>
        <v>10619.130000000001</v>
      </c>
      <c r="K50" s="6">
        <f t="shared" si="2"/>
        <v>44997</v>
      </c>
      <c r="L50" s="6">
        <v>45007</v>
      </c>
      <c r="M50" s="5">
        <f t="shared" si="3"/>
        <v>10</v>
      </c>
      <c r="N50" s="5" t="str">
        <f t="shared" si="4"/>
        <v>kw.1</v>
      </c>
      <c r="O50" s="42">
        <f t="shared" si="5"/>
        <v>1</v>
      </c>
    </row>
    <row r="51" spans="1:15" x14ac:dyDescent="0.2">
      <c r="A51" s="5">
        <v>50</v>
      </c>
      <c r="B51" s="6">
        <v>44969</v>
      </c>
      <c r="C51" s="7" t="s">
        <v>11</v>
      </c>
      <c r="D51" s="8">
        <v>3</v>
      </c>
      <c r="E51" s="5" t="str">
        <f>VLOOKUP(D51,Klienci!$B$2:$C$25,2,0)</f>
        <v>WIGA SZCZECIN</v>
      </c>
      <c r="F51" s="5" t="str">
        <f>VLOOKUP(E51,Klienci!$C$2:$D$25,2,0)</f>
        <v>dealer autoryzowany</v>
      </c>
      <c r="G51" s="5" t="str">
        <f>VLOOKUP(E51,Klienci!$C$2:$E$25,3,0)</f>
        <v>północny</v>
      </c>
      <c r="H51" s="9">
        <v>10458.41</v>
      </c>
      <c r="I51" s="9">
        <f t="shared" si="0"/>
        <v>2405.4299999999998</v>
      </c>
      <c r="J51" s="9">
        <f t="shared" si="1"/>
        <v>12863.84</v>
      </c>
      <c r="K51" s="6">
        <f t="shared" si="2"/>
        <v>44997</v>
      </c>
      <c r="L51" s="6">
        <v>45001</v>
      </c>
      <c r="M51" s="5">
        <f t="shared" si="3"/>
        <v>4</v>
      </c>
      <c r="N51" s="5" t="str">
        <f t="shared" si="4"/>
        <v>kw.1</v>
      </c>
      <c r="O51" s="42">
        <f t="shared" si="5"/>
        <v>1</v>
      </c>
    </row>
    <row r="52" spans="1:15" x14ac:dyDescent="0.2">
      <c r="A52" s="5">
        <v>51</v>
      </c>
      <c r="B52" s="6">
        <v>44970</v>
      </c>
      <c r="C52" s="7" t="s">
        <v>11</v>
      </c>
      <c r="D52" s="8">
        <v>13</v>
      </c>
      <c r="E52" s="5" t="str">
        <f>VLOOKUP(D52,Klienci!$B$2:$C$25,2,0)</f>
        <v>MORZE SZCZECIN</v>
      </c>
      <c r="F52" s="5" t="str">
        <f>VLOOKUP(E52,Klienci!$C$2:$D$25,2,0)</f>
        <v>zakład przemysłowy</v>
      </c>
      <c r="G52" s="5" t="str">
        <f>VLOOKUP(E52,Klienci!$C$2:$E$25,3,0)</f>
        <v>północny</v>
      </c>
      <c r="H52" s="9">
        <v>1294.74</v>
      </c>
      <c r="I52" s="9">
        <f t="shared" si="0"/>
        <v>297.79000000000002</v>
      </c>
      <c r="J52" s="9">
        <f t="shared" si="1"/>
        <v>1592.53</v>
      </c>
      <c r="K52" s="6">
        <f t="shared" si="2"/>
        <v>44984</v>
      </c>
      <c r="L52" s="6">
        <v>44998</v>
      </c>
      <c r="M52" s="5">
        <f t="shared" si="3"/>
        <v>14</v>
      </c>
      <c r="N52" s="5" t="str">
        <f t="shared" si="4"/>
        <v>kw.1</v>
      </c>
      <c r="O52" s="42">
        <f t="shared" si="5"/>
        <v>2</v>
      </c>
    </row>
    <row r="53" spans="1:15" x14ac:dyDescent="0.2">
      <c r="A53" s="5">
        <v>52</v>
      </c>
      <c r="B53" s="6">
        <v>44970</v>
      </c>
      <c r="C53" s="7" t="s">
        <v>11</v>
      </c>
      <c r="D53" s="8">
        <v>17</v>
      </c>
      <c r="E53" s="5" t="str">
        <f>VLOOKUP(D53,Klienci!$B$2:$C$25,2,0)</f>
        <v>GARIA OLSZTYN</v>
      </c>
      <c r="F53" s="5" t="str">
        <f>VLOOKUP(E53,Klienci!$C$2:$D$25,2,0)</f>
        <v>dealer autoryzowany</v>
      </c>
      <c r="G53" s="5" t="str">
        <f>VLOOKUP(E53,Klienci!$C$2:$E$25,3,0)</f>
        <v>północny</v>
      </c>
      <c r="H53" s="9">
        <v>7719.54</v>
      </c>
      <c r="I53" s="9">
        <f t="shared" si="0"/>
        <v>1775.49</v>
      </c>
      <c r="J53" s="9">
        <f t="shared" si="1"/>
        <v>9495.0300000000007</v>
      </c>
      <c r="K53" s="6">
        <f t="shared" si="2"/>
        <v>44998</v>
      </c>
      <c r="L53" s="6">
        <v>45004</v>
      </c>
      <c r="M53" s="5">
        <f t="shared" si="3"/>
        <v>6</v>
      </c>
      <c r="N53" s="5" t="str">
        <f t="shared" si="4"/>
        <v>kw.1</v>
      </c>
      <c r="O53" s="42">
        <f t="shared" si="5"/>
        <v>2</v>
      </c>
    </row>
    <row r="54" spans="1:15" x14ac:dyDescent="0.2">
      <c r="A54" s="5">
        <v>53</v>
      </c>
      <c r="B54" s="6">
        <v>44971</v>
      </c>
      <c r="C54" s="7" t="s">
        <v>11</v>
      </c>
      <c r="D54" s="8">
        <v>3</v>
      </c>
      <c r="E54" s="5" t="str">
        <f>VLOOKUP(D54,Klienci!$B$2:$C$25,2,0)</f>
        <v>WIGA SZCZECIN</v>
      </c>
      <c r="F54" s="5" t="str">
        <f>VLOOKUP(E54,Klienci!$C$2:$D$25,2,0)</f>
        <v>dealer autoryzowany</v>
      </c>
      <c r="G54" s="5" t="str">
        <f>VLOOKUP(E54,Klienci!$C$2:$E$25,3,0)</f>
        <v>północny</v>
      </c>
      <c r="H54" s="9">
        <v>10737.8</v>
      </c>
      <c r="I54" s="9">
        <f t="shared" si="0"/>
        <v>2469.69</v>
      </c>
      <c r="J54" s="9">
        <f t="shared" si="1"/>
        <v>13207.49</v>
      </c>
      <c r="K54" s="6">
        <f t="shared" si="2"/>
        <v>44999</v>
      </c>
      <c r="L54" s="6">
        <v>45014</v>
      </c>
      <c r="M54" s="5">
        <f t="shared" si="3"/>
        <v>15</v>
      </c>
      <c r="N54" s="5" t="str">
        <f t="shared" si="4"/>
        <v>kw.1</v>
      </c>
      <c r="O54" s="42">
        <f t="shared" si="5"/>
        <v>3</v>
      </c>
    </row>
    <row r="55" spans="1:15" x14ac:dyDescent="0.2">
      <c r="A55" s="5">
        <v>54</v>
      </c>
      <c r="B55" s="6">
        <v>44971</v>
      </c>
      <c r="C55" s="7" t="s">
        <v>12</v>
      </c>
      <c r="D55" s="8">
        <v>7</v>
      </c>
      <c r="E55" s="5" t="str">
        <f>VLOOKUP(D55,Klienci!$B$2:$C$25,2,0)</f>
        <v>GIRGOPOL GDANSK</v>
      </c>
      <c r="F55" s="5" t="str">
        <f>VLOOKUP(E55,Klienci!$C$2:$D$25,2,0)</f>
        <v>inna hurtownia</v>
      </c>
      <c r="G55" s="5" t="str">
        <f>VLOOKUP(E55,Klienci!$C$2:$E$25,3,0)</f>
        <v>północny</v>
      </c>
      <c r="H55" s="9">
        <v>4209.7</v>
      </c>
      <c r="I55" s="9">
        <f t="shared" si="0"/>
        <v>968.23</v>
      </c>
      <c r="J55" s="9">
        <f t="shared" si="1"/>
        <v>5177.93</v>
      </c>
      <c r="K55" s="6">
        <f t="shared" si="2"/>
        <v>44992</v>
      </c>
      <c r="L55" s="6">
        <v>45003</v>
      </c>
      <c r="M55" s="5">
        <f t="shared" si="3"/>
        <v>11</v>
      </c>
      <c r="N55" s="5" t="str">
        <f t="shared" si="4"/>
        <v>kw.1</v>
      </c>
      <c r="O55" s="42">
        <f t="shared" si="5"/>
        <v>3</v>
      </c>
    </row>
    <row r="56" spans="1:15" x14ac:dyDescent="0.2">
      <c r="A56" s="5">
        <v>55</v>
      </c>
      <c r="B56" s="6">
        <v>44975</v>
      </c>
      <c r="C56" s="7" t="s">
        <v>12</v>
      </c>
      <c r="D56" s="8">
        <v>3</v>
      </c>
      <c r="E56" s="5" t="str">
        <f>VLOOKUP(D56,Klienci!$B$2:$C$25,2,0)</f>
        <v>WIGA SZCZECIN</v>
      </c>
      <c r="F56" s="5" t="str">
        <f>VLOOKUP(E56,Klienci!$C$2:$D$25,2,0)</f>
        <v>dealer autoryzowany</v>
      </c>
      <c r="G56" s="5" t="str">
        <f>VLOOKUP(E56,Klienci!$C$2:$E$25,3,0)</f>
        <v>północny</v>
      </c>
      <c r="H56" s="9">
        <v>10579.5</v>
      </c>
      <c r="I56" s="9">
        <f t="shared" si="0"/>
        <v>2433.29</v>
      </c>
      <c r="J56" s="9">
        <f t="shared" si="1"/>
        <v>13012.79</v>
      </c>
      <c r="K56" s="6">
        <f t="shared" si="2"/>
        <v>45003</v>
      </c>
      <c r="L56" s="6">
        <v>45011</v>
      </c>
      <c r="M56" s="5">
        <f t="shared" si="3"/>
        <v>8</v>
      </c>
      <c r="N56" s="5" t="str">
        <f t="shared" si="4"/>
        <v>kw.1</v>
      </c>
      <c r="O56" s="42">
        <f t="shared" si="5"/>
        <v>7</v>
      </c>
    </row>
    <row r="57" spans="1:15" x14ac:dyDescent="0.2">
      <c r="A57" s="5">
        <v>56</v>
      </c>
      <c r="B57" s="6">
        <v>44976</v>
      </c>
      <c r="C57" s="7" t="s">
        <v>11</v>
      </c>
      <c r="D57" s="8">
        <v>20</v>
      </c>
      <c r="E57" s="5" t="str">
        <f>VLOOKUP(D57,Klienci!$B$2:$C$25,2,0)</f>
        <v>R.JAWORSKI WROCLAW</v>
      </c>
      <c r="F57" s="5" t="str">
        <f>VLOOKUP(E57,Klienci!$C$2:$D$25,2,0)</f>
        <v>inna hurtownia</v>
      </c>
      <c r="G57" s="5" t="str">
        <f>VLOOKUP(E57,Klienci!$C$2:$E$25,3,0)</f>
        <v>zachodni</v>
      </c>
      <c r="H57" s="9">
        <v>4449.1899999999996</v>
      </c>
      <c r="I57" s="9">
        <f t="shared" si="0"/>
        <v>1023.31</v>
      </c>
      <c r="J57" s="9">
        <f t="shared" si="1"/>
        <v>5472.5</v>
      </c>
      <c r="K57" s="6">
        <f t="shared" si="2"/>
        <v>44997</v>
      </c>
      <c r="L57" s="6">
        <v>45012</v>
      </c>
      <c r="M57" s="5">
        <f t="shared" si="3"/>
        <v>15</v>
      </c>
      <c r="N57" s="5" t="str">
        <f t="shared" si="4"/>
        <v>kw.1</v>
      </c>
      <c r="O57" s="42">
        <f t="shared" si="5"/>
        <v>1</v>
      </c>
    </row>
    <row r="58" spans="1:15" x14ac:dyDescent="0.2">
      <c r="A58" s="5">
        <v>57</v>
      </c>
      <c r="B58" s="6">
        <v>44977</v>
      </c>
      <c r="C58" s="7" t="s">
        <v>11</v>
      </c>
      <c r="D58" s="8">
        <v>17</v>
      </c>
      <c r="E58" s="5" t="str">
        <f>VLOOKUP(D58,Klienci!$B$2:$C$25,2,0)</f>
        <v>GARIA OLSZTYN</v>
      </c>
      <c r="F58" s="5" t="str">
        <f>VLOOKUP(E58,Klienci!$C$2:$D$25,2,0)</f>
        <v>dealer autoryzowany</v>
      </c>
      <c r="G58" s="5" t="str">
        <f>VLOOKUP(E58,Klienci!$C$2:$E$25,3,0)</f>
        <v>północny</v>
      </c>
      <c r="H58" s="9">
        <v>4508.9799999999996</v>
      </c>
      <c r="I58" s="9">
        <f t="shared" si="0"/>
        <v>1037.07</v>
      </c>
      <c r="J58" s="9">
        <f t="shared" si="1"/>
        <v>5546.0499999999993</v>
      </c>
      <c r="K58" s="6">
        <f t="shared" si="2"/>
        <v>45005</v>
      </c>
      <c r="L58" s="6">
        <v>45013</v>
      </c>
      <c r="M58" s="5">
        <f t="shared" si="3"/>
        <v>8</v>
      </c>
      <c r="N58" s="5" t="str">
        <f t="shared" si="4"/>
        <v>kw.1</v>
      </c>
      <c r="O58" s="42">
        <f t="shared" si="5"/>
        <v>2</v>
      </c>
    </row>
    <row r="59" spans="1:15" x14ac:dyDescent="0.2">
      <c r="A59" s="5">
        <v>58</v>
      </c>
      <c r="B59" s="6">
        <v>44979</v>
      </c>
      <c r="C59" s="7" t="s">
        <v>11</v>
      </c>
      <c r="D59" s="8">
        <v>4</v>
      </c>
      <c r="E59" s="5" t="str">
        <f>VLOOKUP(D59,Klienci!$B$2:$C$25,2,0)</f>
        <v>KAR-PEK POZNAN</v>
      </c>
      <c r="F59" s="5" t="str">
        <f>VLOOKUP(E59,Klienci!$C$2:$D$25,2,0)</f>
        <v>dealer autoryzowany</v>
      </c>
      <c r="G59" s="5" t="str">
        <f>VLOOKUP(E59,Klienci!$C$2:$E$25,3,0)</f>
        <v>zachodni</v>
      </c>
      <c r="H59" s="9">
        <v>22988.71</v>
      </c>
      <c r="I59" s="9">
        <f t="shared" si="0"/>
        <v>5287.4</v>
      </c>
      <c r="J59" s="9">
        <f t="shared" si="1"/>
        <v>28276.11</v>
      </c>
      <c r="K59" s="6">
        <f t="shared" si="2"/>
        <v>45007</v>
      </c>
      <c r="L59" s="6">
        <v>45010</v>
      </c>
      <c r="M59" s="5">
        <f t="shared" si="3"/>
        <v>3</v>
      </c>
      <c r="N59" s="5" t="str">
        <f t="shared" si="4"/>
        <v>kw.1</v>
      </c>
      <c r="O59" s="42">
        <f t="shared" si="5"/>
        <v>4</v>
      </c>
    </row>
    <row r="60" spans="1:15" x14ac:dyDescent="0.2">
      <c r="A60" s="5">
        <v>59</v>
      </c>
      <c r="B60" s="6">
        <v>44979</v>
      </c>
      <c r="C60" s="7" t="s">
        <v>12</v>
      </c>
      <c r="D60" s="8">
        <v>17</v>
      </c>
      <c r="E60" s="5" t="str">
        <f>VLOOKUP(D60,Klienci!$B$2:$C$25,2,0)</f>
        <v>GARIA OLSZTYN</v>
      </c>
      <c r="F60" s="5" t="str">
        <f>VLOOKUP(E60,Klienci!$C$2:$D$25,2,0)</f>
        <v>dealer autoryzowany</v>
      </c>
      <c r="G60" s="5" t="str">
        <f>VLOOKUP(E60,Klienci!$C$2:$E$25,3,0)</f>
        <v>północny</v>
      </c>
      <c r="H60" s="9">
        <v>5788.88</v>
      </c>
      <c r="I60" s="9">
        <f t="shared" si="0"/>
        <v>1331.44</v>
      </c>
      <c r="J60" s="9">
        <f t="shared" si="1"/>
        <v>7120.32</v>
      </c>
      <c r="K60" s="6">
        <f t="shared" si="2"/>
        <v>45007</v>
      </c>
      <c r="L60" s="6">
        <v>45020</v>
      </c>
      <c r="M60" s="5">
        <f t="shared" si="3"/>
        <v>13</v>
      </c>
      <c r="N60" s="5" t="str">
        <f t="shared" si="4"/>
        <v>kw.2</v>
      </c>
      <c r="O60" s="42">
        <f t="shared" si="5"/>
        <v>4</v>
      </c>
    </row>
    <row r="61" spans="1:15" x14ac:dyDescent="0.2">
      <c r="A61" s="5">
        <v>60</v>
      </c>
      <c r="B61" s="6">
        <v>44980</v>
      </c>
      <c r="C61" s="7" t="s">
        <v>11</v>
      </c>
      <c r="D61" s="8">
        <v>2</v>
      </c>
      <c r="E61" s="5" t="str">
        <f>VLOOKUP(D61,Klienci!$B$2:$C$25,2,0)</f>
        <v>O.W.P.T. POZNAN</v>
      </c>
      <c r="F61" s="5" t="str">
        <f>VLOOKUP(E61,Klienci!$C$2:$D$25,2,0)</f>
        <v>dealer autoryzowany</v>
      </c>
      <c r="G61" s="5" t="str">
        <f>VLOOKUP(E61,Klienci!$C$2:$E$25,3,0)</f>
        <v>zachodni</v>
      </c>
      <c r="H61" s="9">
        <v>11298.5</v>
      </c>
      <c r="I61" s="9">
        <f t="shared" si="0"/>
        <v>2598.66</v>
      </c>
      <c r="J61" s="9">
        <f t="shared" si="1"/>
        <v>13897.16</v>
      </c>
      <c r="K61" s="6">
        <f t="shared" si="2"/>
        <v>45008</v>
      </c>
      <c r="L61" s="6">
        <v>45019</v>
      </c>
      <c r="M61" s="5">
        <f t="shared" si="3"/>
        <v>11</v>
      </c>
      <c r="N61" s="5" t="str">
        <f t="shared" si="4"/>
        <v>kw.2</v>
      </c>
      <c r="O61" s="42">
        <f t="shared" si="5"/>
        <v>5</v>
      </c>
    </row>
    <row r="62" spans="1:15" x14ac:dyDescent="0.2">
      <c r="A62" s="5">
        <v>61</v>
      </c>
      <c r="B62" s="6">
        <v>44982</v>
      </c>
      <c r="C62" s="7" t="s">
        <v>11</v>
      </c>
      <c r="D62" s="8">
        <v>6</v>
      </c>
      <c r="E62" s="5" t="str">
        <f>VLOOKUP(D62,Klienci!$B$2:$C$25,2,0)</f>
        <v>WSCHOD BIALYSTOK</v>
      </c>
      <c r="F62" s="5" t="str">
        <f>VLOOKUP(E62,Klienci!$C$2:$D$25,2,0)</f>
        <v>dealer autoryzowany</v>
      </c>
      <c r="G62" s="5" t="str">
        <f>VLOOKUP(E62,Klienci!$C$2:$E$25,3,0)</f>
        <v>centralny i wschodni</v>
      </c>
      <c r="H62" s="9">
        <v>5713.87</v>
      </c>
      <c r="I62" s="9">
        <f t="shared" si="0"/>
        <v>1314.19</v>
      </c>
      <c r="J62" s="9">
        <f t="shared" si="1"/>
        <v>7028.0599999999995</v>
      </c>
      <c r="K62" s="6">
        <f t="shared" si="2"/>
        <v>45010</v>
      </c>
      <c r="L62" s="6">
        <v>45019</v>
      </c>
      <c r="M62" s="5">
        <f t="shared" si="3"/>
        <v>9</v>
      </c>
      <c r="N62" s="5" t="str">
        <f t="shared" si="4"/>
        <v>kw.2</v>
      </c>
      <c r="O62" s="42">
        <f t="shared" si="5"/>
        <v>7</v>
      </c>
    </row>
    <row r="63" spans="1:15" x14ac:dyDescent="0.2">
      <c r="A63" s="5">
        <v>62</v>
      </c>
      <c r="B63" s="6">
        <v>44983</v>
      </c>
      <c r="C63" s="7" t="s">
        <v>11</v>
      </c>
      <c r="D63" s="8">
        <v>4</v>
      </c>
      <c r="E63" s="5" t="str">
        <f>VLOOKUP(D63,Klienci!$B$2:$C$25,2,0)</f>
        <v>KAR-PEK POZNAN</v>
      </c>
      <c r="F63" s="5" t="str">
        <f>VLOOKUP(E63,Klienci!$C$2:$D$25,2,0)</f>
        <v>dealer autoryzowany</v>
      </c>
      <c r="G63" s="5" t="str">
        <f>VLOOKUP(E63,Klienci!$C$2:$E$25,3,0)</f>
        <v>zachodni</v>
      </c>
      <c r="H63" s="9">
        <v>16626.939999999999</v>
      </c>
      <c r="I63" s="9">
        <f t="shared" si="0"/>
        <v>3824.2</v>
      </c>
      <c r="J63" s="9">
        <f t="shared" si="1"/>
        <v>20451.14</v>
      </c>
      <c r="K63" s="6">
        <f t="shared" si="2"/>
        <v>45011</v>
      </c>
      <c r="L63" s="6">
        <v>45020</v>
      </c>
      <c r="M63" s="5">
        <f t="shared" si="3"/>
        <v>9</v>
      </c>
      <c r="N63" s="5" t="str">
        <f t="shared" si="4"/>
        <v>kw.2</v>
      </c>
      <c r="O63" s="42">
        <f t="shared" si="5"/>
        <v>1</v>
      </c>
    </row>
    <row r="64" spans="1:15" x14ac:dyDescent="0.2">
      <c r="A64" s="5">
        <v>63</v>
      </c>
      <c r="B64" s="6">
        <v>44989</v>
      </c>
      <c r="C64" s="7" t="s">
        <v>12</v>
      </c>
      <c r="D64" s="8">
        <v>15</v>
      </c>
      <c r="E64" s="5" t="str">
        <f>VLOOKUP(D64,Klienci!$B$2:$C$25,2,0)</f>
        <v>T.GORAL BIALYSTOK</v>
      </c>
      <c r="F64" s="5" t="str">
        <f>VLOOKUP(E64,Klienci!$C$2:$D$25,2,0)</f>
        <v>dealer autoryzowany</v>
      </c>
      <c r="G64" s="5" t="str">
        <f>VLOOKUP(E64,Klienci!$C$2:$E$25,3,0)</f>
        <v>centralny i wschodni</v>
      </c>
      <c r="H64" s="9">
        <v>6819.26</v>
      </c>
      <c r="I64" s="9">
        <f t="shared" si="0"/>
        <v>1568.43</v>
      </c>
      <c r="J64" s="9">
        <f t="shared" si="1"/>
        <v>8387.69</v>
      </c>
      <c r="K64" s="6">
        <f t="shared" si="2"/>
        <v>45020</v>
      </c>
      <c r="L64" s="6">
        <v>45020</v>
      </c>
      <c r="M64" s="5">
        <f t="shared" si="3"/>
        <v>0</v>
      </c>
      <c r="N64" s="5" t="str">
        <f t="shared" si="4"/>
        <v>kw.2</v>
      </c>
      <c r="O64" s="42">
        <f t="shared" si="5"/>
        <v>7</v>
      </c>
    </row>
    <row r="65" spans="1:15" x14ac:dyDescent="0.2">
      <c r="A65" s="5">
        <v>64</v>
      </c>
      <c r="B65" s="6">
        <v>44989</v>
      </c>
      <c r="C65" s="7" t="s">
        <v>12</v>
      </c>
      <c r="D65" s="8">
        <v>17</v>
      </c>
      <c r="E65" s="5" t="str">
        <f>VLOOKUP(D65,Klienci!$B$2:$C$25,2,0)</f>
        <v>GARIA OLSZTYN</v>
      </c>
      <c r="F65" s="5" t="str">
        <f>VLOOKUP(E65,Klienci!$C$2:$D$25,2,0)</f>
        <v>dealer autoryzowany</v>
      </c>
      <c r="G65" s="5" t="str">
        <f>VLOOKUP(E65,Klienci!$C$2:$E$25,3,0)</f>
        <v>północny</v>
      </c>
      <c r="H65" s="9">
        <v>4373.3500000000004</v>
      </c>
      <c r="I65" s="9">
        <f t="shared" si="0"/>
        <v>1005.87</v>
      </c>
      <c r="J65" s="9">
        <f t="shared" si="1"/>
        <v>5379.22</v>
      </c>
      <c r="K65" s="6">
        <f t="shared" si="2"/>
        <v>45020</v>
      </c>
      <c r="L65" s="6">
        <v>45024</v>
      </c>
      <c r="M65" s="5">
        <f t="shared" si="3"/>
        <v>4</v>
      </c>
      <c r="N65" s="5" t="str">
        <f t="shared" si="4"/>
        <v>kw.2</v>
      </c>
      <c r="O65" s="42">
        <f t="shared" si="5"/>
        <v>7</v>
      </c>
    </row>
    <row r="66" spans="1:15" x14ac:dyDescent="0.2">
      <c r="A66" s="5">
        <v>65</v>
      </c>
      <c r="B66" s="6">
        <v>44991</v>
      </c>
      <c r="C66" s="7" t="s">
        <v>11</v>
      </c>
      <c r="D66" s="8">
        <v>9</v>
      </c>
      <c r="E66" s="5" t="str">
        <f>VLOOKUP(D66,Klienci!$B$2:$C$25,2,0)</f>
        <v>TRATWA BRWINOW</v>
      </c>
      <c r="F66" s="5" t="str">
        <f>VLOOKUP(E66,Klienci!$C$2:$D$25,2,0)</f>
        <v>inna hurtownia</v>
      </c>
      <c r="G66" s="5" t="str">
        <f>VLOOKUP(E66,Klienci!$C$2:$E$25,3,0)</f>
        <v>centralny i wschodni</v>
      </c>
      <c r="H66" s="9">
        <v>3395.14</v>
      </c>
      <c r="I66" s="9">
        <f t="shared" ref="I66:I129" si="6">ROUND(H66*VAT,2)</f>
        <v>780.88</v>
      </c>
      <c r="J66" s="9">
        <f t="shared" si="1"/>
        <v>4176.0199999999995</v>
      </c>
      <c r="K66" s="6">
        <f t="shared" si="2"/>
        <v>45012</v>
      </c>
      <c r="L66" s="6">
        <v>45011</v>
      </c>
      <c r="M66" s="5">
        <f t="shared" si="3"/>
        <v>-1</v>
      </c>
      <c r="N66" s="5" t="str">
        <f t="shared" si="4"/>
        <v>kw.1</v>
      </c>
      <c r="O66" s="42">
        <f t="shared" si="5"/>
        <v>2</v>
      </c>
    </row>
    <row r="67" spans="1:15" x14ac:dyDescent="0.2">
      <c r="A67" s="5">
        <v>66</v>
      </c>
      <c r="B67" s="6">
        <v>44992</v>
      </c>
      <c r="C67" s="7" t="s">
        <v>12</v>
      </c>
      <c r="D67" s="8">
        <v>15</v>
      </c>
      <c r="E67" s="5" t="str">
        <f>VLOOKUP(D67,Klienci!$B$2:$C$25,2,0)</f>
        <v>T.GORAL BIALYSTOK</v>
      </c>
      <c r="F67" s="5" t="str">
        <f>VLOOKUP(E67,Klienci!$C$2:$D$25,2,0)</f>
        <v>dealer autoryzowany</v>
      </c>
      <c r="G67" s="5" t="str">
        <f>VLOOKUP(E67,Klienci!$C$2:$E$25,3,0)</f>
        <v>centralny i wschodni</v>
      </c>
      <c r="H67" s="9">
        <v>8003.37</v>
      </c>
      <c r="I67" s="9">
        <f t="shared" si="6"/>
        <v>1840.78</v>
      </c>
      <c r="J67" s="9">
        <f t="shared" ref="J67:J130" si="7">H67+I67</f>
        <v>9844.15</v>
      </c>
      <c r="K67" s="6">
        <f t="shared" ref="K67:K130" si="8">IF(F67=$R$2,EDATE(B67,1),IF(F67=$R$3,B67+21,B67+14))</f>
        <v>45023</v>
      </c>
      <c r="L67" s="6">
        <v>45023</v>
      </c>
      <c r="M67" s="5">
        <f t="shared" ref="M67:M130" si="9">L67-K67</f>
        <v>0</v>
      </c>
      <c r="N67" s="5" t="str">
        <f t="shared" ref="N67:N130" si="10">VLOOKUP(L67,$Q$6:$R$11,2,1)</f>
        <v>kw.2</v>
      </c>
      <c r="O67" s="42">
        <f t="shared" ref="O67:O130" si="11">WEEKDAY(B67)</f>
        <v>3</v>
      </c>
    </row>
    <row r="68" spans="1:15" x14ac:dyDescent="0.2">
      <c r="A68" s="5">
        <v>67</v>
      </c>
      <c r="B68" s="6">
        <v>44993</v>
      </c>
      <c r="C68" s="7" t="s">
        <v>11</v>
      </c>
      <c r="D68" s="8">
        <v>2</v>
      </c>
      <c r="E68" s="5" t="str">
        <f>VLOOKUP(D68,Klienci!$B$2:$C$25,2,0)</f>
        <v>O.W.P.T. POZNAN</v>
      </c>
      <c r="F68" s="5" t="str">
        <f>VLOOKUP(E68,Klienci!$C$2:$D$25,2,0)</f>
        <v>dealer autoryzowany</v>
      </c>
      <c r="G68" s="5" t="str">
        <f>VLOOKUP(E68,Klienci!$C$2:$E$25,3,0)</f>
        <v>zachodni</v>
      </c>
      <c r="H68" s="9">
        <v>9307.66</v>
      </c>
      <c r="I68" s="9">
        <f t="shared" si="6"/>
        <v>2140.7600000000002</v>
      </c>
      <c r="J68" s="9">
        <f t="shared" si="7"/>
        <v>11448.42</v>
      </c>
      <c r="K68" s="6">
        <f t="shared" si="8"/>
        <v>45024</v>
      </c>
      <c r="L68" s="6">
        <v>45030</v>
      </c>
      <c r="M68" s="5">
        <f t="shared" si="9"/>
        <v>6</v>
      </c>
      <c r="N68" s="5" t="str">
        <f t="shared" si="10"/>
        <v>kw.2</v>
      </c>
      <c r="O68" s="42">
        <f t="shared" si="11"/>
        <v>4</v>
      </c>
    </row>
    <row r="69" spans="1:15" x14ac:dyDescent="0.2">
      <c r="A69" s="5">
        <v>68</v>
      </c>
      <c r="B69" s="6">
        <v>44993</v>
      </c>
      <c r="C69" s="7" t="s">
        <v>11</v>
      </c>
      <c r="D69" s="8">
        <v>3</v>
      </c>
      <c r="E69" s="5" t="str">
        <f>VLOOKUP(D69,Klienci!$B$2:$C$25,2,0)</f>
        <v>WIGA SZCZECIN</v>
      </c>
      <c r="F69" s="5" t="str">
        <f>VLOOKUP(E69,Klienci!$C$2:$D$25,2,0)</f>
        <v>dealer autoryzowany</v>
      </c>
      <c r="G69" s="5" t="str">
        <f>VLOOKUP(E69,Klienci!$C$2:$E$25,3,0)</f>
        <v>północny</v>
      </c>
      <c r="H69" s="9">
        <v>7171.2</v>
      </c>
      <c r="I69" s="9">
        <f t="shared" si="6"/>
        <v>1649.38</v>
      </c>
      <c r="J69" s="9">
        <f t="shared" si="7"/>
        <v>8820.58</v>
      </c>
      <c r="K69" s="6">
        <f t="shared" si="8"/>
        <v>45024</v>
      </c>
      <c r="L69" s="6">
        <v>45028</v>
      </c>
      <c r="M69" s="5">
        <f t="shared" si="9"/>
        <v>4</v>
      </c>
      <c r="N69" s="5" t="str">
        <f t="shared" si="10"/>
        <v>kw.2</v>
      </c>
      <c r="O69" s="42">
        <f t="shared" si="11"/>
        <v>4</v>
      </c>
    </row>
    <row r="70" spans="1:15" x14ac:dyDescent="0.2">
      <c r="A70" s="5">
        <v>69</v>
      </c>
      <c r="B70" s="6">
        <v>44997</v>
      </c>
      <c r="C70" s="7" t="s">
        <v>12</v>
      </c>
      <c r="D70" s="8">
        <v>7</v>
      </c>
      <c r="E70" s="5" t="str">
        <f>VLOOKUP(D70,Klienci!$B$2:$C$25,2,0)</f>
        <v>GIRGOPOL GDANSK</v>
      </c>
      <c r="F70" s="5" t="str">
        <f>VLOOKUP(E70,Klienci!$C$2:$D$25,2,0)</f>
        <v>inna hurtownia</v>
      </c>
      <c r="G70" s="5" t="str">
        <f>VLOOKUP(E70,Klienci!$C$2:$E$25,3,0)</f>
        <v>północny</v>
      </c>
      <c r="H70" s="9">
        <v>5419.46</v>
      </c>
      <c r="I70" s="9">
        <f t="shared" si="6"/>
        <v>1246.48</v>
      </c>
      <c r="J70" s="9">
        <f t="shared" si="7"/>
        <v>6665.9400000000005</v>
      </c>
      <c r="K70" s="6">
        <f t="shared" si="8"/>
        <v>45018</v>
      </c>
      <c r="L70" s="6">
        <v>45027</v>
      </c>
      <c r="M70" s="5">
        <f t="shared" si="9"/>
        <v>9</v>
      </c>
      <c r="N70" s="5" t="str">
        <f t="shared" si="10"/>
        <v>kw.2</v>
      </c>
      <c r="O70" s="42">
        <f t="shared" si="11"/>
        <v>1</v>
      </c>
    </row>
    <row r="71" spans="1:15" x14ac:dyDescent="0.2">
      <c r="A71" s="5">
        <v>70</v>
      </c>
      <c r="B71" s="6">
        <v>44997</v>
      </c>
      <c r="C71" s="7" t="s">
        <v>11</v>
      </c>
      <c r="D71" s="8">
        <v>7</v>
      </c>
      <c r="E71" s="5" t="str">
        <f>VLOOKUP(D71,Klienci!$B$2:$C$25,2,0)</f>
        <v>GIRGOPOL GDANSK</v>
      </c>
      <c r="F71" s="5" t="str">
        <f>VLOOKUP(E71,Klienci!$C$2:$D$25,2,0)</f>
        <v>inna hurtownia</v>
      </c>
      <c r="G71" s="5" t="str">
        <f>VLOOKUP(E71,Klienci!$C$2:$E$25,3,0)</f>
        <v>północny</v>
      </c>
      <c r="H71" s="9">
        <v>7325.29</v>
      </c>
      <c r="I71" s="9">
        <f t="shared" si="6"/>
        <v>1684.82</v>
      </c>
      <c r="J71" s="9">
        <f t="shared" si="7"/>
        <v>9010.11</v>
      </c>
      <c r="K71" s="6">
        <f t="shared" si="8"/>
        <v>45018</v>
      </c>
      <c r="L71" s="6">
        <v>45019</v>
      </c>
      <c r="M71" s="5">
        <f t="shared" si="9"/>
        <v>1</v>
      </c>
      <c r="N71" s="5" t="str">
        <f t="shared" si="10"/>
        <v>kw.2</v>
      </c>
      <c r="O71" s="42">
        <f t="shared" si="11"/>
        <v>1</v>
      </c>
    </row>
    <row r="72" spans="1:15" x14ac:dyDescent="0.2">
      <c r="A72" s="5">
        <v>71</v>
      </c>
      <c r="B72" s="6">
        <v>44999</v>
      </c>
      <c r="C72" s="7" t="s">
        <v>11</v>
      </c>
      <c r="D72" s="8">
        <v>23</v>
      </c>
      <c r="E72" s="5" t="str">
        <f>VLOOKUP(D72,Klienci!$B$2:$C$25,2,0)</f>
        <v xml:space="preserve">T.CZAPLIŃSKI KRAKOW  </v>
      </c>
      <c r="F72" s="5" t="str">
        <f>VLOOKUP(E72,Klienci!$C$2:$D$25,2,0)</f>
        <v>zakład przemysłowy</v>
      </c>
      <c r="G72" s="5" t="str">
        <f>VLOOKUP(E72,Klienci!$C$2:$E$25,3,0)</f>
        <v>południowy</v>
      </c>
      <c r="H72" s="9">
        <v>1503.57</v>
      </c>
      <c r="I72" s="9">
        <f t="shared" si="6"/>
        <v>345.82</v>
      </c>
      <c r="J72" s="9">
        <f t="shared" si="7"/>
        <v>1849.3899999999999</v>
      </c>
      <c r="K72" s="6">
        <f t="shared" si="8"/>
        <v>45013</v>
      </c>
      <c r="L72" s="6">
        <v>45006</v>
      </c>
      <c r="M72" s="5">
        <f t="shared" si="9"/>
        <v>-7</v>
      </c>
      <c r="N72" s="5" t="str">
        <f t="shared" si="10"/>
        <v>kw.1</v>
      </c>
      <c r="O72" s="42">
        <f t="shared" si="11"/>
        <v>3</v>
      </c>
    </row>
    <row r="73" spans="1:15" x14ac:dyDescent="0.2">
      <c r="A73" s="5">
        <v>72</v>
      </c>
      <c r="B73" s="6">
        <v>45000</v>
      </c>
      <c r="C73" s="7" t="s">
        <v>11</v>
      </c>
      <c r="D73" s="8">
        <v>4</v>
      </c>
      <c r="E73" s="5" t="str">
        <f>VLOOKUP(D73,Klienci!$B$2:$C$25,2,0)</f>
        <v>KAR-PEK POZNAN</v>
      </c>
      <c r="F73" s="5" t="str">
        <f>VLOOKUP(E73,Klienci!$C$2:$D$25,2,0)</f>
        <v>dealer autoryzowany</v>
      </c>
      <c r="G73" s="5" t="str">
        <f>VLOOKUP(E73,Klienci!$C$2:$E$25,3,0)</f>
        <v>zachodni</v>
      </c>
      <c r="H73" s="9">
        <v>21991.18</v>
      </c>
      <c r="I73" s="9">
        <f t="shared" si="6"/>
        <v>5057.97</v>
      </c>
      <c r="J73" s="9">
        <f t="shared" si="7"/>
        <v>27049.15</v>
      </c>
      <c r="K73" s="6">
        <f t="shared" si="8"/>
        <v>45031</v>
      </c>
      <c r="L73" s="6">
        <v>45027</v>
      </c>
      <c r="M73" s="5">
        <f t="shared" si="9"/>
        <v>-4</v>
      </c>
      <c r="N73" s="5" t="str">
        <f t="shared" si="10"/>
        <v>kw.2</v>
      </c>
      <c r="O73" s="42">
        <f t="shared" si="11"/>
        <v>4</v>
      </c>
    </row>
    <row r="74" spans="1:15" x14ac:dyDescent="0.2">
      <c r="A74" s="5">
        <v>73</v>
      </c>
      <c r="B74" s="6">
        <v>45001</v>
      </c>
      <c r="C74" s="7" t="s">
        <v>11</v>
      </c>
      <c r="D74" s="8">
        <v>3</v>
      </c>
      <c r="E74" s="5" t="str">
        <f>VLOOKUP(D74,Klienci!$B$2:$C$25,2,0)</f>
        <v>WIGA SZCZECIN</v>
      </c>
      <c r="F74" s="5" t="str">
        <f>VLOOKUP(E74,Klienci!$C$2:$D$25,2,0)</f>
        <v>dealer autoryzowany</v>
      </c>
      <c r="G74" s="5" t="str">
        <f>VLOOKUP(E74,Klienci!$C$2:$E$25,3,0)</f>
        <v>północny</v>
      </c>
      <c r="H74" s="9">
        <v>9255.86</v>
      </c>
      <c r="I74" s="9">
        <f t="shared" si="6"/>
        <v>2128.85</v>
      </c>
      <c r="J74" s="9">
        <f t="shared" si="7"/>
        <v>11384.710000000001</v>
      </c>
      <c r="K74" s="6">
        <f t="shared" si="8"/>
        <v>45032</v>
      </c>
      <c r="L74" s="6">
        <v>45034</v>
      </c>
      <c r="M74" s="5">
        <f t="shared" si="9"/>
        <v>2</v>
      </c>
      <c r="N74" s="5" t="str">
        <f t="shared" si="10"/>
        <v>kw.2</v>
      </c>
      <c r="O74" s="42">
        <f t="shared" si="11"/>
        <v>5</v>
      </c>
    </row>
    <row r="75" spans="1:15" x14ac:dyDescent="0.2">
      <c r="A75" s="5">
        <v>74</v>
      </c>
      <c r="B75" s="6">
        <v>45002</v>
      </c>
      <c r="C75" s="7" t="s">
        <v>11</v>
      </c>
      <c r="D75" s="8">
        <v>2</v>
      </c>
      <c r="E75" s="5" t="str">
        <f>VLOOKUP(D75,Klienci!$B$2:$C$25,2,0)</f>
        <v>O.W.P.T. POZNAN</v>
      </c>
      <c r="F75" s="5" t="str">
        <f>VLOOKUP(E75,Klienci!$C$2:$D$25,2,0)</f>
        <v>dealer autoryzowany</v>
      </c>
      <c r="G75" s="5" t="str">
        <f>VLOOKUP(E75,Klienci!$C$2:$E$25,3,0)</f>
        <v>zachodni</v>
      </c>
      <c r="H75" s="9">
        <v>8154.24</v>
      </c>
      <c r="I75" s="9">
        <f t="shared" si="6"/>
        <v>1875.48</v>
      </c>
      <c r="J75" s="9">
        <f t="shared" si="7"/>
        <v>10029.719999999999</v>
      </c>
      <c r="K75" s="6">
        <f t="shared" si="8"/>
        <v>45033</v>
      </c>
      <c r="L75" s="6">
        <v>45037</v>
      </c>
      <c r="M75" s="5">
        <f t="shared" si="9"/>
        <v>4</v>
      </c>
      <c r="N75" s="5" t="str">
        <f t="shared" si="10"/>
        <v>kw.2</v>
      </c>
      <c r="O75" s="42">
        <f t="shared" si="11"/>
        <v>6</v>
      </c>
    </row>
    <row r="76" spans="1:15" x14ac:dyDescent="0.2">
      <c r="A76" s="5">
        <v>75</v>
      </c>
      <c r="B76" s="6">
        <v>45004</v>
      </c>
      <c r="C76" s="7" t="s">
        <v>11</v>
      </c>
      <c r="D76" s="8">
        <v>3</v>
      </c>
      <c r="E76" s="5" t="str">
        <f>VLOOKUP(D76,Klienci!$B$2:$C$25,2,0)</f>
        <v>WIGA SZCZECIN</v>
      </c>
      <c r="F76" s="5" t="str">
        <f>VLOOKUP(E76,Klienci!$C$2:$D$25,2,0)</f>
        <v>dealer autoryzowany</v>
      </c>
      <c r="G76" s="5" t="str">
        <f>VLOOKUP(E76,Klienci!$C$2:$E$25,3,0)</f>
        <v>północny</v>
      </c>
      <c r="H76" s="9">
        <v>10465.27</v>
      </c>
      <c r="I76" s="9">
        <f t="shared" si="6"/>
        <v>2407.0100000000002</v>
      </c>
      <c r="J76" s="9">
        <f t="shared" si="7"/>
        <v>12872.28</v>
      </c>
      <c r="K76" s="6">
        <f t="shared" si="8"/>
        <v>45035</v>
      </c>
      <c r="L76" s="6">
        <v>45033</v>
      </c>
      <c r="M76" s="5">
        <f t="shared" si="9"/>
        <v>-2</v>
      </c>
      <c r="N76" s="5" t="str">
        <f t="shared" si="10"/>
        <v>kw.2</v>
      </c>
      <c r="O76" s="42">
        <f t="shared" si="11"/>
        <v>1</v>
      </c>
    </row>
    <row r="77" spans="1:15" x14ac:dyDescent="0.2">
      <c r="A77" s="5">
        <v>76</v>
      </c>
      <c r="B77" s="6">
        <v>45004</v>
      </c>
      <c r="C77" s="7" t="s">
        <v>11</v>
      </c>
      <c r="D77" s="8">
        <v>13</v>
      </c>
      <c r="E77" s="5" t="str">
        <f>VLOOKUP(D77,Klienci!$B$2:$C$25,2,0)</f>
        <v>MORZE SZCZECIN</v>
      </c>
      <c r="F77" s="5" t="str">
        <f>VLOOKUP(E77,Klienci!$C$2:$D$25,2,0)</f>
        <v>zakład przemysłowy</v>
      </c>
      <c r="G77" s="5" t="str">
        <f>VLOOKUP(E77,Klienci!$C$2:$E$25,3,0)</f>
        <v>północny</v>
      </c>
      <c r="H77" s="9">
        <v>1807.66</v>
      </c>
      <c r="I77" s="9">
        <f t="shared" si="6"/>
        <v>415.76</v>
      </c>
      <c r="J77" s="9">
        <f t="shared" si="7"/>
        <v>2223.42</v>
      </c>
      <c r="K77" s="6">
        <f t="shared" si="8"/>
        <v>45018</v>
      </c>
      <c r="L77" s="6">
        <v>45023</v>
      </c>
      <c r="M77" s="5">
        <f t="shared" si="9"/>
        <v>5</v>
      </c>
      <c r="N77" s="5" t="str">
        <f t="shared" si="10"/>
        <v>kw.2</v>
      </c>
      <c r="O77" s="42">
        <f t="shared" si="11"/>
        <v>1</v>
      </c>
    </row>
    <row r="78" spans="1:15" x14ac:dyDescent="0.2">
      <c r="A78" s="5">
        <v>77</v>
      </c>
      <c r="B78" s="6">
        <v>45004</v>
      </c>
      <c r="C78" s="7" t="s">
        <v>11</v>
      </c>
      <c r="D78" s="8">
        <v>15</v>
      </c>
      <c r="E78" s="5" t="str">
        <f>VLOOKUP(D78,Klienci!$B$2:$C$25,2,0)</f>
        <v>T.GORAL BIALYSTOK</v>
      </c>
      <c r="F78" s="5" t="str">
        <f>VLOOKUP(E78,Klienci!$C$2:$D$25,2,0)</f>
        <v>dealer autoryzowany</v>
      </c>
      <c r="G78" s="5" t="str">
        <f>VLOOKUP(E78,Klienci!$C$2:$E$25,3,0)</f>
        <v>centralny i wschodni</v>
      </c>
      <c r="H78" s="9">
        <v>9690.67</v>
      </c>
      <c r="I78" s="9">
        <f t="shared" si="6"/>
        <v>2228.85</v>
      </c>
      <c r="J78" s="9">
        <f t="shared" si="7"/>
        <v>11919.52</v>
      </c>
      <c r="K78" s="6">
        <f t="shared" si="8"/>
        <v>45035</v>
      </c>
      <c r="L78" s="6">
        <v>45036</v>
      </c>
      <c r="M78" s="5">
        <f t="shared" si="9"/>
        <v>1</v>
      </c>
      <c r="N78" s="5" t="str">
        <f t="shared" si="10"/>
        <v>kw.2</v>
      </c>
      <c r="O78" s="42">
        <f t="shared" si="11"/>
        <v>1</v>
      </c>
    </row>
    <row r="79" spans="1:15" x14ac:dyDescent="0.2">
      <c r="A79" s="5">
        <v>78</v>
      </c>
      <c r="B79" s="6">
        <v>45006</v>
      </c>
      <c r="C79" s="7" t="s">
        <v>11</v>
      </c>
      <c r="D79" s="8">
        <v>1</v>
      </c>
      <c r="E79" s="5" t="str">
        <f>VLOOKUP(D79,Klienci!$B$2:$C$25,2,0)</f>
        <v>JAFAN WARSZAWA</v>
      </c>
      <c r="F79" s="5" t="str">
        <f>VLOOKUP(E79,Klienci!$C$2:$D$25,2,0)</f>
        <v>dealer autoryzowany</v>
      </c>
      <c r="G79" s="5" t="str">
        <f>VLOOKUP(E79,Klienci!$C$2:$E$25,3,0)</f>
        <v>centralny i wschodni</v>
      </c>
      <c r="H79" s="9">
        <v>13410.01</v>
      </c>
      <c r="I79" s="9">
        <f t="shared" si="6"/>
        <v>3084.3</v>
      </c>
      <c r="J79" s="9">
        <f t="shared" si="7"/>
        <v>16494.310000000001</v>
      </c>
      <c r="K79" s="6">
        <f t="shared" si="8"/>
        <v>45037</v>
      </c>
      <c r="L79" s="6">
        <v>45041</v>
      </c>
      <c r="M79" s="5">
        <f t="shared" si="9"/>
        <v>4</v>
      </c>
      <c r="N79" s="5" t="str">
        <f t="shared" si="10"/>
        <v>kw.2</v>
      </c>
      <c r="O79" s="42">
        <f t="shared" si="11"/>
        <v>3</v>
      </c>
    </row>
    <row r="80" spans="1:15" x14ac:dyDescent="0.2">
      <c r="A80" s="5">
        <v>79</v>
      </c>
      <c r="B80" s="6">
        <v>45006</v>
      </c>
      <c r="C80" s="7" t="s">
        <v>11</v>
      </c>
      <c r="D80" s="8">
        <v>23</v>
      </c>
      <c r="E80" s="5" t="str">
        <f>VLOOKUP(D80,Klienci!$B$2:$C$25,2,0)</f>
        <v xml:space="preserve">T.CZAPLIŃSKI KRAKOW  </v>
      </c>
      <c r="F80" s="5" t="str">
        <f>VLOOKUP(E80,Klienci!$C$2:$D$25,2,0)</f>
        <v>zakład przemysłowy</v>
      </c>
      <c r="G80" s="5" t="str">
        <f>VLOOKUP(E80,Klienci!$C$2:$E$25,3,0)</f>
        <v>południowy</v>
      </c>
      <c r="H80" s="9">
        <v>2658.18</v>
      </c>
      <c r="I80" s="9">
        <f t="shared" si="6"/>
        <v>611.38</v>
      </c>
      <c r="J80" s="9">
        <f t="shared" si="7"/>
        <v>3269.56</v>
      </c>
      <c r="K80" s="6">
        <f t="shared" si="8"/>
        <v>45020</v>
      </c>
      <c r="L80" s="6">
        <v>45022</v>
      </c>
      <c r="M80" s="5">
        <f t="shared" si="9"/>
        <v>2</v>
      </c>
      <c r="N80" s="5" t="str">
        <f t="shared" si="10"/>
        <v>kw.2</v>
      </c>
      <c r="O80" s="42">
        <f t="shared" si="11"/>
        <v>3</v>
      </c>
    </row>
    <row r="81" spans="1:15" x14ac:dyDescent="0.2">
      <c r="A81" s="5">
        <v>80</v>
      </c>
      <c r="B81" s="6">
        <v>45010</v>
      </c>
      <c r="C81" s="7" t="s">
        <v>12</v>
      </c>
      <c r="D81" s="8">
        <v>17</v>
      </c>
      <c r="E81" s="5" t="str">
        <f>VLOOKUP(D81,Klienci!$B$2:$C$25,2,0)</f>
        <v>GARIA OLSZTYN</v>
      </c>
      <c r="F81" s="5" t="str">
        <f>VLOOKUP(E81,Klienci!$C$2:$D$25,2,0)</f>
        <v>dealer autoryzowany</v>
      </c>
      <c r="G81" s="5" t="str">
        <f>VLOOKUP(E81,Klienci!$C$2:$E$25,3,0)</f>
        <v>północny</v>
      </c>
      <c r="H81" s="9">
        <v>8199.2900000000009</v>
      </c>
      <c r="I81" s="9">
        <f t="shared" si="6"/>
        <v>1885.84</v>
      </c>
      <c r="J81" s="9">
        <f t="shared" si="7"/>
        <v>10085.130000000001</v>
      </c>
      <c r="K81" s="6">
        <f t="shared" si="8"/>
        <v>45041</v>
      </c>
      <c r="L81" s="6">
        <v>45044</v>
      </c>
      <c r="M81" s="5">
        <f t="shared" si="9"/>
        <v>3</v>
      </c>
      <c r="N81" s="5" t="str">
        <f t="shared" si="10"/>
        <v>kw.2</v>
      </c>
      <c r="O81" s="42">
        <f t="shared" si="11"/>
        <v>7</v>
      </c>
    </row>
    <row r="82" spans="1:15" x14ac:dyDescent="0.2">
      <c r="A82" s="5">
        <v>81</v>
      </c>
      <c r="B82" s="6">
        <v>45011</v>
      </c>
      <c r="C82" s="7" t="s">
        <v>11</v>
      </c>
      <c r="D82" s="8">
        <v>2</v>
      </c>
      <c r="E82" s="5" t="str">
        <f>VLOOKUP(D82,Klienci!$B$2:$C$25,2,0)</f>
        <v>O.W.P.T. POZNAN</v>
      </c>
      <c r="F82" s="5" t="str">
        <f>VLOOKUP(E82,Klienci!$C$2:$D$25,2,0)</f>
        <v>dealer autoryzowany</v>
      </c>
      <c r="G82" s="5" t="str">
        <f>VLOOKUP(E82,Klienci!$C$2:$E$25,3,0)</f>
        <v>zachodni</v>
      </c>
      <c r="H82" s="9">
        <v>3975.49</v>
      </c>
      <c r="I82" s="9">
        <f t="shared" si="6"/>
        <v>914.36</v>
      </c>
      <c r="J82" s="9">
        <f t="shared" si="7"/>
        <v>4889.8499999999995</v>
      </c>
      <c r="K82" s="6">
        <f t="shared" si="8"/>
        <v>45042</v>
      </c>
      <c r="L82" s="6">
        <v>45045</v>
      </c>
      <c r="M82" s="5">
        <f t="shared" si="9"/>
        <v>3</v>
      </c>
      <c r="N82" s="5" t="str">
        <f t="shared" si="10"/>
        <v>kw.2</v>
      </c>
      <c r="O82" s="42">
        <f t="shared" si="11"/>
        <v>1</v>
      </c>
    </row>
    <row r="83" spans="1:15" x14ac:dyDescent="0.2">
      <c r="A83" s="5">
        <v>82</v>
      </c>
      <c r="B83" s="6">
        <v>45012</v>
      </c>
      <c r="C83" s="7" t="s">
        <v>12</v>
      </c>
      <c r="D83" s="8">
        <v>17</v>
      </c>
      <c r="E83" s="5" t="str">
        <f>VLOOKUP(D83,Klienci!$B$2:$C$25,2,0)</f>
        <v>GARIA OLSZTYN</v>
      </c>
      <c r="F83" s="5" t="str">
        <f>VLOOKUP(E83,Klienci!$C$2:$D$25,2,0)</f>
        <v>dealer autoryzowany</v>
      </c>
      <c r="G83" s="5" t="str">
        <f>VLOOKUP(E83,Klienci!$C$2:$E$25,3,0)</f>
        <v>północny</v>
      </c>
      <c r="H83" s="9">
        <v>6884.65</v>
      </c>
      <c r="I83" s="9">
        <f t="shared" si="6"/>
        <v>1583.47</v>
      </c>
      <c r="J83" s="9">
        <f t="shared" si="7"/>
        <v>8468.119999999999</v>
      </c>
      <c r="K83" s="6">
        <f t="shared" si="8"/>
        <v>45043</v>
      </c>
      <c r="L83" s="6">
        <v>45051</v>
      </c>
      <c r="M83" s="5">
        <f t="shared" si="9"/>
        <v>8</v>
      </c>
      <c r="N83" s="5" t="str">
        <f t="shared" si="10"/>
        <v>kw.2</v>
      </c>
      <c r="O83" s="42">
        <f t="shared" si="11"/>
        <v>2</v>
      </c>
    </row>
    <row r="84" spans="1:15" x14ac:dyDescent="0.2">
      <c r="A84" s="5">
        <v>83</v>
      </c>
      <c r="B84" s="6">
        <v>45013</v>
      </c>
      <c r="C84" s="7" t="s">
        <v>11</v>
      </c>
      <c r="D84" s="8">
        <v>14</v>
      </c>
      <c r="E84" s="5" t="str">
        <f>VLOOKUP(D84,Klienci!$B$2:$C$25,2,0)</f>
        <v>R.MALINOWSKI MILANOWEK</v>
      </c>
      <c r="F84" s="5" t="str">
        <f>VLOOKUP(E84,Klienci!$C$2:$D$25,2,0)</f>
        <v>zakład przemysłowy</v>
      </c>
      <c r="G84" s="5" t="str">
        <f>VLOOKUP(E84,Klienci!$C$2:$E$25,3,0)</f>
        <v>centralny i wschodni</v>
      </c>
      <c r="H84" s="9">
        <v>476.66</v>
      </c>
      <c r="I84" s="9">
        <f t="shared" si="6"/>
        <v>109.63</v>
      </c>
      <c r="J84" s="9">
        <f t="shared" si="7"/>
        <v>586.29</v>
      </c>
      <c r="K84" s="6">
        <f t="shared" si="8"/>
        <v>45027</v>
      </c>
      <c r="L84" s="6">
        <v>45039</v>
      </c>
      <c r="M84" s="5">
        <f t="shared" si="9"/>
        <v>12</v>
      </c>
      <c r="N84" s="5" t="str">
        <f t="shared" si="10"/>
        <v>kw.2</v>
      </c>
      <c r="O84" s="42">
        <f t="shared" si="11"/>
        <v>3</v>
      </c>
    </row>
    <row r="85" spans="1:15" x14ac:dyDescent="0.2">
      <c r="A85" s="5">
        <v>84</v>
      </c>
      <c r="B85" s="6">
        <v>45016</v>
      </c>
      <c r="C85" s="7" t="s">
        <v>12</v>
      </c>
      <c r="D85" s="8">
        <v>3</v>
      </c>
      <c r="E85" s="5" t="str">
        <f>VLOOKUP(D85,Klienci!$B$2:$C$25,2,0)</f>
        <v>WIGA SZCZECIN</v>
      </c>
      <c r="F85" s="5" t="str">
        <f>VLOOKUP(E85,Klienci!$C$2:$D$25,2,0)</f>
        <v>dealer autoryzowany</v>
      </c>
      <c r="G85" s="5" t="str">
        <f>VLOOKUP(E85,Klienci!$C$2:$E$25,3,0)</f>
        <v>północny</v>
      </c>
      <c r="H85" s="9">
        <v>8297.2099999999991</v>
      </c>
      <c r="I85" s="9">
        <f t="shared" si="6"/>
        <v>1908.36</v>
      </c>
      <c r="J85" s="9">
        <f t="shared" si="7"/>
        <v>10205.57</v>
      </c>
      <c r="K85" s="6">
        <f t="shared" si="8"/>
        <v>45046</v>
      </c>
      <c r="L85" s="6">
        <v>45043</v>
      </c>
      <c r="M85" s="5">
        <f t="shared" si="9"/>
        <v>-3</v>
      </c>
      <c r="N85" s="5" t="str">
        <f t="shared" si="10"/>
        <v>kw.2</v>
      </c>
      <c r="O85" s="42">
        <f t="shared" si="11"/>
        <v>6</v>
      </c>
    </row>
    <row r="86" spans="1:15" x14ac:dyDescent="0.2">
      <c r="A86" s="5">
        <v>85</v>
      </c>
      <c r="B86" s="6">
        <v>45016</v>
      </c>
      <c r="C86" s="7" t="s">
        <v>11</v>
      </c>
      <c r="D86" s="8">
        <v>7</v>
      </c>
      <c r="E86" s="5" t="str">
        <f>VLOOKUP(D86,Klienci!$B$2:$C$25,2,0)</f>
        <v>GIRGOPOL GDANSK</v>
      </c>
      <c r="F86" s="5" t="str">
        <f>VLOOKUP(E86,Klienci!$C$2:$D$25,2,0)</f>
        <v>inna hurtownia</v>
      </c>
      <c r="G86" s="5" t="str">
        <f>VLOOKUP(E86,Klienci!$C$2:$E$25,3,0)</f>
        <v>północny</v>
      </c>
      <c r="H86" s="9">
        <v>4310.03</v>
      </c>
      <c r="I86" s="9">
        <f t="shared" si="6"/>
        <v>991.31</v>
      </c>
      <c r="J86" s="9">
        <f t="shared" si="7"/>
        <v>5301.34</v>
      </c>
      <c r="K86" s="6">
        <f t="shared" si="8"/>
        <v>45037</v>
      </c>
      <c r="L86" s="6">
        <v>45036</v>
      </c>
      <c r="M86" s="5">
        <f t="shared" si="9"/>
        <v>-1</v>
      </c>
      <c r="N86" s="5" t="str">
        <f t="shared" si="10"/>
        <v>kw.2</v>
      </c>
      <c r="O86" s="42">
        <f t="shared" si="11"/>
        <v>6</v>
      </c>
    </row>
    <row r="87" spans="1:15" x14ac:dyDescent="0.2">
      <c r="A87" s="5">
        <v>86</v>
      </c>
      <c r="B87" s="6">
        <v>45018</v>
      </c>
      <c r="C87" s="7" t="s">
        <v>12</v>
      </c>
      <c r="D87" s="8">
        <v>6</v>
      </c>
      <c r="E87" s="5" t="str">
        <f>VLOOKUP(D87,Klienci!$B$2:$C$25,2,0)</f>
        <v>WSCHOD BIALYSTOK</v>
      </c>
      <c r="F87" s="5" t="str">
        <f>VLOOKUP(E87,Klienci!$C$2:$D$25,2,0)</f>
        <v>dealer autoryzowany</v>
      </c>
      <c r="G87" s="5" t="str">
        <f>VLOOKUP(E87,Klienci!$C$2:$E$25,3,0)</f>
        <v>centralny i wschodni</v>
      </c>
      <c r="H87" s="9">
        <v>3052.51</v>
      </c>
      <c r="I87" s="9">
        <f t="shared" si="6"/>
        <v>702.08</v>
      </c>
      <c r="J87" s="9">
        <f t="shared" si="7"/>
        <v>3754.59</v>
      </c>
      <c r="K87" s="6">
        <f t="shared" si="8"/>
        <v>45048</v>
      </c>
      <c r="L87" s="6">
        <v>45051</v>
      </c>
      <c r="M87" s="5">
        <f t="shared" si="9"/>
        <v>3</v>
      </c>
      <c r="N87" s="5" t="str">
        <f t="shared" si="10"/>
        <v>kw.2</v>
      </c>
      <c r="O87" s="42">
        <f t="shared" si="11"/>
        <v>1</v>
      </c>
    </row>
    <row r="88" spans="1:15" x14ac:dyDescent="0.2">
      <c r="A88" s="5">
        <v>87</v>
      </c>
      <c r="B88" s="6">
        <v>45019</v>
      </c>
      <c r="C88" s="7" t="s">
        <v>11</v>
      </c>
      <c r="D88" s="8">
        <v>3</v>
      </c>
      <c r="E88" s="5" t="str">
        <f>VLOOKUP(D88,Klienci!$B$2:$C$25,2,0)</f>
        <v>WIGA SZCZECIN</v>
      </c>
      <c r="F88" s="5" t="str">
        <f>VLOOKUP(E88,Klienci!$C$2:$D$25,2,0)</f>
        <v>dealer autoryzowany</v>
      </c>
      <c r="G88" s="5" t="str">
        <f>VLOOKUP(E88,Klienci!$C$2:$E$25,3,0)</f>
        <v>północny</v>
      </c>
      <c r="H88" s="9">
        <v>7609.02</v>
      </c>
      <c r="I88" s="9">
        <f t="shared" si="6"/>
        <v>1750.07</v>
      </c>
      <c r="J88" s="9">
        <f t="shared" si="7"/>
        <v>9359.09</v>
      </c>
      <c r="K88" s="6">
        <f t="shared" si="8"/>
        <v>45049</v>
      </c>
      <c r="L88" s="6">
        <v>45061</v>
      </c>
      <c r="M88" s="5">
        <f t="shared" si="9"/>
        <v>12</v>
      </c>
      <c r="N88" s="5" t="str">
        <f t="shared" si="10"/>
        <v>kw.2</v>
      </c>
      <c r="O88" s="42">
        <f t="shared" si="11"/>
        <v>2</v>
      </c>
    </row>
    <row r="89" spans="1:15" x14ac:dyDescent="0.2">
      <c r="A89" s="5">
        <v>88</v>
      </c>
      <c r="B89" s="6">
        <v>45021</v>
      </c>
      <c r="C89" s="7" t="s">
        <v>12</v>
      </c>
      <c r="D89" s="8">
        <v>9</v>
      </c>
      <c r="E89" s="5" t="str">
        <f>VLOOKUP(D89,Klienci!$B$2:$C$25,2,0)</f>
        <v>TRATWA BRWINOW</v>
      </c>
      <c r="F89" s="5" t="str">
        <f>VLOOKUP(E89,Klienci!$C$2:$D$25,2,0)</f>
        <v>inna hurtownia</v>
      </c>
      <c r="G89" s="5" t="str">
        <f>VLOOKUP(E89,Klienci!$C$2:$E$25,3,0)</f>
        <v>centralny i wschodni</v>
      </c>
      <c r="H89" s="9">
        <v>3246.47</v>
      </c>
      <c r="I89" s="9">
        <f t="shared" si="6"/>
        <v>746.69</v>
      </c>
      <c r="J89" s="9">
        <f t="shared" si="7"/>
        <v>3993.16</v>
      </c>
      <c r="K89" s="6">
        <f t="shared" si="8"/>
        <v>45042</v>
      </c>
      <c r="L89" s="6">
        <v>45043</v>
      </c>
      <c r="M89" s="5">
        <f t="shared" si="9"/>
        <v>1</v>
      </c>
      <c r="N89" s="5" t="str">
        <f t="shared" si="10"/>
        <v>kw.2</v>
      </c>
      <c r="O89" s="42">
        <f t="shared" si="11"/>
        <v>4</v>
      </c>
    </row>
    <row r="90" spans="1:15" x14ac:dyDescent="0.2">
      <c r="A90" s="5">
        <v>89</v>
      </c>
      <c r="B90" s="6">
        <v>45022</v>
      </c>
      <c r="C90" s="7" t="s">
        <v>11</v>
      </c>
      <c r="D90" s="8">
        <v>20</v>
      </c>
      <c r="E90" s="5" t="str">
        <f>VLOOKUP(D90,Klienci!$B$2:$C$25,2,0)</f>
        <v>R.JAWORSKI WROCLAW</v>
      </c>
      <c r="F90" s="5" t="str">
        <f>VLOOKUP(E90,Klienci!$C$2:$D$25,2,0)</f>
        <v>inna hurtownia</v>
      </c>
      <c r="G90" s="5" t="str">
        <f>VLOOKUP(E90,Klienci!$C$2:$E$25,3,0)</f>
        <v>zachodni</v>
      </c>
      <c r="H90" s="9">
        <v>4368.47</v>
      </c>
      <c r="I90" s="9">
        <f t="shared" si="6"/>
        <v>1004.75</v>
      </c>
      <c r="J90" s="9">
        <f t="shared" si="7"/>
        <v>5373.22</v>
      </c>
      <c r="K90" s="6">
        <f t="shared" si="8"/>
        <v>45043</v>
      </c>
      <c r="L90" s="6">
        <v>45050</v>
      </c>
      <c r="M90" s="5">
        <f t="shared" si="9"/>
        <v>7</v>
      </c>
      <c r="N90" s="5" t="str">
        <f t="shared" si="10"/>
        <v>kw.2</v>
      </c>
      <c r="O90" s="42">
        <f t="shared" si="11"/>
        <v>5</v>
      </c>
    </row>
    <row r="91" spans="1:15" x14ac:dyDescent="0.2">
      <c r="A91" s="5">
        <v>90</v>
      </c>
      <c r="B91" s="6">
        <v>45023</v>
      </c>
      <c r="C91" s="7" t="s">
        <v>11</v>
      </c>
      <c r="D91" s="8">
        <v>4</v>
      </c>
      <c r="E91" s="5" t="str">
        <f>VLOOKUP(D91,Klienci!$B$2:$C$25,2,0)</f>
        <v>KAR-PEK POZNAN</v>
      </c>
      <c r="F91" s="5" t="str">
        <f>VLOOKUP(E91,Klienci!$C$2:$D$25,2,0)</f>
        <v>dealer autoryzowany</v>
      </c>
      <c r="G91" s="5" t="str">
        <f>VLOOKUP(E91,Klienci!$C$2:$E$25,3,0)</f>
        <v>zachodni</v>
      </c>
      <c r="H91" s="9">
        <v>19815.36</v>
      </c>
      <c r="I91" s="9">
        <f t="shared" si="6"/>
        <v>4557.53</v>
      </c>
      <c r="J91" s="9">
        <f t="shared" si="7"/>
        <v>24372.89</v>
      </c>
      <c r="K91" s="6">
        <f t="shared" si="8"/>
        <v>45053</v>
      </c>
      <c r="L91" s="6">
        <v>45051</v>
      </c>
      <c r="M91" s="5">
        <f t="shared" si="9"/>
        <v>-2</v>
      </c>
      <c r="N91" s="5" t="str">
        <f t="shared" si="10"/>
        <v>kw.2</v>
      </c>
      <c r="O91" s="42">
        <f t="shared" si="11"/>
        <v>6</v>
      </c>
    </row>
    <row r="92" spans="1:15" x14ac:dyDescent="0.2">
      <c r="A92" s="5">
        <v>91</v>
      </c>
      <c r="B92" s="6">
        <v>45026</v>
      </c>
      <c r="C92" s="7" t="s">
        <v>11</v>
      </c>
      <c r="D92" s="8">
        <v>11</v>
      </c>
      <c r="E92" s="5" t="str">
        <f>VLOOKUP(D92,Klienci!$B$2:$C$25,2,0)</f>
        <v>CAZAR WARSZAWA</v>
      </c>
      <c r="F92" s="5" t="str">
        <f>VLOOKUP(E92,Klienci!$C$2:$D$25,2,0)</f>
        <v>zakład przemysłowy</v>
      </c>
      <c r="G92" s="5" t="str">
        <f>VLOOKUP(E92,Klienci!$C$2:$E$25,3,0)</f>
        <v>centralny i wschodni</v>
      </c>
      <c r="H92" s="9">
        <v>700.6</v>
      </c>
      <c r="I92" s="9">
        <f t="shared" si="6"/>
        <v>161.13999999999999</v>
      </c>
      <c r="J92" s="9">
        <f t="shared" si="7"/>
        <v>861.74</v>
      </c>
      <c r="K92" s="6">
        <f t="shared" si="8"/>
        <v>45040</v>
      </c>
      <c r="L92" s="6">
        <v>45052</v>
      </c>
      <c r="M92" s="5">
        <f t="shared" si="9"/>
        <v>12</v>
      </c>
      <c r="N92" s="5" t="str">
        <f t="shared" si="10"/>
        <v>kw.2</v>
      </c>
      <c r="O92" s="42">
        <f t="shared" si="11"/>
        <v>2</v>
      </c>
    </row>
    <row r="93" spans="1:15" x14ac:dyDescent="0.2">
      <c r="A93" s="5">
        <v>92</v>
      </c>
      <c r="B93" s="6">
        <v>45027</v>
      </c>
      <c r="C93" s="7" t="s">
        <v>11</v>
      </c>
      <c r="D93" s="8">
        <v>2</v>
      </c>
      <c r="E93" s="5" t="str">
        <f>VLOOKUP(D93,Klienci!$B$2:$C$25,2,0)</f>
        <v>O.W.P.T. POZNAN</v>
      </c>
      <c r="F93" s="5" t="str">
        <f>VLOOKUP(E93,Klienci!$C$2:$D$25,2,0)</f>
        <v>dealer autoryzowany</v>
      </c>
      <c r="G93" s="5" t="str">
        <f>VLOOKUP(E93,Klienci!$C$2:$E$25,3,0)</f>
        <v>zachodni</v>
      </c>
      <c r="H93" s="9">
        <v>9734.6299999999992</v>
      </c>
      <c r="I93" s="9">
        <f t="shared" si="6"/>
        <v>2238.96</v>
      </c>
      <c r="J93" s="9">
        <f t="shared" si="7"/>
        <v>11973.59</v>
      </c>
      <c r="K93" s="6">
        <f t="shared" si="8"/>
        <v>45057</v>
      </c>
      <c r="L93" s="6">
        <v>45063</v>
      </c>
      <c r="M93" s="5">
        <f t="shared" si="9"/>
        <v>6</v>
      </c>
      <c r="N93" s="5" t="str">
        <f t="shared" si="10"/>
        <v>kw.2</v>
      </c>
      <c r="O93" s="42">
        <f t="shared" si="11"/>
        <v>3</v>
      </c>
    </row>
    <row r="94" spans="1:15" x14ac:dyDescent="0.2">
      <c r="A94" s="5">
        <v>93</v>
      </c>
      <c r="B94" s="6">
        <v>45028</v>
      </c>
      <c r="C94" s="7" t="s">
        <v>11</v>
      </c>
      <c r="D94" s="8">
        <v>3</v>
      </c>
      <c r="E94" s="5" t="str">
        <f>VLOOKUP(D94,Klienci!$B$2:$C$25,2,0)</f>
        <v>WIGA SZCZECIN</v>
      </c>
      <c r="F94" s="5" t="str">
        <f>VLOOKUP(E94,Klienci!$C$2:$D$25,2,0)</f>
        <v>dealer autoryzowany</v>
      </c>
      <c r="G94" s="5" t="str">
        <f>VLOOKUP(E94,Klienci!$C$2:$E$25,3,0)</f>
        <v>północny</v>
      </c>
      <c r="H94" s="9">
        <v>9572.76</v>
      </c>
      <c r="I94" s="9">
        <f t="shared" si="6"/>
        <v>2201.73</v>
      </c>
      <c r="J94" s="9">
        <f t="shared" si="7"/>
        <v>11774.49</v>
      </c>
      <c r="K94" s="6">
        <f t="shared" si="8"/>
        <v>45058</v>
      </c>
      <c r="L94" s="6">
        <v>45073</v>
      </c>
      <c r="M94" s="5">
        <f t="shared" si="9"/>
        <v>15</v>
      </c>
      <c r="N94" s="5" t="str">
        <f t="shared" si="10"/>
        <v>kw.2</v>
      </c>
      <c r="O94" s="42">
        <f t="shared" si="11"/>
        <v>4</v>
      </c>
    </row>
    <row r="95" spans="1:15" x14ac:dyDescent="0.2">
      <c r="A95" s="5">
        <v>94</v>
      </c>
      <c r="B95" s="6">
        <v>45031</v>
      </c>
      <c r="C95" s="7" t="s">
        <v>11</v>
      </c>
      <c r="D95" s="8">
        <v>14</v>
      </c>
      <c r="E95" s="5" t="str">
        <f>VLOOKUP(D95,Klienci!$B$2:$C$25,2,0)</f>
        <v>R.MALINOWSKI MILANOWEK</v>
      </c>
      <c r="F95" s="5" t="str">
        <f>VLOOKUP(E95,Klienci!$C$2:$D$25,2,0)</f>
        <v>zakład przemysłowy</v>
      </c>
      <c r="G95" s="5" t="str">
        <f>VLOOKUP(E95,Klienci!$C$2:$E$25,3,0)</f>
        <v>centralny i wschodni</v>
      </c>
      <c r="H95" s="9">
        <v>1406.1</v>
      </c>
      <c r="I95" s="9">
        <f t="shared" si="6"/>
        <v>323.39999999999998</v>
      </c>
      <c r="J95" s="9">
        <f t="shared" si="7"/>
        <v>1729.5</v>
      </c>
      <c r="K95" s="6">
        <f t="shared" si="8"/>
        <v>45045</v>
      </c>
      <c r="L95" s="6">
        <v>45048</v>
      </c>
      <c r="M95" s="5">
        <f t="shared" si="9"/>
        <v>3</v>
      </c>
      <c r="N95" s="5" t="str">
        <f t="shared" si="10"/>
        <v>kw.2</v>
      </c>
      <c r="O95" s="42">
        <f t="shared" si="11"/>
        <v>7</v>
      </c>
    </row>
    <row r="96" spans="1:15" x14ac:dyDescent="0.2">
      <c r="A96" s="5">
        <v>95</v>
      </c>
      <c r="B96" s="6">
        <v>45035</v>
      </c>
      <c r="C96" s="7" t="s">
        <v>11</v>
      </c>
      <c r="D96" s="8">
        <v>3</v>
      </c>
      <c r="E96" s="5" t="str">
        <f>VLOOKUP(D96,Klienci!$B$2:$C$25,2,0)</f>
        <v>WIGA SZCZECIN</v>
      </c>
      <c r="F96" s="5" t="str">
        <f>VLOOKUP(E96,Klienci!$C$2:$D$25,2,0)</f>
        <v>dealer autoryzowany</v>
      </c>
      <c r="G96" s="5" t="str">
        <f>VLOOKUP(E96,Klienci!$C$2:$E$25,3,0)</f>
        <v>północny</v>
      </c>
      <c r="H96" s="9">
        <v>10736.11</v>
      </c>
      <c r="I96" s="9">
        <f t="shared" si="6"/>
        <v>2469.31</v>
      </c>
      <c r="J96" s="9">
        <f t="shared" si="7"/>
        <v>13205.42</v>
      </c>
      <c r="K96" s="6">
        <f t="shared" si="8"/>
        <v>45065</v>
      </c>
      <c r="L96" s="6">
        <v>45065</v>
      </c>
      <c r="M96" s="5">
        <f t="shared" si="9"/>
        <v>0</v>
      </c>
      <c r="N96" s="5" t="str">
        <f t="shared" si="10"/>
        <v>kw.2</v>
      </c>
      <c r="O96" s="42">
        <f t="shared" si="11"/>
        <v>4</v>
      </c>
    </row>
    <row r="97" spans="1:15" x14ac:dyDescent="0.2">
      <c r="A97" s="5">
        <v>96</v>
      </c>
      <c r="B97" s="6">
        <v>45035</v>
      </c>
      <c r="C97" s="7" t="s">
        <v>11</v>
      </c>
      <c r="D97" s="8">
        <v>11</v>
      </c>
      <c r="E97" s="5" t="str">
        <f>VLOOKUP(D97,Klienci!$B$2:$C$25,2,0)</f>
        <v>CAZAR WARSZAWA</v>
      </c>
      <c r="F97" s="5" t="str">
        <f>VLOOKUP(E97,Klienci!$C$2:$D$25,2,0)</f>
        <v>zakład przemysłowy</v>
      </c>
      <c r="G97" s="5" t="str">
        <f>VLOOKUP(E97,Klienci!$C$2:$E$25,3,0)</f>
        <v>centralny i wschodni</v>
      </c>
      <c r="H97" s="9">
        <v>1498.36</v>
      </c>
      <c r="I97" s="9">
        <f t="shared" si="6"/>
        <v>344.62</v>
      </c>
      <c r="J97" s="9">
        <f t="shared" si="7"/>
        <v>1842.98</v>
      </c>
      <c r="K97" s="6">
        <f t="shared" si="8"/>
        <v>45049</v>
      </c>
      <c r="L97" s="6">
        <v>45061</v>
      </c>
      <c r="M97" s="5">
        <f t="shared" si="9"/>
        <v>12</v>
      </c>
      <c r="N97" s="5" t="str">
        <f t="shared" si="10"/>
        <v>kw.2</v>
      </c>
      <c r="O97" s="42">
        <f t="shared" si="11"/>
        <v>4</v>
      </c>
    </row>
    <row r="98" spans="1:15" x14ac:dyDescent="0.2">
      <c r="A98" s="5">
        <v>97</v>
      </c>
      <c r="B98" s="6">
        <v>45035</v>
      </c>
      <c r="C98" s="7" t="s">
        <v>11</v>
      </c>
      <c r="D98" s="8">
        <v>17</v>
      </c>
      <c r="E98" s="5" t="str">
        <f>VLOOKUP(D98,Klienci!$B$2:$C$25,2,0)</f>
        <v>GARIA OLSZTYN</v>
      </c>
      <c r="F98" s="5" t="str">
        <f>VLOOKUP(E98,Klienci!$C$2:$D$25,2,0)</f>
        <v>dealer autoryzowany</v>
      </c>
      <c r="G98" s="5" t="str">
        <f>VLOOKUP(E98,Klienci!$C$2:$E$25,3,0)</f>
        <v>północny</v>
      </c>
      <c r="H98" s="9">
        <v>8387.73</v>
      </c>
      <c r="I98" s="9">
        <f t="shared" si="6"/>
        <v>1929.18</v>
      </c>
      <c r="J98" s="9">
        <f t="shared" si="7"/>
        <v>10316.91</v>
      </c>
      <c r="K98" s="6">
        <f t="shared" si="8"/>
        <v>45065</v>
      </c>
      <c r="L98" s="6">
        <v>45065</v>
      </c>
      <c r="M98" s="5">
        <f t="shared" si="9"/>
        <v>0</v>
      </c>
      <c r="N98" s="5" t="str">
        <f t="shared" si="10"/>
        <v>kw.2</v>
      </c>
      <c r="O98" s="42">
        <f t="shared" si="11"/>
        <v>4</v>
      </c>
    </row>
    <row r="99" spans="1:15" x14ac:dyDescent="0.2">
      <c r="A99" s="5">
        <v>98</v>
      </c>
      <c r="B99" s="6">
        <v>45036</v>
      </c>
      <c r="C99" s="7" t="s">
        <v>12</v>
      </c>
      <c r="D99" s="8">
        <v>20</v>
      </c>
      <c r="E99" s="5" t="str">
        <f>VLOOKUP(D99,Klienci!$B$2:$C$25,2,0)</f>
        <v>R.JAWORSKI WROCLAW</v>
      </c>
      <c r="F99" s="5" t="str">
        <f>VLOOKUP(E99,Klienci!$C$2:$D$25,2,0)</f>
        <v>inna hurtownia</v>
      </c>
      <c r="G99" s="5" t="str">
        <f>VLOOKUP(E99,Klienci!$C$2:$E$25,3,0)</f>
        <v>zachodni</v>
      </c>
      <c r="H99" s="9">
        <v>5557.52</v>
      </c>
      <c r="I99" s="9">
        <f t="shared" si="6"/>
        <v>1278.23</v>
      </c>
      <c r="J99" s="9">
        <f t="shared" si="7"/>
        <v>6835.75</v>
      </c>
      <c r="K99" s="6">
        <f t="shared" si="8"/>
        <v>45057</v>
      </c>
      <c r="L99" s="6">
        <v>45067</v>
      </c>
      <c r="M99" s="5">
        <f t="shared" si="9"/>
        <v>10</v>
      </c>
      <c r="N99" s="5" t="str">
        <f t="shared" si="10"/>
        <v>kw.2</v>
      </c>
      <c r="O99" s="42">
        <f t="shared" si="11"/>
        <v>5</v>
      </c>
    </row>
    <row r="100" spans="1:15" x14ac:dyDescent="0.2">
      <c r="A100" s="5">
        <v>99</v>
      </c>
      <c r="B100" s="6">
        <v>45037</v>
      </c>
      <c r="C100" s="7" t="s">
        <v>11</v>
      </c>
      <c r="D100" s="8">
        <v>15</v>
      </c>
      <c r="E100" s="5" t="str">
        <f>VLOOKUP(D100,Klienci!$B$2:$C$25,2,0)</f>
        <v>T.GORAL BIALYSTOK</v>
      </c>
      <c r="F100" s="5" t="str">
        <f>VLOOKUP(E100,Klienci!$C$2:$D$25,2,0)</f>
        <v>dealer autoryzowany</v>
      </c>
      <c r="G100" s="5" t="str">
        <f>VLOOKUP(E100,Klienci!$C$2:$E$25,3,0)</f>
        <v>centralny i wschodni</v>
      </c>
      <c r="H100" s="9">
        <v>10963.39</v>
      </c>
      <c r="I100" s="9">
        <f t="shared" si="6"/>
        <v>2521.58</v>
      </c>
      <c r="J100" s="9">
        <f t="shared" si="7"/>
        <v>13484.97</v>
      </c>
      <c r="K100" s="6">
        <f t="shared" si="8"/>
        <v>45067</v>
      </c>
      <c r="L100" s="6">
        <v>45067</v>
      </c>
      <c r="M100" s="5">
        <f t="shared" si="9"/>
        <v>0</v>
      </c>
      <c r="N100" s="5" t="str">
        <f t="shared" si="10"/>
        <v>kw.2</v>
      </c>
      <c r="O100" s="42">
        <f t="shared" si="11"/>
        <v>6</v>
      </c>
    </row>
    <row r="101" spans="1:15" x14ac:dyDescent="0.2">
      <c r="A101" s="5">
        <v>100</v>
      </c>
      <c r="B101" s="6">
        <v>45038</v>
      </c>
      <c r="C101" s="7" t="s">
        <v>11</v>
      </c>
      <c r="D101" s="8">
        <v>3</v>
      </c>
      <c r="E101" s="5" t="str">
        <f>VLOOKUP(D101,Klienci!$B$2:$C$25,2,0)</f>
        <v>WIGA SZCZECIN</v>
      </c>
      <c r="F101" s="5" t="str">
        <f>VLOOKUP(E101,Klienci!$C$2:$D$25,2,0)</f>
        <v>dealer autoryzowany</v>
      </c>
      <c r="G101" s="5" t="str">
        <f>VLOOKUP(E101,Klienci!$C$2:$E$25,3,0)</f>
        <v>północny</v>
      </c>
      <c r="H101" s="9">
        <v>8991.2199999999993</v>
      </c>
      <c r="I101" s="9">
        <f t="shared" si="6"/>
        <v>2067.98</v>
      </c>
      <c r="J101" s="9">
        <f t="shared" si="7"/>
        <v>11059.199999999999</v>
      </c>
      <c r="K101" s="6">
        <f t="shared" si="8"/>
        <v>45068</v>
      </c>
      <c r="L101" s="6">
        <v>45068</v>
      </c>
      <c r="M101" s="5">
        <f t="shared" si="9"/>
        <v>0</v>
      </c>
      <c r="N101" s="5" t="str">
        <f t="shared" si="10"/>
        <v>kw.2</v>
      </c>
      <c r="O101" s="42">
        <f t="shared" si="11"/>
        <v>7</v>
      </c>
    </row>
    <row r="102" spans="1:15" x14ac:dyDescent="0.2">
      <c r="A102" s="5">
        <v>101</v>
      </c>
      <c r="B102" s="6">
        <v>45039</v>
      </c>
      <c r="C102" s="7" t="s">
        <v>12</v>
      </c>
      <c r="D102" s="8">
        <v>17</v>
      </c>
      <c r="E102" s="5" t="str">
        <f>VLOOKUP(D102,Klienci!$B$2:$C$25,2,0)</f>
        <v>GARIA OLSZTYN</v>
      </c>
      <c r="F102" s="5" t="str">
        <f>VLOOKUP(E102,Klienci!$C$2:$D$25,2,0)</f>
        <v>dealer autoryzowany</v>
      </c>
      <c r="G102" s="5" t="str">
        <f>VLOOKUP(E102,Klienci!$C$2:$E$25,3,0)</f>
        <v>północny</v>
      </c>
      <c r="H102" s="9">
        <v>5859.55</v>
      </c>
      <c r="I102" s="9">
        <f t="shared" si="6"/>
        <v>1347.7</v>
      </c>
      <c r="J102" s="9">
        <f t="shared" si="7"/>
        <v>7207.25</v>
      </c>
      <c r="K102" s="6">
        <f t="shared" si="8"/>
        <v>45069</v>
      </c>
      <c r="L102" s="6">
        <v>45078</v>
      </c>
      <c r="M102" s="5">
        <f t="shared" si="9"/>
        <v>9</v>
      </c>
      <c r="N102" s="5" t="str">
        <f t="shared" si="10"/>
        <v>kw.2</v>
      </c>
      <c r="O102" s="42">
        <f t="shared" si="11"/>
        <v>1</v>
      </c>
    </row>
    <row r="103" spans="1:15" x14ac:dyDescent="0.2">
      <c r="A103" s="5">
        <v>102</v>
      </c>
      <c r="B103" s="6">
        <v>45040</v>
      </c>
      <c r="C103" s="7" t="s">
        <v>12</v>
      </c>
      <c r="D103" s="8">
        <v>15</v>
      </c>
      <c r="E103" s="5" t="str">
        <f>VLOOKUP(D103,Klienci!$B$2:$C$25,2,0)</f>
        <v>T.GORAL BIALYSTOK</v>
      </c>
      <c r="F103" s="5" t="str">
        <f>VLOOKUP(E103,Klienci!$C$2:$D$25,2,0)</f>
        <v>dealer autoryzowany</v>
      </c>
      <c r="G103" s="5" t="str">
        <f>VLOOKUP(E103,Klienci!$C$2:$E$25,3,0)</f>
        <v>centralny i wschodni</v>
      </c>
      <c r="H103" s="9">
        <v>10203.040000000001</v>
      </c>
      <c r="I103" s="9">
        <f t="shared" si="6"/>
        <v>2346.6999999999998</v>
      </c>
      <c r="J103" s="9">
        <f t="shared" si="7"/>
        <v>12549.740000000002</v>
      </c>
      <c r="K103" s="6">
        <f t="shared" si="8"/>
        <v>45070</v>
      </c>
      <c r="L103" s="6">
        <v>45070</v>
      </c>
      <c r="M103" s="5">
        <f t="shared" si="9"/>
        <v>0</v>
      </c>
      <c r="N103" s="5" t="str">
        <f t="shared" si="10"/>
        <v>kw.2</v>
      </c>
      <c r="O103" s="42">
        <f t="shared" si="11"/>
        <v>2</v>
      </c>
    </row>
    <row r="104" spans="1:15" x14ac:dyDescent="0.2">
      <c r="A104" s="5">
        <v>103</v>
      </c>
      <c r="B104" s="6">
        <v>45042</v>
      </c>
      <c r="C104" s="7" t="s">
        <v>11</v>
      </c>
      <c r="D104" s="8">
        <v>3</v>
      </c>
      <c r="E104" s="5" t="str">
        <f>VLOOKUP(D104,Klienci!$B$2:$C$25,2,0)</f>
        <v>WIGA SZCZECIN</v>
      </c>
      <c r="F104" s="5" t="str">
        <f>VLOOKUP(E104,Klienci!$C$2:$D$25,2,0)</f>
        <v>dealer autoryzowany</v>
      </c>
      <c r="G104" s="5" t="str">
        <f>VLOOKUP(E104,Klienci!$C$2:$E$25,3,0)</f>
        <v>północny</v>
      </c>
      <c r="H104" s="9">
        <v>10474.700000000001</v>
      </c>
      <c r="I104" s="9">
        <f t="shared" si="6"/>
        <v>2409.1799999999998</v>
      </c>
      <c r="J104" s="9">
        <f t="shared" si="7"/>
        <v>12883.880000000001</v>
      </c>
      <c r="K104" s="6">
        <f t="shared" si="8"/>
        <v>45072</v>
      </c>
      <c r="L104" s="6">
        <v>45078</v>
      </c>
      <c r="M104" s="5">
        <f t="shared" si="9"/>
        <v>6</v>
      </c>
      <c r="N104" s="5" t="str">
        <f t="shared" si="10"/>
        <v>kw.2</v>
      </c>
      <c r="O104" s="42">
        <f t="shared" si="11"/>
        <v>4</v>
      </c>
    </row>
    <row r="105" spans="1:15" x14ac:dyDescent="0.2">
      <c r="A105" s="5">
        <v>104</v>
      </c>
      <c r="B105" s="6">
        <v>45043</v>
      </c>
      <c r="C105" s="7" t="s">
        <v>11</v>
      </c>
      <c r="D105" s="8">
        <v>8</v>
      </c>
      <c r="E105" s="5" t="str">
        <f>VLOOKUP(D105,Klienci!$B$2:$C$25,2,0)</f>
        <v>SKALA BIELSKO-BIALA</v>
      </c>
      <c r="F105" s="5" t="str">
        <f>VLOOKUP(E105,Klienci!$C$2:$D$25,2,0)</f>
        <v>inna hurtownia</v>
      </c>
      <c r="G105" s="5" t="str">
        <f>VLOOKUP(E105,Klienci!$C$2:$E$25,3,0)</f>
        <v>południowy</v>
      </c>
      <c r="H105" s="9">
        <v>4679.51</v>
      </c>
      <c r="I105" s="9">
        <f t="shared" si="6"/>
        <v>1076.29</v>
      </c>
      <c r="J105" s="9">
        <f t="shared" si="7"/>
        <v>5755.8</v>
      </c>
      <c r="K105" s="6">
        <f t="shared" si="8"/>
        <v>45064</v>
      </c>
      <c r="L105" s="6">
        <v>45064</v>
      </c>
      <c r="M105" s="5">
        <f t="shared" si="9"/>
        <v>0</v>
      </c>
      <c r="N105" s="5" t="str">
        <f t="shared" si="10"/>
        <v>kw.2</v>
      </c>
      <c r="O105" s="42">
        <f t="shared" si="11"/>
        <v>5</v>
      </c>
    </row>
    <row r="106" spans="1:15" x14ac:dyDescent="0.2">
      <c r="A106" s="5">
        <v>105</v>
      </c>
      <c r="B106" s="6">
        <v>45046</v>
      </c>
      <c r="C106" s="7" t="s">
        <v>11</v>
      </c>
      <c r="D106" s="8">
        <v>22</v>
      </c>
      <c r="E106" s="5" t="str">
        <f>VLOOKUP(D106,Klienci!$B$2:$C$25,2,0)</f>
        <v>OMEGA KATOWICE</v>
      </c>
      <c r="F106" s="5" t="str">
        <f>VLOOKUP(E106,Klienci!$C$2:$D$25,2,0)</f>
        <v>zakład przemysłowy</v>
      </c>
      <c r="G106" s="5" t="str">
        <f>VLOOKUP(E106,Klienci!$C$2:$E$25,3,0)</f>
        <v>południowy</v>
      </c>
      <c r="H106" s="9">
        <v>1350.64</v>
      </c>
      <c r="I106" s="9">
        <f t="shared" si="6"/>
        <v>310.64999999999998</v>
      </c>
      <c r="J106" s="9">
        <f t="shared" si="7"/>
        <v>1661.29</v>
      </c>
      <c r="K106" s="6">
        <f t="shared" si="8"/>
        <v>45060</v>
      </c>
      <c r="L106" s="6">
        <v>45052</v>
      </c>
      <c r="M106" s="5">
        <f t="shared" si="9"/>
        <v>-8</v>
      </c>
      <c r="N106" s="5" t="str">
        <f t="shared" si="10"/>
        <v>kw.2</v>
      </c>
      <c r="O106" s="42">
        <f t="shared" si="11"/>
        <v>1</v>
      </c>
    </row>
    <row r="107" spans="1:15" x14ac:dyDescent="0.2">
      <c r="A107" s="5">
        <v>106</v>
      </c>
      <c r="B107" s="6">
        <v>45049</v>
      </c>
      <c r="C107" s="7" t="s">
        <v>11</v>
      </c>
      <c r="D107" s="8">
        <v>11</v>
      </c>
      <c r="E107" s="5" t="str">
        <f>VLOOKUP(D107,Klienci!$B$2:$C$25,2,0)</f>
        <v>CAZAR WARSZAWA</v>
      </c>
      <c r="F107" s="5" t="str">
        <f>VLOOKUP(E107,Klienci!$C$2:$D$25,2,0)</f>
        <v>zakład przemysłowy</v>
      </c>
      <c r="G107" s="5" t="str">
        <f>VLOOKUP(E107,Klienci!$C$2:$E$25,3,0)</f>
        <v>centralny i wschodni</v>
      </c>
      <c r="H107" s="9">
        <v>1118.6600000000001</v>
      </c>
      <c r="I107" s="9">
        <f t="shared" si="6"/>
        <v>257.29000000000002</v>
      </c>
      <c r="J107" s="9">
        <f t="shared" si="7"/>
        <v>1375.95</v>
      </c>
      <c r="K107" s="6">
        <f t="shared" si="8"/>
        <v>45063</v>
      </c>
      <c r="L107" s="6">
        <v>45090</v>
      </c>
      <c r="M107" s="5">
        <f t="shared" si="9"/>
        <v>27</v>
      </c>
      <c r="N107" s="5" t="str">
        <f t="shared" si="10"/>
        <v>kw.2</v>
      </c>
      <c r="O107" s="42">
        <f t="shared" si="11"/>
        <v>4</v>
      </c>
    </row>
    <row r="108" spans="1:15" x14ac:dyDescent="0.2">
      <c r="A108" s="5">
        <v>107</v>
      </c>
      <c r="B108" s="6">
        <v>45049</v>
      </c>
      <c r="C108" s="7" t="s">
        <v>11</v>
      </c>
      <c r="D108" s="8">
        <v>11</v>
      </c>
      <c r="E108" s="5" t="str">
        <f>VLOOKUP(D108,Klienci!$B$2:$C$25,2,0)</f>
        <v>CAZAR WARSZAWA</v>
      </c>
      <c r="F108" s="5" t="str">
        <f>VLOOKUP(E108,Klienci!$C$2:$D$25,2,0)</f>
        <v>zakład przemysłowy</v>
      </c>
      <c r="G108" s="5" t="str">
        <f>VLOOKUP(E108,Klienci!$C$2:$E$25,3,0)</f>
        <v>centralny i wschodni</v>
      </c>
      <c r="H108" s="9">
        <v>997.12</v>
      </c>
      <c r="I108" s="9">
        <f t="shared" si="6"/>
        <v>229.34</v>
      </c>
      <c r="J108" s="9">
        <f t="shared" si="7"/>
        <v>1226.46</v>
      </c>
      <c r="K108" s="6">
        <f t="shared" si="8"/>
        <v>45063</v>
      </c>
      <c r="L108" s="6">
        <v>45083</v>
      </c>
      <c r="M108" s="5">
        <f t="shared" si="9"/>
        <v>20</v>
      </c>
      <c r="N108" s="5" t="str">
        <f t="shared" si="10"/>
        <v>kw.2</v>
      </c>
      <c r="O108" s="42">
        <f t="shared" si="11"/>
        <v>4</v>
      </c>
    </row>
    <row r="109" spans="1:15" x14ac:dyDescent="0.2">
      <c r="A109" s="5">
        <v>108</v>
      </c>
      <c r="B109" s="6">
        <v>45050</v>
      </c>
      <c r="C109" s="7" t="s">
        <v>11</v>
      </c>
      <c r="D109" s="8">
        <v>3</v>
      </c>
      <c r="E109" s="5" t="str">
        <f>VLOOKUP(D109,Klienci!$B$2:$C$25,2,0)</f>
        <v>WIGA SZCZECIN</v>
      </c>
      <c r="F109" s="5" t="str">
        <f>VLOOKUP(E109,Klienci!$C$2:$D$25,2,0)</f>
        <v>dealer autoryzowany</v>
      </c>
      <c r="G109" s="5" t="str">
        <f>VLOOKUP(E109,Klienci!$C$2:$E$25,3,0)</f>
        <v>północny</v>
      </c>
      <c r="H109" s="9">
        <v>10234.31</v>
      </c>
      <c r="I109" s="9">
        <f t="shared" si="6"/>
        <v>2353.89</v>
      </c>
      <c r="J109" s="9">
        <f t="shared" si="7"/>
        <v>12588.199999999999</v>
      </c>
      <c r="K109" s="6">
        <f t="shared" si="8"/>
        <v>45081</v>
      </c>
      <c r="L109" s="6">
        <v>45083</v>
      </c>
      <c r="M109" s="5">
        <f t="shared" si="9"/>
        <v>2</v>
      </c>
      <c r="N109" s="5" t="str">
        <f t="shared" si="10"/>
        <v>kw.2</v>
      </c>
      <c r="O109" s="42">
        <f t="shared" si="11"/>
        <v>5</v>
      </c>
    </row>
    <row r="110" spans="1:15" x14ac:dyDescent="0.2">
      <c r="A110" s="5">
        <v>109</v>
      </c>
      <c r="B110" s="6">
        <v>45051</v>
      </c>
      <c r="C110" s="7" t="s">
        <v>12</v>
      </c>
      <c r="D110" s="8">
        <v>3</v>
      </c>
      <c r="E110" s="5" t="str">
        <f>VLOOKUP(D110,Klienci!$B$2:$C$25,2,0)</f>
        <v>WIGA SZCZECIN</v>
      </c>
      <c r="F110" s="5" t="str">
        <f>VLOOKUP(E110,Klienci!$C$2:$D$25,2,0)</f>
        <v>dealer autoryzowany</v>
      </c>
      <c r="G110" s="5" t="str">
        <f>VLOOKUP(E110,Klienci!$C$2:$E$25,3,0)</f>
        <v>północny</v>
      </c>
      <c r="H110" s="9">
        <v>10675.28</v>
      </c>
      <c r="I110" s="9">
        <f t="shared" si="6"/>
        <v>2455.31</v>
      </c>
      <c r="J110" s="9">
        <f t="shared" si="7"/>
        <v>13130.59</v>
      </c>
      <c r="K110" s="6">
        <f t="shared" si="8"/>
        <v>45082</v>
      </c>
      <c r="L110" s="6">
        <v>45078</v>
      </c>
      <c r="M110" s="5">
        <f t="shared" si="9"/>
        <v>-4</v>
      </c>
      <c r="N110" s="5" t="str">
        <f t="shared" si="10"/>
        <v>kw.2</v>
      </c>
      <c r="O110" s="42">
        <f t="shared" si="11"/>
        <v>6</v>
      </c>
    </row>
    <row r="111" spans="1:15" x14ac:dyDescent="0.2">
      <c r="A111" s="5">
        <v>110</v>
      </c>
      <c r="B111" s="6">
        <v>45052</v>
      </c>
      <c r="C111" s="7" t="s">
        <v>11</v>
      </c>
      <c r="D111" s="8">
        <v>3</v>
      </c>
      <c r="E111" s="5" t="str">
        <f>VLOOKUP(D111,Klienci!$B$2:$C$25,2,0)</f>
        <v>WIGA SZCZECIN</v>
      </c>
      <c r="F111" s="5" t="str">
        <f>VLOOKUP(E111,Klienci!$C$2:$D$25,2,0)</f>
        <v>dealer autoryzowany</v>
      </c>
      <c r="G111" s="5" t="str">
        <f>VLOOKUP(E111,Klienci!$C$2:$E$25,3,0)</f>
        <v>północny</v>
      </c>
      <c r="H111" s="9">
        <v>9262.6200000000008</v>
      </c>
      <c r="I111" s="9">
        <f t="shared" si="6"/>
        <v>2130.4</v>
      </c>
      <c r="J111" s="9">
        <f t="shared" si="7"/>
        <v>11393.02</v>
      </c>
      <c r="K111" s="6">
        <f t="shared" si="8"/>
        <v>45083</v>
      </c>
      <c r="L111" s="6">
        <v>45094</v>
      </c>
      <c r="M111" s="5">
        <f t="shared" si="9"/>
        <v>11</v>
      </c>
      <c r="N111" s="5" t="str">
        <f t="shared" si="10"/>
        <v>kw.2</v>
      </c>
      <c r="O111" s="42">
        <f t="shared" si="11"/>
        <v>7</v>
      </c>
    </row>
    <row r="112" spans="1:15" x14ac:dyDescent="0.2">
      <c r="A112" s="5">
        <v>111</v>
      </c>
      <c r="B112" s="6">
        <v>45052</v>
      </c>
      <c r="C112" s="7" t="s">
        <v>12</v>
      </c>
      <c r="D112" s="8">
        <v>20</v>
      </c>
      <c r="E112" s="5" t="str">
        <f>VLOOKUP(D112,Klienci!$B$2:$C$25,2,0)</f>
        <v>R.JAWORSKI WROCLAW</v>
      </c>
      <c r="F112" s="5" t="str">
        <f>VLOOKUP(E112,Klienci!$C$2:$D$25,2,0)</f>
        <v>inna hurtownia</v>
      </c>
      <c r="G112" s="5" t="str">
        <f>VLOOKUP(E112,Klienci!$C$2:$E$25,3,0)</f>
        <v>zachodni</v>
      </c>
      <c r="H112" s="9">
        <v>5047.3</v>
      </c>
      <c r="I112" s="9">
        <f t="shared" si="6"/>
        <v>1160.8800000000001</v>
      </c>
      <c r="J112" s="9">
        <f t="shared" si="7"/>
        <v>6208.18</v>
      </c>
      <c r="K112" s="6">
        <f t="shared" si="8"/>
        <v>45073</v>
      </c>
      <c r="L112" s="6">
        <v>45092</v>
      </c>
      <c r="M112" s="5">
        <f t="shared" si="9"/>
        <v>19</v>
      </c>
      <c r="N112" s="5" t="str">
        <f t="shared" si="10"/>
        <v>kw.2</v>
      </c>
      <c r="O112" s="42">
        <f t="shared" si="11"/>
        <v>7</v>
      </c>
    </row>
    <row r="113" spans="1:15" x14ac:dyDescent="0.2">
      <c r="A113" s="5">
        <v>112</v>
      </c>
      <c r="B113" s="6">
        <v>45053</v>
      </c>
      <c r="C113" s="7" t="s">
        <v>11</v>
      </c>
      <c r="D113" s="8">
        <v>1</v>
      </c>
      <c r="E113" s="5" t="str">
        <f>VLOOKUP(D113,Klienci!$B$2:$C$25,2,0)</f>
        <v>JAFAN WARSZAWA</v>
      </c>
      <c r="F113" s="5" t="str">
        <f>VLOOKUP(E113,Klienci!$C$2:$D$25,2,0)</f>
        <v>dealer autoryzowany</v>
      </c>
      <c r="G113" s="5" t="str">
        <f>VLOOKUP(E113,Klienci!$C$2:$E$25,3,0)</f>
        <v>centralny i wschodni</v>
      </c>
      <c r="H113" s="9">
        <v>11748.99</v>
      </c>
      <c r="I113" s="9">
        <f t="shared" si="6"/>
        <v>2702.27</v>
      </c>
      <c r="J113" s="9">
        <f t="shared" si="7"/>
        <v>14451.26</v>
      </c>
      <c r="K113" s="6">
        <f t="shared" si="8"/>
        <v>45084</v>
      </c>
      <c r="L113" s="6">
        <v>45081</v>
      </c>
      <c r="M113" s="5">
        <f t="shared" si="9"/>
        <v>-3</v>
      </c>
      <c r="N113" s="5" t="str">
        <f t="shared" si="10"/>
        <v>kw.2</v>
      </c>
      <c r="O113" s="42">
        <f t="shared" si="11"/>
        <v>1</v>
      </c>
    </row>
    <row r="114" spans="1:15" x14ac:dyDescent="0.2">
      <c r="A114" s="5">
        <v>113</v>
      </c>
      <c r="B114" s="6">
        <v>45055</v>
      </c>
      <c r="C114" s="7" t="s">
        <v>11</v>
      </c>
      <c r="D114" s="8">
        <v>22</v>
      </c>
      <c r="E114" s="5" t="str">
        <f>VLOOKUP(D114,Klienci!$B$2:$C$25,2,0)</f>
        <v>OMEGA KATOWICE</v>
      </c>
      <c r="F114" s="5" t="str">
        <f>VLOOKUP(E114,Klienci!$C$2:$D$25,2,0)</f>
        <v>zakład przemysłowy</v>
      </c>
      <c r="G114" s="5" t="str">
        <f>VLOOKUP(E114,Klienci!$C$2:$E$25,3,0)</f>
        <v>południowy</v>
      </c>
      <c r="H114" s="9">
        <v>1794.21</v>
      </c>
      <c r="I114" s="9">
        <f t="shared" si="6"/>
        <v>412.67</v>
      </c>
      <c r="J114" s="9">
        <f t="shared" si="7"/>
        <v>2206.88</v>
      </c>
      <c r="K114" s="6">
        <f t="shared" si="8"/>
        <v>45069</v>
      </c>
      <c r="L114" s="6">
        <v>45069</v>
      </c>
      <c r="M114" s="5">
        <f t="shared" si="9"/>
        <v>0</v>
      </c>
      <c r="N114" s="5" t="str">
        <f t="shared" si="10"/>
        <v>kw.2</v>
      </c>
      <c r="O114" s="42">
        <f t="shared" si="11"/>
        <v>3</v>
      </c>
    </row>
    <row r="115" spans="1:15" x14ac:dyDescent="0.2">
      <c r="A115" s="5">
        <v>114</v>
      </c>
      <c r="B115" s="6">
        <v>45056</v>
      </c>
      <c r="C115" s="7" t="s">
        <v>11</v>
      </c>
      <c r="D115" s="8">
        <v>7</v>
      </c>
      <c r="E115" s="5" t="str">
        <f>VLOOKUP(D115,Klienci!$B$2:$C$25,2,0)</f>
        <v>GIRGOPOL GDANSK</v>
      </c>
      <c r="F115" s="5" t="str">
        <f>VLOOKUP(E115,Klienci!$C$2:$D$25,2,0)</f>
        <v>inna hurtownia</v>
      </c>
      <c r="G115" s="5" t="str">
        <f>VLOOKUP(E115,Klienci!$C$2:$E$25,3,0)</f>
        <v>północny</v>
      </c>
      <c r="H115" s="9">
        <v>4751.43</v>
      </c>
      <c r="I115" s="9">
        <f t="shared" si="6"/>
        <v>1092.83</v>
      </c>
      <c r="J115" s="9">
        <f t="shared" si="7"/>
        <v>5844.26</v>
      </c>
      <c r="K115" s="6">
        <f t="shared" si="8"/>
        <v>45077</v>
      </c>
      <c r="L115" s="6">
        <v>45078</v>
      </c>
      <c r="M115" s="5">
        <f t="shared" si="9"/>
        <v>1</v>
      </c>
      <c r="N115" s="5" t="str">
        <f t="shared" si="10"/>
        <v>kw.2</v>
      </c>
      <c r="O115" s="42">
        <f t="shared" si="11"/>
        <v>4</v>
      </c>
    </row>
    <row r="116" spans="1:15" x14ac:dyDescent="0.2">
      <c r="A116" s="5">
        <v>115</v>
      </c>
      <c r="B116" s="6">
        <v>45056</v>
      </c>
      <c r="C116" s="7" t="s">
        <v>12</v>
      </c>
      <c r="D116" s="8">
        <v>16</v>
      </c>
      <c r="E116" s="5" t="str">
        <f>VLOOKUP(D116,Klienci!$B$2:$C$25,2,0)</f>
        <v>OFAG GLIWICE</v>
      </c>
      <c r="F116" s="5" t="str">
        <f>VLOOKUP(E116,Klienci!$C$2:$D$25,2,0)</f>
        <v>zakład przemysłowy</v>
      </c>
      <c r="G116" s="5" t="str">
        <f>VLOOKUP(E116,Klienci!$C$2:$E$25,3,0)</f>
        <v>południowy</v>
      </c>
      <c r="H116" s="9">
        <v>2207.33</v>
      </c>
      <c r="I116" s="9">
        <f t="shared" si="6"/>
        <v>507.69</v>
      </c>
      <c r="J116" s="9">
        <f t="shared" si="7"/>
        <v>2715.02</v>
      </c>
      <c r="K116" s="6">
        <f t="shared" si="8"/>
        <v>45070</v>
      </c>
      <c r="L116" s="6">
        <v>45097</v>
      </c>
      <c r="M116" s="5">
        <f t="shared" si="9"/>
        <v>27</v>
      </c>
      <c r="N116" s="5" t="str">
        <f t="shared" si="10"/>
        <v>kw.2</v>
      </c>
      <c r="O116" s="42">
        <f t="shared" si="11"/>
        <v>4</v>
      </c>
    </row>
    <row r="117" spans="1:15" x14ac:dyDescent="0.2">
      <c r="A117" s="5">
        <v>116</v>
      </c>
      <c r="B117" s="6">
        <v>45056</v>
      </c>
      <c r="C117" s="7" t="s">
        <v>11</v>
      </c>
      <c r="D117" s="8">
        <v>17</v>
      </c>
      <c r="E117" s="5" t="str">
        <f>VLOOKUP(D117,Klienci!$B$2:$C$25,2,0)</f>
        <v>GARIA OLSZTYN</v>
      </c>
      <c r="F117" s="5" t="str">
        <f>VLOOKUP(E117,Klienci!$C$2:$D$25,2,0)</f>
        <v>dealer autoryzowany</v>
      </c>
      <c r="G117" s="5" t="str">
        <f>VLOOKUP(E117,Klienci!$C$2:$E$25,3,0)</f>
        <v>północny</v>
      </c>
      <c r="H117" s="9">
        <v>5134.41</v>
      </c>
      <c r="I117" s="9">
        <f t="shared" si="6"/>
        <v>1180.9100000000001</v>
      </c>
      <c r="J117" s="9">
        <f t="shared" si="7"/>
        <v>6315.32</v>
      </c>
      <c r="K117" s="6">
        <f t="shared" si="8"/>
        <v>45087</v>
      </c>
      <c r="L117" s="6">
        <v>45089</v>
      </c>
      <c r="M117" s="5">
        <f t="shared" si="9"/>
        <v>2</v>
      </c>
      <c r="N117" s="5" t="str">
        <f t="shared" si="10"/>
        <v>kw.2</v>
      </c>
      <c r="O117" s="42">
        <f t="shared" si="11"/>
        <v>4</v>
      </c>
    </row>
    <row r="118" spans="1:15" x14ac:dyDescent="0.2">
      <c r="A118" s="5">
        <v>117</v>
      </c>
      <c r="B118" s="6">
        <v>45058</v>
      </c>
      <c r="C118" s="7" t="s">
        <v>12</v>
      </c>
      <c r="D118" s="8">
        <v>17</v>
      </c>
      <c r="E118" s="5" t="str">
        <f>VLOOKUP(D118,Klienci!$B$2:$C$25,2,0)</f>
        <v>GARIA OLSZTYN</v>
      </c>
      <c r="F118" s="5" t="str">
        <f>VLOOKUP(E118,Klienci!$C$2:$D$25,2,0)</f>
        <v>dealer autoryzowany</v>
      </c>
      <c r="G118" s="5" t="str">
        <f>VLOOKUP(E118,Klienci!$C$2:$E$25,3,0)</f>
        <v>północny</v>
      </c>
      <c r="H118" s="9">
        <v>9383.02</v>
      </c>
      <c r="I118" s="9">
        <f t="shared" si="6"/>
        <v>2158.09</v>
      </c>
      <c r="J118" s="9">
        <f t="shared" si="7"/>
        <v>11541.11</v>
      </c>
      <c r="K118" s="6">
        <f t="shared" si="8"/>
        <v>45089</v>
      </c>
      <c r="L118" s="6">
        <v>45091</v>
      </c>
      <c r="M118" s="5">
        <f t="shared" si="9"/>
        <v>2</v>
      </c>
      <c r="N118" s="5" t="str">
        <f t="shared" si="10"/>
        <v>kw.2</v>
      </c>
      <c r="O118" s="42">
        <f t="shared" si="11"/>
        <v>6</v>
      </c>
    </row>
    <row r="119" spans="1:15" x14ac:dyDescent="0.2">
      <c r="A119" s="5">
        <v>118</v>
      </c>
      <c r="B119" s="6">
        <v>45059</v>
      </c>
      <c r="C119" s="7" t="s">
        <v>12</v>
      </c>
      <c r="D119" s="8">
        <v>15</v>
      </c>
      <c r="E119" s="5" t="str">
        <f>VLOOKUP(D119,Klienci!$B$2:$C$25,2,0)</f>
        <v>T.GORAL BIALYSTOK</v>
      </c>
      <c r="F119" s="5" t="str">
        <f>VLOOKUP(E119,Klienci!$C$2:$D$25,2,0)</f>
        <v>dealer autoryzowany</v>
      </c>
      <c r="G119" s="5" t="str">
        <f>VLOOKUP(E119,Klienci!$C$2:$E$25,3,0)</f>
        <v>centralny i wschodni</v>
      </c>
      <c r="H119" s="9">
        <v>9763.81</v>
      </c>
      <c r="I119" s="9">
        <f t="shared" si="6"/>
        <v>2245.6799999999998</v>
      </c>
      <c r="J119" s="9">
        <f t="shared" si="7"/>
        <v>12009.49</v>
      </c>
      <c r="K119" s="6">
        <f t="shared" si="8"/>
        <v>45090</v>
      </c>
      <c r="L119" s="6">
        <v>45091</v>
      </c>
      <c r="M119" s="5">
        <f t="shared" si="9"/>
        <v>1</v>
      </c>
      <c r="N119" s="5" t="str">
        <f t="shared" si="10"/>
        <v>kw.2</v>
      </c>
      <c r="O119" s="42">
        <f t="shared" si="11"/>
        <v>7</v>
      </c>
    </row>
    <row r="120" spans="1:15" x14ac:dyDescent="0.2">
      <c r="A120" s="5">
        <v>119</v>
      </c>
      <c r="B120" s="6">
        <v>45060</v>
      </c>
      <c r="C120" s="7" t="s">
        <v>12</v>
      </c>
      <c r="D120" s="8">
        <v>1</v>
      </c>
      <c r="E120" s="5" t="str">
        <f>VLOOKUP(D120,Klienci!$B$2:$C$25,2,0)</f>
        <v>JAFAN WARSZAWA</v>
      </c>
      <c r="F120" s="5" t="str">
        <f>VLOOKUP(E120,Klienci!$C$2:$D$25,2,0)</f>
        <v>dealer autoryzowany</v>
      </c>
      <c r="G120" s="5" t="str">
        <f>VLOOKUP(E120,Klienci!$C$2:$E$25,3,0)</f>
        <v>centralny i wschodni</v>
      </c>
      <c r="H120" s="9">
        <v>14660.17</v>
      </c>
      <c r="I120" s="9">
        <f t="shared" si="6"/>
        <v>3371.84</v>
      </c>
      <c r="J120" s="9">
        <f t="shared" si="7"/>
        <v>18032.010000000002</v>
      </c>
      <c r="K120" s="6">
        <f t="shared" si="8"/>
        <v>45091</v>
      </c>
      <c r="L120" s="6">
        <v>45089</v>
      </c>
      <c r="M120" s="5">
        <f t="shared" si="9"/>
        <v>-2</v>
      </c>
      <c r="N120" s="5" t="str">
        <f t="shared" si="10"/>
        <v>kw.2</v>
      </c>
      <c r="O120" s="42">
        <f t="shared" si="11"/>
        <v>1</v>
      </c>
    </row>
    <row r="121" spans="1:15" x14ac:dyDescent="0.2">
      <c r="A121" s="5">
        <v>120</v>
      </c>
      <c r="B121" s="6">
        <v>45060</v>
      </c>
      <c r="C121" s="7" t="s">
        <v>11</v>
      </c>
      <c r="D121" s="8">
        <v>6</v>
      </c>
      <c r="E121" s="5" t="str">
        <f>VLOOKUP(D121,Klienci!$B$2:$C$25,2,0)</f>
        <v>WSCHOD BIALYSTOK</v>
      </c>
      <c r="F121" s="5" t="str">
        <f>VLOOKUP(E121,Klienci!$C$2:$D$25,2,0)</f>
        <v>dealer autoryzowany</v>
      </c>
      <c r="G121" s="5" t="str">
        <f>VLOOKUP(E121,Klienci!$C$2:$E$25,3,0)</f>
        <v>centralny i wschodni</v>
      </c>
      <c r="H121" s="9">
        <v>7693.56</v>
      </c>
      <c r="I121" s="9">
        <f t="shared" si="6"/>
        <v>1769.52</v>
      </c>
      <c r="J121" s="9">
        <f t="shared" si="7"/>
        <v>9463.08</v>
      </c>
      <c r="K121" s="6">
        <f t="shared" si="8"/>
        <v>45091</v>
      </c>
      <c r="L121" s="6">
        <v>45091</v>
      </c>
      <c r="M121" s="5">
        <f t="shared" si="9"/>
        <v>0</v>
      </c>
      <c r="N121" s="5" t="str">
        <f t="shared" si="10"/>
        <v>kw.2</v>
      </c>
      <c r="O121" s="42">
        <f t="shared" si="11"/>
        <v>1</v>
      </c>
    </row>
    <row r="122" spans="1:15" x14ac:dyDescent="0.2">
      <c r="A122" s="5">
        <v>121</v>
      </c>
      <c r="B122" s="6">
        <v>45060</v>
      </c>
      <c r="C122" s="7" t="s">
        <v>11</v>
      </c>
      <c r="D122" s="8">
        <v>13</v>
      </c>
      <c r="E122" s="5" t="str">
        <f>VLOOKUP(D122,Klienci!$B$2:$C$25,2,0)</f>
        <v>MORZE SZCZECIN</v>
      </c>
      <c r="F122" s="5" t="str">
        <f>VLOOKUP(E122,Klienci!$C$2:$D$25,2,0)</f>
        <v>zakład przemysłowy</v>
      </c>
      <c r="G122" s="5" t="str">
        <f>VLOOKUP(E122,Klienci!$C$2:$E$25,3,0)</f>
        <v>północny</v>
      </c>
      <c r="H122" s="9">
        <v>1917.59</v>
      </c>
      <c r="I122" s="9">
        <f t="shared" si="6"/>
        <v>441.05</v>
      </c>
      <c r="J122" s="9">
        <f t="shared" si="7"/>
        <v>2358.64</v>
      </c>
      <c r="K122" s="6">
        <f t="shared" si="8"/>
        <v>45074</v>
      </c>
      <c r="L122" s="6">
        <v>45091</v>
      </c>
      <c r="M122" s="5">
        <f t="shared" si="9"/>
        <v>17</v>
      </c>
      <c r="N122" s="5" t="str">
        <f t="shared" si="10"/>
        <v>kw.2</v>
      </c>
      <c r="O122" s="42">
        <f t="shared" si="11"/>
        <v>1</v>
      </c>
    </row>
    <row r="123" spans="1:15" x14ac:dyDescent="0.2">
      <c r="A123" s="5">
        <v>122</v>
      </c>
      <c r="B123" s="6">
        <v>45061</v>
      </c>
      <c r="C123" s="7" t="s">
        <v>12</v>
      </c>
      <c r="D123" s="8">
        <v>7</v>
      </c>
      <c r="E123" s="5" t="str">
        <f>VLOOKUP(D123,Klienci!$B$2:$C$25,2,0)</f>
        <v>GIRGOPOL GDANSK</v>
      </c>
      <c r="F123" s="5" t="str">
        <f>VLOOKUP(E123,Klienci!$C$2:$D$25,2,0)</f>
        <v>inna hurtownia</v>
      </c>
      <c r="G123" s="5" t="str">
        <f>VLOOKUP(E123,Klienci!$C$2:$E$25,3,0)</f>
        <v>północny</v>
      </c>
      <c r="H123" s="9">
        <v>5966.73</v>
      </c>
      <c r="I123" s="9">
        <f t="shared" si="6"/>
        <v>1372.35</v>
      </c>
      <c r="J123" s="9">
        <f t="shared" si="7"/>
        <v>7339.08</v>
      </c>
      <c r="K123" s="6">
        <f t="shared" si="8"/>
        <v>45082</v>
      </c>
      <c r="L123" s="6">
        <v>45080</v>
      </c>
      <c r="M123" s="5">
        <f t="shared" si="9"/>
        <v>-2</v>
      </c>
      <c r="N123" s="5" t="str">
        <f t="shared" si="10"/>
        <v>kw.2</v>
      </c>
      <c r="O123" s="42">
        <f t="shared" si="11"/>
        <v>2</v>
      </c>
    </row>
    <row r="124" spans="1:15" x14ac:dyDescent="0.2">
      <c r="A124" s="5">
        <v>123</v>
      </c>
      <c r="B124" s="6">
        <v>45064</v>
      </c>
      <c r="C124" s="7" t="s">
        <v>11</v>
      </c>
      <c r="D124" s="8">
        <v>17</v>
      </c>
      <c r="E124" s="5" t="str">
        <f>VLOOKUP(D124,Klienci!$B$2:$C$25,2,0)</f>
        <v>GARIA OLSZTYN</v>
      </c>
      <c r="F124" s="5" t="str">
        <f>VLOOKUP(E124,Klienci!$C$2:$D$25,2,0)</f>
        <v>dealer autoryzowany</v>
      </c>
      <c r="G124" s="5" t="str">
        <f>VLOOKUP(E124,Klienci!$C$2:$E$25,3,0)</f>
        <v>północny</v>
      </c>
      <c r="H124" s="9">
        <v>6316.36</v>
      </c>
      <c r="I124" s="9">
        <f t="shared" si="6"/>
        <v>1452.76</v>
      </c>
      <c r="J124" s="9">
        <f t="shared" si="7"/>
        <v>7769.12</v>
      </c>
      <c r="K124" s="6">
        <f t="shared" si="8"/>
        <v>45095</v>
      </c>
      <c r="L124" s="6">
        <v>45104</v>
      </c>
      <c r="M124" s="5">
        <f t="shared" si="9"/>
        <v>9</v>
      </c>
      <c r="N124" s="5" t="str">
        <f t="shared" si="10"/>
        <v>kw.2</v>
      </c>
      <c r="O124" s="42">
        <f t="shared" si="11"/>
        <v>5</v>
      </c>
    </row>
    <row r="125" spans="1:15" x14ac:dyDescent="0.2">
      <c r="A125" s="5">
        <v>124</v>
      </c>
      <c r="B125" s="6">
        <v>45065</v>
      </c>
      <c r="C125" s="7" t="s">
        <v>12</v>
      </c>
      <c r="D125" s="8">
        <v>3</v>
      </c>
      <c r="E125" s="5" t="str">
        <f>VLOOKUP(D125,Klienci!$B$2:$C$25,2,0)</f>
        <v>WIGA SZCZECIN</v>
      </c>
      <c r="F125" s="5" t="str">
        <f>VLOOKUP(E125,Klienci!$C$2:$D$25,2,0)</f>
        <v>dealer autoryzowany</v>
      </c>
      <c r="G125" s="5" t="str">
        <f>VLOOKUP(E125,Klienci!$C$2:$E$25,3,0)</f>
        <v>północny</v>
      </c>
      <c r="H125" s="9">
        <v>8152.72</v>
      </c>
      <c r="I125" s="9">
        <f t="shared" si="6"/>
        <v>1875.13</v>
      </c>
      <c r="J125" s="9">
        <f t="shared" si="7"/>
        <v>10027.85</v>
      </c>
      <c r="K125" s="6">
        <f t="shared" si="8"/>
        <v>45096</v>
      </c>
      <c r="L125" s="6">
        <v>45096</v>
      </c>
      <c r="M125" s="5">
        <f t="shared" si="9"/>
        <v>0</v>
      </c>
      <c r="N125" s="5" t="str">
        <f t="shared" si="10"/>
        <v>kw.2</v>
      </c>
      <c r="O125" s="42">
        <f t="shared" si="11"/>
        <v>6</v>
      </c>
    </row>
    <row r="126" spans="1:15" x14ac:dyDescent="0.2">
      <c r="A126" s="5">
        <v>125</v>
      </c>
      <c r="B126" s="6">
        <v>45066</v>
      </c>
      <c r="C126" s="7" t="s">
        <v>11</v>
      </c>
      <c r="D126" s="8">
        <v>15</v>
      </c>
      <c r="E126" s="5" t="str">
        <f>VLOOKUP(D126,Klienci!$B$2:$C$25,2,0)</f>
        <v>T.GORAL BIALYSTOK</v>
      </c>
      <c r="F126" s="5" t="str">
        <f>VLOOKUP(E126,Klienci!$C$2:$D$25,2,0)</f>
        <v>dealer autoryzowany</v>
      </c>
      <c r="G126" s="5" t="str">
        <f>VLOOKUP(E126,Klienci!$C$2:$E$25,3,0)</f>
        <v>centralny i wschodni</v>
      </c>
      <c r="H126" s="9">
        <v>6935.09</v>
      </c>
      <c r="I126" s="9">
        <f t="shared" si="6"/>
        <v>1595.07</v>
      </c>
      <c r="J126" s="9">
        <f t="shared" si="7"/>
        <v>8530.16</v>
      </c>
      <c r="K126" s="6">
        <f t="shared" si="8"/>
        <v>45097</v>
      </c>
      <c r="L126" s="6">
        <v>45095</v>
      </c>
      <c r="M126" s="5">
        <f t="shared" si="9"/>
        <v>-2</v>
      </c>
      <c r="N126" s="5" t="str">
        <f t="shared" si="10"/>
        <v>kw.2</v>
      </c>
      <c r="O126" s="42">
        <f t="shared" si="11"/>
        <v>7</v>
      </c>
    </row>
    <row r="127" spans="1:15" x14ac:dyDescent="0.2">
      <c r="A127" s="5">
        <v>126</v>
      </c>
      <c r="B127" s="6">
        <v>45067</v>
      </c>
      <c r="C127" s="7" t="s">
        <v>12</v>
      </c>
      <c r="D127" s="8">
        <v>3</v>
      </c>
      <c r="E127" s="5" t="str">
        <f>VLOOKUP(D127,Klienci!$B$2:$C$25,2,0)</f>
        <v>WIGA SZCZECIN</v>
      </c>
      <c r="F127" s="5" t="str">
        <f>VLOOKUP(E127,Klienci!$C$2:$D$25,2,0)</f>
        <v>dealer autoryzowany</v>
      </c>
      <c r="G127" s="5" t="str">
        <f>VLOOKUP(E127,Klienci!$C$2:$E$25,3,0)</f>
        <v>północny</v>
      </c>
      <c r="H127" s="9">
        <v>7338.73</v>
      </c>
      <c r="I127" s="9">
        <f t="shared" si="6"/>
        <v>1687.91</v>
      </c>
      <c r="J127" s="9">
        <f t="shared" si="7"/>
        <v>9026.64</v>
      </c>
      <c r="K127" s="6">
        <f t="shared" si="8"/>
        <v>45098</v>
      </c>
      <c r="L127" s="6">
        <v>45095</v>
      </c>
      <c r="M127" s="5">
        <f t="shared" si="9"/>
        <v>-3</v>
      </c>
      <c r="N127" s="5" t="str">
        <f t="shared" si="10"/>
        <v>kw.2</v>
      </c>
      <c r="O127" s="42">
        <f t="shared" si="11"/>
        <v>1</v>
      </c>
    </row>
    <row r="128" spans="1:15" x14ac:dyDescent="0.2">
      <c r="A128" s="5">
        <v>127</v>
      </c>
      <c r="B128" s="6">
        <v>45068</v>
      </c>
      <c r="C128" s="7" t="s">
        <v>11</v>
      </c>
      <c r="D128" s="8">
        <v>19</v>
      </c>
      <c r="E128" s="5" t="str">
        <f>VLOOKUP(D128,Klienci!$B$2:$C$25,2,0)</f>
        <v>E.JAGIELLO BYDGOSZCZ</v>
      </c>
      <c r="F128" s="5" t="str">
        <f>VLOOKUP(E128,Klienci!$C$2:$D$25,2,0)</f>
        <v>zakład przemysłowy</v>
      </c>
      <c r="G128" s="5" t="str">
        <f>VLOOKUP(E128,Klienci!$C$2:$E$25,3,0)</f>
        <v>północny</v>
      </c>
      <c r="H128" s="9">
        <v>961.9</v>
      </c>
      <c r="I128" s="9">
        <f t="shared" si="6"/>
        <v>221.24</v>
      </c>
      <c r="J128" s="9">
        <f t="shared" si="7"/>
        <v>1183.1399999999999</v>
      </c>
      <c r="K128" s="6">
        <f t="shared" si="8"/>
        <v>45082</v>
      </c>
      <c r="L128" s="6">
        <v>45083</v>
      </c>
      <c r="M128" s="5">
        <f t="shared" si="9"/>
        <v>1</v>
      </c>
      <c r="N128" s="5" t="str">
        <f t="shared" si="10"/>
        <v>kw.2</v>
      </c>
      <c r="O128" s="42">
        <f t="shared" si="11"/>
        <v>2</v>
      </c>
    </row>
    <row r="129" spans="1:15" x14ac:dyDescent="0.2">
      <c r="A129" s="5">
        <v>128</v>
      </c>
      <c r="B129" s="6">
        <v>45069</v>
      </c>
      <c r="C129" s="7" t="s">
        <v>11</v>
      </c>
      <c r="D129" s="8">
        <v>2</v>
      </c>
      <c r="E129" s="5" t="str">
        <f>VLOOKUP(D129,Klienci!$B$2:$C$25,2,0)</f>
        <v>O.W.P.T. POZNAN</v>
      </c>
      <c r="F129" s="5" t="str">
        <f>VLOOKUP(E129,Klienci!$C$2:$D$25,2,0)</f>
        <v>dealer autoryzowany</v>
      </c>
      <c r="G129" s="5" t="str">
        <f>VLOOKUP(E129,Klienci!$C$2:$E$25,3,0)</f>
        <v>zachodni</v>
      </c>
      <c r="H129" s="9">
        <v>9973.65</v>
      </c>
      <c r="I129" s="9">
        <f t="shared" si="6"/>
        <v>2293.94</v>
      </c>
      <c r="J129" s="9">
        <f t="shared" si="7"/>
        <v>12267.59</v>
      </c>
      <c r="K129" s="6">
        <f t="shared" si="8"/>
        <v>45100</v>
      </c>
      <c r="L129" s="6">
        <v>45106</v>
      </c>
      <c r="M129" s="5">
        <f t="shared" si="9"/>
        <v>6</v>
      </c>
      <c r="N129" s="5" t="str">
        <f t="shared" si="10"/>
        <v>kw.2</v>
      </c>
      <c r="O129" s="42">
        <f t="shared" si="11"/>
        <v>3</v>
      </c>
    </row>
    <row r="130" spans="1:15" x14ac:dyDescent="0.2">
      <c r="A130" s="5">
        <v>129</v>
      </c>
      <c r="B130" s="6">
        <v>45070</v>
      </c>
      <c r="C130" s="7" t="s">
        <v>11</v>
      </c>
      <c r="D130" s="8">
        <v>19</v>
      </c>
      <c r="E130" s="5" t="str">
        <f>VLOOKUP(D130,Klienci!$B$2:$C$25,2,0)</f>
        <v>E.JAGIELLO BYDGOSZCZ</v>
      </c>
      <c r="F130" s="5" t="str">
        <f>VLOOKUP(E130,Klienci!$C$2:$D$25,2,0)</f>
        <v>zakład przemysłowy</v>
      </c>
      <c r="G130" s="5" t="str">
        <f>VLOOKUP(E130,Klienci!$C$2:$E$25,3,0)</f>
        <v>północny</v>
      </c>
      <c r="H130" s="9">
        <v>960.32</v>
      </c>
      <c r="I130" s="9">
        <f t="shared" ref="I130:I193" si="12">ROUND(H130*VAT,2)</f>
        <v>220.87</v>
      </c>
      <c r="J130" s="9">
        <f t="shared" si="7"/>
        <v>1181.19</v>
      </c>
      <c r="K130" s="6">
        <f t="shared" si="8"/>
        <v>45084</v>
      </c>
      <c r="L130" s="6">
        <v>45082</v>
      </c>
      <c r="M130" s="5">
        <f t="shared" si="9"/>
        <v>-2</v>
      </c>
      <c r="N130" s="5" t="str">
        <f t="shared" si="10"/>
        <v>kw.2</v>
      </c>
      <c r="O130" s="42">
        <f t="shared" si="11"/>
        <v>4</v>
      </c>
    </row>
    <row r="131" spans="1:15" x14ac:dyDescent="0.2">
      <c r="A131" s="5">
        <v>130</v>
      </c>
      <c r="B131" s="6">
        <v>45071</v>
      </c>
      <c r="C131" s="7" t="s">
        <v>11</v>
      </c>
      <c r="D131" s="8">
        <v>1</v>
      </c>
      <c r="E131" s="5" t="str">
        <f>VLOOKUP(D131,Klienci!$B$2:$C$25,2,0)</f>
        <v>JAFAN WARSZAWA</v>
      </c>
      <c r="F131" s="5" t="str">
        <f>VLOOKUP(E131,Klienci!$C$2:$D$25,2,0)</f>
        <v>dealer autoryzowany</v>
      </c>
      <c r="G131" s="5" t="str">
        <f>VLOOKUP(E131,Klienci!$C$2:$E$25,3,0)</f>
        <v>centralny i wschodni</v>
      </c>
      <c r="H131" s="9">
        <v>12526.52</v>
      </c>
      <c r="I131" s="9">
        <f t="shared" si="12"/>
        <v>2881.1</v>
      </c>
      <c r="J131" s="9">
        <f t="shared" ref="J131:J194" si="13">H131+I131</f>
        <v>15407.62</v>
      </c>
      <c r="K131" s="6">
        <f t="shared" ref="K131:K194" si="14">IF(F131=$R$2,EDATE(B131,1),IF(F131=$R$3,B131+21,B131+14))</f>
        <v>45102</v>
      </c>
      <c r="L131" s="6">
        <v>45101</v>
      </c>
      <c r="M131" s="5">
        <f t="shared" ref="M131:M194" si="15">L131-K131</f>
        <v>-1</v>
      </c>
      <c r="N131" s="5" t="str">
        <f t="shared" ref="N131:N194" si="16">VLOOKUP(L131,$Q$6:$R$11,2,1)</f>
        <v>kw.2</v>
      </c>
      <c r="O131" s="42">
        <f t="shared" ref="O131:O194" si="17">WEEKDAY(B131)</f>
        <v>5</v>
      </c>
    </row>
    <row r="132" spans="1:15" x14ac:dyDescent="0.2">
      <c r="A132" s="5">
        <v>131</v>
      </c>
      <c r="B132" s="6">
        <v>45071</v>
      </c>
      <c r="C132" s="7" t="s">
        <v>11</v>
      </c>
      <c r="D132" s="8">
        <v>13</v>
      </c>
      <c r="E132" s="5" t="str">
        <f>VLOOKUP(D132,Klienci!$B$2:$C$25,2,0)</f>
        <v>MORZE SZCZECIN</v>
      </c>
      <c r="F132" s="5" t="str">
        <f>VLOOKUP(E132,Klienci!$C$2:$D$25,2,0)</f>
        <v>zakład przemysłowy</v>
      </c>
      <c r="G132" s="5" t="str">
        <f>VLOOKUP(E132,Klienci!$C$2:$E$25,3,0)</f>
        <v>północny</v>
      </c>
      <c r="H132" s="9">
        <v>2757.3</v>
      </c>
      <c r="I132" s="9">
        <f t="shared" si="12"/>
        <v>634.17999999999995</v>
      </c>
      <c r="J132" s="9">
        <f t="shared" si="13"/>
        <v>3391.48</v>
      </c>
      <c r="K132" s="6">
        <f t="shared" si="14"/>
        <v>45085</v>
      </c>
      <c r="L132" s="6">
        <v>45101</v>
      </c>
      <c r="M132" s="5">
        <f t="shared" si="15"/>
        <v>16</v>
      </c>
      <c r="N132" s="5" t="str">
        <f t="shared" si="16"/>
        <v>kw.2</v>
      </c>
      <c r="O132" s="42">
        <f t="shared" si="17"/>
        <v>5</v>
      </c>
    </row>
    <row r="133" spans="1:15" x14ac:dyDescent="0.2">
      <c r="A133" s="5">
        <v>132</v>
      </c>
      <c r="B133" s="6">
        <v>45072</v>
      </c>
      <c r="C133" s="7" t="s">
        <v>12</v>
      </c>
      <c r="D133" s="8">
        <v>7</v>
      </c>
      <c r="E133" s="5" t="str">
        <f>VLOOKUP(D133,Klienci!$B$2:$C$25,2,0)</f>
        <v>GIRGOPOL GDANSK</v>
      </c>
      <c r="F133" s="5" t="str">
        <f>VLOOKUP(E133,Klienci!$C$2:$D$25,2,0)</f>
        <v>inna hurtownia</v>
      </c>
      <c r="G133" s="5" t="str">
        <f>VLOOKUP(E133,Klienci!$C$2:$E$25,3,0)</f>
        <v>północny</v>
      </c>
      <c r="H133" s="9">
        <v>3778.95</v>
      </c>
      <c r="I133" s="9">
        <f t="shared" si="12"/>
        <v>869.16</v>
      </c>
      <c r="J133" s="9">
        <f t="shared" si="13"/>
        <v>4648.1099999999997</v>
      </c>
      <c r="K133" s="6">
        <f t="shared" si="14"/>
        <v>45093</v>
      </c>
      <c r="L133" s="6">
        <v>45095</v>
      </c>
      <c r="M133" s="5">
        <f t="shared" si="15"/>
        <v>2</v>
      </c>
      <c r="N133" s="5" t="str">
        <f t="shared" si="16"/>
        <v>kw.2</v>
      </c>
      <c r="O133" s="42">
        <f t="shared" si="17"/>
        <v>6</v>
      </c>
    </row>
    <row r="134" spans="1:15" x14ac:dyDescent="0.2">
      <c r="A134" s="5">
        <v>133</v>
      </c>
      <c r="B134" s="6">
        <v>45072</v>
      </c>
      <c r="C134" s="7" t="s">
        <v>12</v>
      </c>
      <c r="D134" s="8">
        <v>15</v>
      </c>
      <c r="E134" s="5" t="str">
        <f>VLOOKUP(D134,Klienci!$B$2:$C$25,2,0)</f>
        <v>T.GORAL BIALYSTOK</v>
      </c>
      <c r="F134" s="5" t="str">
        <f>VLOOKUP(E134,Klienci!$C$2:$D$25,2,0)</f>
        <v>dealer autoryzowany</v>
      </c>
      <c r="G134" s="5" t="str">
        <f>VLOOKUP(E134,Klienci!$C$2:$E$25,3,0)</f>
        <v>centralny i wschodni</v>
      </c>
      <c r="H134" s="9">
        <v>8461.2900000000009</v>
      </c>
      <c r="I134" s="9">
        <f t="shared" si="12"/>
        <v>1946.1</v>
      </c>
      <c r="J134" s="9">
        <f t="shared" si="13"/>
        <v>10407.390000000001</v>
      </c>
      <c r="K134" s="6">
        <f t="shared" si="14"/>
        <v>45103</v>
      </c>
      <c r="L134" s="6">
        <v>45099</v>
      </c>
      <c r="M134" s="5">
        <f t="shared" si="15"/>
        <v>-4</v>
      </c>
      <c r="N134" s="5" t="str">
        <f t="shared" si="16"/>
        <v>kw.2</v>
      </c>
      <c r="O134" s="42">
        <f t="shared" si="17"/>
        <v>6</v>
      </c>
    </row>
    <row r="135" spans="1:15" x14ac:dyDescent="0.2">
      <c r="A135" s="5">
        <v>134</v>
      </c>
      <c r="B135" s="6">
        <v>45073</v>
      </c>
      <c r="C135" s="7" t="s">
        <v>11</v>
      </c>
      <c r="D135" s="8">
        <v>12</v>
      </c>
      <c r="E135" s="5" t="str">
        <f>VLOOKUP(D135,Klienci!$B$2:$C$25,2,0)</f>
        <v>PPWD KATOWICE</v>
      </c>
      <c r="F135" s="5" t="str">
        <f>VLOOKUP(E135,Klienci!$C$2:$D$25,2,0)</f>
        <v>zakład przemysłowy</v>
      </c>
      <c r="G135" s="5" t="str">
        <f>VLOOKUP(E135,Klienci!$C$2:$E$25,3,0)</f>
        <v>południowy</v>
      </c>
      <c r="H135" s="9">
        <v>866.9</v>
      </c>
      <c r="I135" s="9">
        <f t="shared" si="12"/>
        <v>199.39</v>
      </c>
      <c r="J135" s="9">
        <f t="shared" si="13"/>
        <v>1066.29</v>
      </c>
      <c r="K135" s="6">
        <f t="shared" si="14"/>
        <v>45087</v>
      </c>
      <c r="L135" s="6">
        <v>45088</v>
      </c>
      <c r="M135" s="5">
        <f t="shared" si="15"/>
        <v>1</v>
      </c>
      <c r="N135" s="5" t="str">
        <f t="shared" si="16"/>
        <v>kw.2</v>
      </c>
      <c r="O135" s="42">
        <f t="shared" si="17"/>
        <v>7</v>
      </c>
    </row>
    <row r="136" spans="1:15" x14ac:dyDescent="0.2">
      <c r="A136" s="5">
        <v>135</v>
      </c>
      <c r="B136" s="6">
        <v>45073</v>
      </c>
      <c r="C136" s="7" t="s">
        <v>11</v>
      </c>
      <c r="D136" s="8">
        <v>18</v>
      </c>
      <c r="E136" s="5" t="str">
        <f>VLOOKUP(D136,Klienci!$B$2:$C$25,2,0)</f>
        <v>PPRT KEDZIERZYN-KOZLE</v>
      </c>
      <c r="F136" s="5" t="str">
        <f>VLOOKUP(E136,Klienci!$C$2:$D$25,2,0)</f>
        <v>inna hurtownia</v>
      </c>
      <c r="G136" s="5" t="str">
        <f>VLOOKUP(E136,Klienci!$C$2:$E$25,3,0)</f>
        <v>południowy</v>
      </c>
      <c r="H136" s="9">
        <v>12997.97</v>
      </c>
      <c r="I136" s="9">
        <f t="shared" si="12"/>
        <v>2989.53</v>
      </c>
      <c r="J136" s="9">
        <f t="shared" si="13"/>
        <v>15987.5</v>
      </c>
      <c r="K136" s="6">
        <f t="shared" si="14"/>
        <v>45094</v>
      </c>
      <c r="L136" s="6">
        <v>45107</v>
      </c>
      <c r="M136" s="5">
        <f t="shared" si="15"/>
        <v>13</v>
      </c>
      <c r="N136" s="5" t="str">
        <f t="shared" si="16"/>
        <v>kw.2</v>
      </c>
      <c r="O136" s="42">
        <f t="shared" si="17"/>
        <v>7</v>
      </c>
    </row>
    <row r="137" spans="1:15" x14ac:dyDescent="0.2">
      <c r="A137" s="5">
        <v>136</v>
      </c>
      <c r="B137" s="6">
        <v>45075</v>
      </c>
      <c r="C137" s="7" t="s">
        <v>12</v>
      </c>
      <c r="D137" s="8">
        <v>8</v>
      </c>
      <c r="E137" s="5" t="str">
        <f>VLOOKUP(D137,Klienci!$B$2:$C$25,2,0)</f>
        <v>SKALA BIELSKO-BIALA</v>
      </c>
      <c r="F137" s="5" t="str">
        <f>VLOOKUP(E137,Klienci!$C$2:$D$25,2,0)</f>
        <v>inna hurtownia</v>
      </c>
      <c r="G137" s="5" t="str">
        <f>VLOOKUP(E137,Klienci!$C$2:$E$25,3,0)</f>
        <v>południowy</v>
      </c>
      <c r="H137" s="9">
        <v>8864.5300000000007</v>
      </c>
      <c r="I137" s="9">
        <f t="shared" si="12"/>
        <v>2038.84</v>
      </c>
      <c r="J137" s="9">
        <f t="shared" si="13"/>
        <v>10903.37</v>
      </c>
      <c r="K137" s="6">
        <f t="shared" si="14"/>
        <v>45096</v>
      </c>
      <c r="L137" s="6">
        <v>45101</v>
      </c>
      <c r="M137" s="5">
        <f t="shared" si="15"/>
        <v>5</v>
      </c>
      <c r="N137" s="5" t="str">
        <f t="shared" si="16"/>
        <v>kw.2</v>
      </c>
      <c r="O137" s="42">
        <f t="shared" si="17"/>
        <v>2</v>
      </c>
    </row>
    <row r="138" spans="1:15" x14ac:dyDescent="0.2">
      <c r="A138" s="5">
        <v>137</v>
      </c>
      <c r="B138" s="6">
        <v>45076</v>
      </c>
      <c r="C138" s="7" t="s">
        <v>11</v>
      </c>
      <c r="D138" s="8">
        <v>8</v>
      </c>
      <c r="E138" s="5" t="str">
        <f>VLOOKUP(D138,Klienci!$B$2:$C$25,2,0)</f>
        <v>SKALA BIELSKO-BIALA</v>
      </c>
      <c r="F138" s="5" t="str">
        <f>VLOOKUP(E138,Klienci!$C$2:$D$25,2,0)</f>
        <v>inna hurtownia</v>
      </c>
      <c r="G138" s="5" t="str">
        <f>VLOOKUP(E138,Klienci!$C$2:$E$25,3,0)</f>
        <v>południowy</v>
      </c>
      <c r="H138" s="9">
        <v>4567.8100000000004</v>
      </c>
      <c r="I138" s="9">
        <f t="shared" si="12"/>
        <v>1050.5999999999999</v>
      </c>
      <c r="J138" s="9">
        <f t="shared" si="13"/>
        <v>5618.41</v>
      </c>
      <c r="K138" s="6">
        <f t="shared" si="14"/>
        <v>45097</v>
      </c>
      <c r="L138" s="6">
        <v>45100</v>
      </c>
      <c r="M138" s="5">
        <f t="shared" si="15"/>
        <v>3</v>
      </c>
      <c r="N138" s="5" t="str">
        <f t="shared" si="16"/>
        <v>kw.2</v>
      </c>
      <c r="O138" s="42">
        <f t="shared" si="17"/>
        <v>3</v>
      </c>
    </row>
    <row r="139" spans="1:15" x14ac:dyDescent="0.2">
      <c r="A139" s="5">
        <v>138</v>
      </c>
      <c r="B139" s="6">
        <v>45076</v>
      </c>
      <c r="C139" s="7" t="s">
        <v>11</v>
      </c>
      <c r="D139" s="8">
        <v>19</v>
      </c>
      <c r="E139" s="5" t="str">
        <f>VLOOKUP(D139,Klienci!$B$2:$C$25,2,0)</f>
        <v>E.JAGIELLO BYDGOSZCZ</v>
      </c>
      <c r="F139" s="5" t="str">
        <f>VLOOKUP(E139,Klienci!$C$2:$D$25,2,0)</f>
        <v>zakład przemysłowy</v>
      </c>
      <c r="G139" s="5" t="str">
        <f>VLOOKUP(E139,Klienci!$C$2:$E$25,3,0)</f>
        <v>północny</v>
      </c>
      <c r="H139" s="9">
        <v>686.48</v>
      </c>
      <c r="I139" s="9">
        <f t="shared" si="12"/>
        <v>157.88999999999999</v>
      </c>
      <c r="J139" s="9">
        <f t="shared" si="13"/>
        <v>844.37</v>
      </c>
      <c r="K139" s="6">
        <f t="shared" si="14"/>
        <v>45090</v>
      </c>
      <c r="L139" s="6">
        <v>45089</v>
      </c>
      <c r="M139" s="5">
        <f t="shared" si="15"/>
        <v>-1</v>
      </c>
      <c r="N139" s="5" t="str">
        <f t="shared" si="16"/>
        <v>kw.2</v>
      </c>
      <c r="O139" s="42">
        <f t="shared" si="17"/>
        <v>3</v>
      </c>
    </row>
    <row r="140" spans="1:15" x14ac:dyDescent="0.2">
      <c r="A140" s="5">
        <v>139</v>
      </c>
      <c r="B140" s="6">
        <v>45077</v>
      </c>
      <c r="C140" s="7" t="s">
        <v>11</v>
      </c>
      <c r="D140" s="8">
        <v>8</v>
      </c>
      <c r="E140" s="5" t="str">
        <f>VLOOKUP(D140,Klienci!$B$2:$C$25,2,0)</f>
        <v>SKALA BIELSKO-BIALA</v>
      </c>
      <c r="F140" s="5" t="str">
        <f>VLOOKUP(E140,Klienci!$C$2:$D$25,2,0)</f>
        <v>inna hurtownia</v>
      </c>
      <c r="G140" s="5" t="str">
        <f>VLOOKUP(E140,Klienci!$C$2:$E$25,3,0)</f>
        <v>południowy</v>
      </c>
      <c r="H140" s="9">
        <v>5031.7</v>
      </c>
      <c r="I140" s="9">
        <f t="shared" si="12"/>
        <v>1157.29</v>
      </c>
      <c r="J140" s="9">
        <f t="shared" si="13"/>
        <v>6188.99</v>
      </c>
      <c r="K140" s="6">
        <f t="shared" si="14"/>
        <v>45098</v>
      </c>
      <c r="L140" s="6">
        <v>45096</v>
      </c>
      <c r="M140" s="5">
        <f t="shared" si="15"/>
        <v>-2</v>
      </c>
      <c r="N140" s="5" t="str">
        <f t="shared" si="16"/>
        <v>kw.2</v>
      </c>
      <c r="O140" s="42">
        <f t="shared" si="17"/>
        <v>4</v>
      </c>
    </row>
    <row r="141" spans="1:15" x14ac:dyDescent="0.2">
      <c r="A141" s="5">
        <v>140</v>
      </c>
      <c r="B141" s="6">
        <v>45078</v>
      </c>
      <c r="C141" s="7" t="s">
        <v>12</v>
      </c>
      <c r="D141" s="8">
        <v>3</v>
      </c>
      <c r="E141" s="5" t="str">
        <f>VLOOKUP(D141,Klienci!$B$2:$C$25,2,0)</f>
        <v>WIGA SZCZECIN</v>
      </c>
      <c r="F141" s="5" t="str">
        <f>VLOOKUP(E141,Klienci!$C$2:$D$25,2,0)</f>
        <v>dealer autoryzowany</v>
      </c>
      <c r="G141" s="5" t="str">
        <f>VLOOKUP(E141,Klienci!$C$2:$E$25,3,0)</f>
        <v>północny</v>
      </c>
      <c r="H141" s="9">
        <v>7278.1</v>
      </c>
      <c r="I141" s="9">
        <f t="shared" si="12"/>
        <v>1673.96</v>
      </c>
      <c r="J141" s="9">
        <f t="shared" si="13"/>
        <v>8952.0600000000013</v>
      </c>
      <c r="K141" s="6">
        <f t="shared" si="14"/>
        <v>45108</v>
      </c>
      <c r="L141" s="6">
        <v>45119</v>
      </c>
      <c r="M141" s="5">
        <f t="shared" si="15"/>
        <v>11</v>
      </c>
      <c r="N141" s="5" t="str">
        <f t="shared" si="16"/>
        <v>kw.3</v>
      </c>
      <c r="O141" s="42">
        <f t="shared" si="17"/>
        <v>5</v>
      </c>
    </row>
    <row r="142" spans="1:15" x14ac:dyDescent="0.2">
      <c r="A142" s="5">
        <v>141</v>
      </c>
      <c r="B142" s="6">
        <v>45078</v>
      </c>
      <c r="C142" s="7" t="s">
        <v>12</v>
      </c>
      <c r="D142" s="8">
        <v>6</v>
      </c>
      <c r="E142" s="5" t="str">
        <f>VLOOKUP(D142,Klienci!$B$2:$C$25,2,0)</f>
        <v>WSCHOD BIALYSTOK</v>
      </c>
      <c r="F142" s="5" t="str">
        <f>VLOOKUP(E142,Klienci!$C$2:$D$25,2,0)</f>
        <v>dealer autoryzowany</v>
      </c>
      <c r="G142" s="5" t="str">
        <f>VLOOKUP(E142,Klienci!$C$2:$E$25,3,0)</f>
        <v>centralny i wschodni</v>
      </c>
      <c r="H142" s="9">
        <v>3179.11</v>
      </c>
      <c r="I142" s="9">
        <f t="shared" si="12"/>
        <v>731.2</v>
      </c>
      <c r="J142" s="9">
        <f t="shared" si="13"/>
        <v>3910.3100000000004</v>
      </c>
      <c r="K142" s="6">
        <f t="shared" si="14"/>
        <v>45108</v>
      </c>
      <c r="L142" s="6">
        <v>45105</v>
      </c>
      <c r="M142" s="5">
        <f t="shared" si="15"/>
        <v>-3</v>
      </c>
      <c r="N142" s="5" t="str">
        <f t="shared" si="16"/>
        <v>kw.2</v>
      </c>
      <c r="O142" s="42">
        <f t="shared" si="17"/>
        <v>5</v>
      </c>
    </row>
    <row r="143" spans="1:15" x14ac:dyDescent="0.2">
      <c r="A143" s="5">
        <v>142</v>
      </c>
      <c r="B143" s="6">
        <v>45079</v>
      </c>
      <c r="C143" s="7" t="s">
        <v>11</v>
      </c>
      <c r="D143" s="8">
        <v>2</v>
      </c>
      <c r="E143" s="5" t="str">
        <f>VLOOKUP(D143,Klienci!$B$2:$C$25,2,0)</f>
        <v>O.W.P.T. POZNAN</v>
      </c>
      <c r="F143" s="5" t="str">
        <f>VLOOKUP(E143,Klienci!$C$2:$D$25,2,0)</f>
        <v>dealer autoryzowany</v>
      </c>
      <c r="G143" s="5" t="str">
        <f>VLOOKUP(E143,Klienci!$C$2:$E$25,3,0)</f>
        <v>zachodni</v>
      </c>
      <c r="H143" s="9">
        <v>13711.52</v>
      </c>
      <c r="I143" s="9">
        <f t="shared" si="12"/>
        <v>3153.65</v>
      </c>
      <c r="J143" s="9">
        <f t="shared" si="13"/>
        <v>16865.170000000002</v>
      </c>
      <c r="K143" s="6">
        <f t="shared" si="14"/>
        <v>45109</v>
      </c>
      <c r="L143" s="6">
        <v>45106</v>
      </c>
      <c r="M143" s="5">
        <f t="shared" si="15"/>
        <v>-3</v>
      </c>
      <c r="N143" s="5" t="str">
        <f t="shared" si="16"/>
        <v>kw.2</v>
      </c>
      <c r="O143" s="42">
        <f t="shared" si="17"/>
        <v>6</v>
      </c>
    </row>
    <row r="144" spans="1:15" x14ac:dyDescent="0.2">
      <c r="A144" s="5">
        <v>143</v>
      </c>
      <c r="B144" s="6">
        <v>45079</v>
      </c>
      <c r="C144" s="7" t="s">
        <v>11</v>
      </c>
      <c r="D144" s="8">
        <v>3</v>
      </c>
      <c r="E144" s="5" t="str">
        <f>VLOOKUP(D144,Klienci!$B$2:$C$25,2,0)</f>
        <v>WIGA SZCZECIN</v>
      </c>
      <c r="F144" s="5" t="str">
        <f>VLOOKUP(E144,Klienci!$C$2:$D$25,2,0)</f>
        <v>dealer autoryzowany</v>
      </c>
      <c r="G144" s="5" t="str">
        <f>VLOOKUP(E144,Klienci!$C$2:$E$25,3,0)</f>
        <v>północny</v>
      </c>
      <c r="H144" s="9">
        <v>9022.27</v>
      </c>
      <c r="I144" s="9">
        <f t="shared" si="12"/>
        <v>2075.12</v>
      </c>
      <c r="J144" s="9">
        <f t="shared" si="13"/>
        <v>11097.39</v>
      </c>
      <c r="K144" s="6">
        <f t="shared" si="14"/>
        <v>45109</v>
      </c>
      <c r="L144" s="6">
        <v>45124</v>
      </c>
      <c r="M144" s="5">
        <f t="shared" si="15"/>
        <v>15</v>
      </c>
      <c r="N144" s="5" t="str">
        <f t="shared" si="16"/>
        <v>kw.3</v>
      </c>
      <c r="O144" s="42">
        <f t="shared" si="17"/>
        <v>6</v>
      </c>
    </row>
    <row r="145" spans="1:15" x14ac:dyDescent="0.2">
      <c r="A145" s="5">
        <v>144</v>
      </c>
      <c r="B145" s="6">
        <v>45079</v>
      </c>
      <c r="C145" s="7" t="s">
        <v>11</v>
      </c>
      <c r="D145" s="8">
        <v>3</v>
      </c>
      <c r="E145" s="5" t="str">
        <f>VLOOKUP(D145,Klienci!$B$2:$C$25,2,0)</f>
        <v>WIGA SZCZECIN</v>
      </c>
      <c r="F145" s="5" t="str">
        <f>VLOOKUP(E145,Klienci!$C$2:$D$25,2,0)</f>
        <v>dealer autoryzowany</v>
      </c>
      <c r="G145" s="5" t="str">
        <f>VLOOKUP(E145,Klienci!$C$2:$E$25,3,0)</f>
        <v>północny</v>
      </c>
      <c r="H145" s="9">
        <v>10120.77</v>
      </c>
      <c r="I145" s="9">
        <f t="shared" si="12"/>
        <v>2327.7800000000002</v>
      </c>
      <c r="J145" s="9">
        <f t="shared" si="13"/>
        <v>12448.550000000001</v>
      </c>
      <c r="K145" s="6">
        <f t="shared" si="14"/>
        <v>45109</v>
      </c>
      <c r="L145" s="6">
        <v>45115</v>
      </c>
      <c r="M145" s="5">
        <f t="shared" si="15"/>
        <v>6</v>
      </c>
      <c r="N145" s="5" t="str">
        <f t="shared" si="16"/>
        <v>kw.3</v>
      </c>
      <c r="O145" s="42">
        <f t="shared" si="17"/>
        <v>6</v>
      </c>
    </row>
    <row r="146" spans="1:15" x14ac:dyDescent="0.2">
      <c r="A146" s="5">
        <v>145</v>
      </c>
      <c r="B146" s="6">
        <v>45079</v>
      </c>
      <c r="C146" s="7" t="s">
        <v>12</v>
      </c>
      <c r="D146" s="8">
        <v>15</v>
      </c>
      <c r="E146" s="5" t="str">
        <f>VLOOKUP(D146,Klienci!$B$2:$C$25,2,0)</f>
        <v>T.GORAL BIALYSTOK</v>
      </c>
      <c r="F146" s="5" t="str">
        <f>VLOOKUP(E146,Klienci!$C$2:$D$25,2,0)</f>
        <v>dealer autoryzowany</v>
      </c>
      <c r="G146" s="5" t="str">
        <f>VLOOKUP(E146,Klienci!$C$2:$E$25,3,0)</f>
        <v>centralny i wschodni</v>
      </c>
      <c r="H146" s="9">
        <v>10223.98</v>
      </c>
      <c r="I146" s="9">
        <f t="shared" si="12"/>
        <v>2351.52</v>
      </c>
      <c r="J146" s="9">
        <f t="shared" si="13"/>
        <v>12575.5</v>
      </c>
      <c r="K146" s="6">
        <f t="shared" si="14"/>
        <v>45109</v>
      </c>
      <c r="L146" s="6">
        <v>45109</v>
      </c>
      <c r="M146" s="5">
        <f t="shared" si="15"/>
        <v>0</v>
      </c>
      <c r="N146" s="5" t="str">
        <f t="shared" si="16"/>
        <v>kw.3</v>
      </c>
      <c r="O146" s="42">
        <f t="shared" si="17"/>
        <v>6</v>
      </c>
    </row>
    <row r="147" spans="1:15" x14ac:dyDescent="0.2">
      <c r="A147" s="5">
        <v>146</v>
      </c>
      <c r="B147" s="6">
        <v>45079</v>
      </c>
      <c r="C147" s="7" t="s">
        <v>11</v>
      </c>
      <c r="D147" s="8">
        <v>24</v>
      </c>
      <c r="E147" s="5" t="str">
        <f>VLOOKUP(D147,Klienci!$B$2:$C$25,2,0)</f>
        <v>STANDARD KALISZ</v>
      </c>
      <c r="F147" s="5" t="str">
        <f>VLOOKUP(E147,Klienci!$C$2:$D$25,2,0)</f>
        <v>zakład przemysłowy</v>
      </c>
      <c r="G147" s="5" t="str">
        <f>VLOOKUP(E147,Klienci!$C$2:$E$25,3,0)</f>
        <v>zachodni</v>
      </c>
      <c r="H147" s="9">
        <v>1745.06</v>
      </c>
      <c r="I147" s="9">
        <f t="shared" si="12"/>
        <v>401.36</v>
      </c>
      <c r="J147" s="9">
        <f t="shared" si="13"/>
        <v>2146.42</v>
      </c>
      <c r="K147" s="6">
        <f t="shared" si="14"/>
        <v>45093</v>
      </c>
      <c r="L147" s="6">
        <v>45094</v>
      </c>
      <c r="M147" s="5">
        <f t="shared" si="15"/>
        <v>1</v>
      </c>
      <c r="N147" s="5" t="str">
        <f t="shared" si="16"/>
        <v>kw.2</v>
      </c>
      <c r="O147" s="42">
        <f t="shared" si="17"/>
        <v>6</v>
      </c>
    </row>
    <row r="148" spans="1:15" x14ac:dyDescent="0.2">
      <c r="A148" s="5">
        <v>147</v>
      </c>
      <c r="B148" s="6">
        <v>45082</v>
      </c>
      <c r="C148" s="7" t="s">
        <v>12</v>
      </c>
      <c r="D148" s="8">
        <v>3</v>
      </c>
      <c r="E148" s="5" t="str">
        <f>VLOOKUP(D148,Klienci!$B$2:$C$25,2,0)</f>
        <v>WIGA SZCZECIN</v>
      </c>
      <c r="F148" s="5" t="str">
        <f>VLOOKUP(E148,Klienci!$C$2:$D$25,2,0)</f>
        <v>dealer autoryzowany</v>
      </c>
      <c r="G148" s="5" t="str">
        <f>VLOOKUP(E148,Klienci!$C$2:$E$25,3,0)</f>
        <v>północny</v>
      </c>
      <c r="H148" s="9">
        <v>10644.78</v>
      </c>
      <c r="I148" s="9">
        <f t="shared" si="12"/>
        <v>2448.3000000000002</v>
      </c>
      <c r="J148" s="9">
        <f t="shared" si="13"/>
        <v>13093.080000000002</v>
      </c>
      <c r="K148" s="6">
        <f t="shared" si="14"/>
        <v>45112</v>
      </c>
      <c r="L148" s="6">
        <v>45109</v>
      </c>
      <c r="M148" s="5">
        <f t="shared" si="15"/>
        <v>-3</v>
      </c>
      <c r="N148" s="5" t="str">
        <f t="shared" si="16"/>
        <v>kw.3</v>
      </c>
      <c r="O148" s="42">
        <f t="shared" si="17"/>
        <v>2</v>
      </c>
    </row>
    <row r="149" spans="1:15" x14ac:dyDescent="0.2">
      <c r="A149" s="5">
        <v>148</v>
      </c>
      <c r="B149" s="6">
        <v>45083</v>
      </c>
      <c r="C149" s="7" t="s">
        <v>12</v>
      </c>
      <c r="D149" s="8">
        <v>1</v>
      </c>
      <c r="E149" s="5" t="str">
        <f>VLOOKUP(D149,Klienci!$B$2:$C$25,2,0)</f>
        <v>JAFAN WARSZAWA</v>
      </c>
      <c r="F149" s="5" t="str">
        <f>VLOOKUP(E149,Klienci!$C$2:$D$25,2,0)</f>
        <v>dealer autoryzowany</v>
      </c>
      <c r="G149" s="5" t="str">
        <f>VLOOKUP(E149,Klienci!$C$2:$E$25,3,0)</f>
        <v>centralny i wschodni</v>
      </c>
      <c r="H149" s="9">
        <v>9574.9500000000007</v>
      </c>
      <c r="I149" s="9">
        <f t="shared" si="12"/>
        <v>2202.2399999999998</v>
      </c>
      <c r="J149" s="9">
        <f t="shared" si="13"/>
        <v>11777.19</v>
      </c>
      <c r="K149" s="6">
        <f t="shared" si="14"/>
        <v>45113</v>
      </c>
      <c r="L149" s="6">
        <v>45114</v>
      </c>
      <c r="M149" s="5">
        <f t="shared" si="15"/>
        <v>1</v>
      </c>
      <c r="N149" s="5" t="str">
        <f t="shared" si="16"/>
        <v>kw.3</v>
      </c>
      <c r="O149" s="42">
        <f t="shared" si="17"/>
        <v>3</v>
      </c>
    </row>
    <row r="150" spans="1:15" x14ac:dyDescent="0.2">
      <c r="A150" s="5">
        <v>149</v>
      </c>
      <c r="B150" s="6">
        <v>45083</v>
      </c>
      <c r="C150" s="7" t="s">
        <v>11</v>
      </c>
      <c r="D150" s="8">
        <v>3</v>
      </c>
      <c r="E150" s="5" t="str">
        <f>VLOOKUP(D150,Klienci!$B$2:$C$25,2,0)</f>
        <v>WIGA SZCZECIN</v>
      </c>
      <c r="F150" s="5" t="str">
        <f>VLOOKUP(E150,Klienci!$C$2:$D$25,2,0)</f>
        <v>dealer autoryzowany</v>
      </c>
      <c r="G150" s="5" t="str">
        <f>VLOOKUP(E150,Klienci!$C$2:$E$25,3,0)</f>
        <v>północny</v>
      </c>
      <c r="H150" s="9">
        <v>8651.74</v>
      </c>
      <c r="I150" s="9">
        <f t="shared" si="12"/>
        <v>1989.9</v>
      </c>
      <c r="J150" s="9">
        <f t="shared" si="13"/>
        <v>10641.64</v>
      </c>
      <c r="K150" s="6">
        <f t="shared" si="14"/>
        <v>45113</v>
      </c>
      <c r="L150" s="6">
        <v>45113</v>
      </c>
      <c r="M150" s="5">
        <f t="shared" si="15"/>
        <v>0</v>
      </c>
      <c r="N150" s="5" t="str">
        <f t="shared" si="16"/>
        <v>kw.3</v>
      </c>
      <c r="O150" s="42">
        <f t="shared" si="17"/>
        <v>3</v>
      </c>
    </row>
    <row r="151" spans="1:15" x14ac:dyDescent="0.2">
      <c r="A151" s="5">
        <v>150</v>
      </c>
      <c r="B151" s="6">
        <v>45083</v>
      </c>
      <c r="C151" s="7" t="s">
        <v>11</v>
      </c>
      <c r="D151" s="8">
        <v>7</v>
      </c>
      <c r="E151" s="5" t="str">
        <f>VLOOKUP(D151,Klienci!$B$2:$C$25,2,0)</f>
        <v>GIRGOPOL GDANSK</v>
      </c>
      <c r="F151" s="5" t="str">
        <f>VLOOKUP(E151,Klienci!$C$2:$D$25,2,0)</f>
        <v>inna hurtownia</v>
      </c>
      <c r="G151" s="5" t="str">
        <f>VLOOKUP(E151,Klienci!$C$2:$E$25,3,0)</f>
        <v>północny</v>
      </c>
      <c r="H151" s="9">
        <v>8094.7</v>
      </c>
      <c r="I151" s="9">
        <f t="shared" si="12"/>
        <v>1861.78</v>
      </c>
      <c r="J151" s="9">
        <f t="shared" si="13"/>
        <v>9956.48</v>
      </c>
      <c r="K151" s="6">
        <f t="shared" si="14"/>
        <v>45104</v>
      </c>
      <c r="L151" s="6">
        <v>45113</v>
      </c>
      <c r="M151" s="5">
        <f t="shared" si="15"/>
        <v>9</v>
      </c>
      <c r="N151" s="5" t="str">
        <f t="shared" si="16"/>
        <v>kw.3</v>
      </c>
      <c r="O151" s="42">
        <f t="shared" si="17"/>
        <v>3</v>
      </c>
    </row>
    <row r="152" spans="1:15" x14ac:dyDescent="0.2">
      <c r="A152" s="5">
        <v>151</v>
      </c>
      <c r="B152" s="6">
        <v>45083</v>
      </c>
      <c r="C152" s="7" t="s">
        <v>11</v>
      </c>
      <c r="D152" s="8">
        <v>17</v>
      </c>
      <c r="E152" s="5" t="str">
        <f>VLOOKUP(D152,Klienci!$B$2:$C$25,2,0)</f>
        <v>GARIA OLSZTYN</v>
      </c>
      <c r="F152" s="5" t="str">
        <f>VLOOKUP(E152,Klienci!$C$2:$D$25,2,0)</f>
        <v>dealer autoryzowany</v>
      </c>
      <c r="G152" s="5" t="str">
        <f>VLOOKUP(E152,Klienci!$C$2:$E$25,3,0)</f>
        <v>północny</v>
      </c>
      <c r="H152" s="9">
        <v>7004.69</v>
      </c>
      <c r="I152" s="9">
        <f t="shared" si="12"/>
        <v>1611.08</v>
      </c>
      <c r="J152" s="9">
        <f t="shared" si="13"/>
        <v>8615.77</v>
      </c>
      <c r="K152" s="6">
        <f t="shared" si="14"/>
        <v>45113</v>
      </c>
      <c r="L152" s="6">
        <v>45117</v>
      </c>
      <c r="M152" s="5">
        <f t="shared" si="15"/>
        <v>4</v>
      </c>
      <c r="N152" s="5" t="str">
        <f t="shared" si="16"/>
        <v>kw.3</v>
      </c>
      <c r="O152" s="42">
        <f t="shared" si="17"/>
        <v>3</v>
      </c>
    </row>
    <row r="153" spans="1:15" x14ac:dyDescent="0.2">
      <c r="A153" s="5">
        <v>152</v>
      </c>
      <c r="B153" s="6">
        <v>45083</v>
      </c>
      <c r="C153" s="7" t="s">
        <v>12</v>
      </c>
      <c r="D153" s="8">
        <v>19</v>
      </c>
      <c r="E153" s="5" t="str">
        <f>VLOOKUP(D153,Klienci!$B$2:$C$25,2,0)</f>
        <v>E.JAGIELLO BYDGOSZCZ</v>
      </c>
      <c r="F153" s="5" t="str">
        <f>VLOOKUP(E153,Klienci!$C$2:$D$25,2,0)</f>
        <v>zakład przemysłowy</v>
      </c>
      <c r="G153" s="5" t="str">
        <f>VLOOKUP(E153,Klienci!$C$2:$E$25,3,0)</f>
        <v>północny</v>
      </c>
      <c r="H153" s="9">
        <v>1084.26</v>
      </c>
      <c r="I153" s="9">
        <f t="shared" si="12"/>
        <v>249.38</v>
      </c>
      <c r="J153" s="9">
        <f t="shared" si="13"/>
        <v>1333.6399999999999</v>
      </c>
      <c r="K153" s="6">
        <f t="shared" si="14"/>
        <v>45097</v>
      </c>
      <c r="L153" s="6">
        <v>45097</v>
      </c>
      <c r="M153" s="5">
        <f t="shared" si="15"/>
        <v>0</v>
      </c>
      <c r="N153" s="5" t="str">
        <f t="shared" si="16"/>
        <v>kw.2</v>
      </c>
      <c r="O153" s="42">
        <f t="shared" si="17"/>
        <v>3</v>
      </c>
    </row>
    <row r="154" spans="1:15" x14ac:dyDescent="0.2">
      <c r="A154" s="5">
        <v>153</v>
      </c>
      <c r="B154" s="6">
        <v>45086</v>
      </c>
      <c r="C154" s="7" t="s">
        <v>12</v>
      </c>
      <c r="D154" s="8">
        <v>3</v>
      </c>
      <c r="E154" s="5" t="str">
        <f>VLOOKUP(D154,Klienci!$B$2:$C$25,2,0)</f>
        <v>WIGA SZCZECIN</v>
      </c>
      <c r="F154" s="5" t="str">
        <f>VLOOKUP(E154,Klienci!$C$2:$D$25,2,0)</f>
        <v>dealer autoryzowany</v>
      </c>
      <c r="G154" s="5" t="str">
        <f>VLOOKUP(E154,Klienci!$C$2:$E$25,3,0)</f>
        <v>północny</v>
      </c>
      <c r="H154" s="9">
        <v>8380.7800000000007</v>
      </c>
      <c r="I154" s="9">
        <f t="shared" si="12"/>
        <v>1927.58</v>
      </c>
      <c r="J154" s="9">
        <f t="shared" si="13"/>
        <v>10308.36</v>
      </c>
      <c r="K154" s="6">
        <f t="shared" si="14"/>
        <v>45116</v>
      </c>
      <c r="L154" s="6">
        <v>45124</v>
      </c>
      <c r="M154" s="5">
        <f t="shared" si="15"/>
        <v>8</v>
      </c>
      <c r="N154" s="5" t="str">
        <f t="shared" si="16"/>
        <v>kw.3</v>
      </c>
      <c r="O154" s="42">
        <f t="shared" si="17"/>
        <v>6</v>
      </c>
    </row>
    <row r="155" spans="1:15" x14ac:dyDescent="0.2">
      <c r="A155" s="5">
        <v>154</v>
      </c>
      <c r="B155" s="6">
        <v>45086</v>
      </c>
      <c r="C155" s="7" t="s">
        <v>12</v>
      </c>
      <c r="D155" s="8">
        <v>9</v>
      </c>
      <c r="E155" s="5" t="str">
        <f>VLOOKUP(D155,Klienci!$B$2:$C$25,2,0)</f>
        <v>TRATWA BRWINOW</v>
      </c>
      <c r="F155" s="5" t="str">
        <f>VLOOKUP(E155,Klienci!$C$2:$D$25,2,0)</f>
        <v>inna hurtownia</v>
      </c>
      <c r="G155" s="5" t="str">
        <f>VLOOKUP(E155,Klienci!$C$2:$E$25,3,0)</f>
        <v>centralny i wschodni</v>
      </c>
      <c r="H155" s="9">
        <v>2468.23</v>
      </c>
      <c r="I155" s="9">
        <f t="shared" si="12"/>
        <v>567.69000000000005</v>
      </c>
      <c r="J155" s="9">
        <f t="shared" si="13"/>
        <v>3035.92</v>
      </c>
      <c r="K155" s="6">
        <f t="shared" si="14"/>
        <v>45107</v>
      </c>
      <c r="L155" s="6">
        <v>45108</v>
      </c>
      <c r="M155" s="5">
        <f t="shared" si="15"/>
        <v>1</v>
      </c>
      <c r="N155" s="5" t="str">
        <f t="shared" si="16"/>
        <v>kw.3</v>
      </c>
      <c r="O155" s="42">
        <f t="shared" si="17"/>
        <v>6</v>
      </c>
    </row>
    <row r="156" spans="1:15" x14ac:dyDescent="0.2">
      <c r="A156" s="5">
        <v>155</v>
      </c>
      <c r="B156" s="6">
        <v>45086</v>
      </c>
      <c r="C156" s="7" t="s">
        <v>11</v>
      </c>
      <c r="D156" s="8">
        <v>17</v>
      </c>
      <c r="E156" s="5" t="str">
        <f>VLOOKUP(D156,Klienci!$B$2:$C$25,2,0)</f>
        <v>GARIA OLSZTYN</v>
      </c>
      <c r="F156" s="5" t="str">
        <f>VLOOKUP(E156,Klienci!$C$2:$D$25,2,0)</f>
        <v>dealer autoryzowany</v>
      </c>
      <c r="G156" s="5" t="str">
        <f>VLOOKUP(E156,Klienci!$C$2:$E$25,3,0)</f>
        <v>północny</v>
      </c>
      <c r="H156" s="9">
        <v>7489.23</v>
      </c>
      <c r="I156" s="9">
        <f t="shared" si="12"/>
        <v>1722.52</v>
      </c>
      <c r="J156" s="9">
        <f t="shared" si="13"/>
        <v>9211.75</v>
      </c>
      <c r="K156" s="6">
        <f t="shared" si="14"/>
        <v>45116</v>
      </c>
      <c r="L156" s="6">
        <v>45120</v>
      </c>
      <c r="M156" s="5">
        <f t="shared" si="15"/>
        <v>4</v>
      </c>
      <c r="N156" s="5" t="str">
        <f t="shared" si="16"/>
        <v>kw.3</v>
      </c>
      <c r="O156" s="42">
        <f t="shared" si="17"/>
        <v>6</v>
      </c>
    </row>
    <row r="157" spans="1:15" x14ac:dyDescent="0.2">
      <c r="A157" s="5">
        <v>156</v>
      </c>
      <c r="B157" s="6">
        <v>45088</v>
      </c>
      <c r="C157" s="7" t="s">
        <v>11</v>
      </c>
      <c r="D157" s="8">
        <v>3</v>
      </c>
      <c r="E157" s="5" t="str">
        <f>VLOOKUP(D157,Klienci!$B$2:$C$25,2,0)</f>
        <v>WIGA SZCZECIN</v>
      </c>
      <c r="F157" s="5" t="str">
        <f>VLOOKUP(E157,Klienci!$C$2:$D$25,2,0)</f>
        <v>dealer autoryzowany</v>
      </c>
      <c r="G157" s="5" t="str">
        <f>VLOOKUP(E157,Klienci!$C$2:$E$25,3,0)</f>
        <v>północny</v>
      </c>
      <c r="H157" s="9">
        <v>7386.86</v>
      </c>
      <c r="I157" s="9">
        <f t="shared" si="12"/>
        <v>1698.98</v>
      </c>
      <c r="J157" s="9">
        <f t="shared" si="13"/>
        <v>9085.84</v>
      </c>
      <c r="K157" s="6">
        <f t="shared" si="14"/>
        <v>45118</v>
      </c>
      <c r="L157" s="6">
        <v>45116</v>
      </c>
      <c r="M157" s="5">
        <f t="shared" si="15"/>
        <v>-2</v>
      </c>
      <c r="N157" s="5" t="str">
        <f t="shared" si="16"/>
        <v>kw.3</v>
      </c>
      <c r="O157" s="42">
        <f t="shared" si="17"/>
        <v>1</v>
      </c>
    </row>
    <row r="158" spans="1:15" x14ac:dyDescent="0.2">
      <c r="A158" s="5">
        <v>157</v>
      </c>
      <c r="B158" s="6">
        <v>45088</v>
      </c>
      <c r="C158" s="7" t="s">
        <v>11</v>
      </c>
      <c r="D158" s="8">
        <v>3</v>
      </c>
      <c r="E158" s="5" t="str">
        <f>VLOOKUP(D158,Klienci!$B$2:$C$25,2,0)</f>
        <v>WIGA SZCZECIN</v>
      </c>
      <c r="F158" s="5" t="str">
        <f>VLOOKUP(E158,Klienci!$C$2:$D$25,2,0)</f>
        <v>dealer autoryzowany</v>
      </c>
      <c r="G158" s="5" t="str">
        <f>VLOOKUP(E158,Klienci!$C$2:$E$25,3,0)</f>
        <v>północny</v>
      </c>
      <c r="H158" s="9">
        <v>7116.16</v>
      </c>
      <c r="I158" s="9">
        <f t="shared" si="12"/>
        <v>1636.72</v>
      </c>
      <c r="J158" s="9">
        <f t="shared" si="13"/>
        <v>8752.8799999999992</v>
      </c>
      <c r="K158" s="6">
        <f t="shared" si="14"/>
        <v>45118</v>
      </c>
      <c r="L158" s="6">
        <v>45131</v>
      </c>
      <c r="M158" s="5">
        <f t="shared" si="15"/>
        <v>13</v>
      </c>
      <c r="N158" s="5" t="str">
        <f t="shared" si="16"/>
        <v>kw.3</v>
      </c>
      <c r="O158" s="42">
        <f t="shared" si="17"/>
        <v>1</v>
      </c>
    </row>
    <row r="159" spans="1:15" x14ac:dyDescent="0.2">
      <c r="A159" s="5">
        <v>158</v>
      </c>
      <c r="B159" s="6">
        <v>45088</v>
      </c>
      <c r="C159" s="7" t="s">
        <v>12</v>
      </c>
      <c r="D159" s="8">
        <v>10</v>
      </c>
      <c r="E159" s="5" t="str">
        <f>VLOOKUP(D159,Klienci!$B$2:$C$25,2,0)</f>
        <v>SAM CHORZOW</v>
      </c>
      <c r="F159" s="5" t="str">
        <f>VLOOKUP(E159,Klienci!$C$2:$D$25,2,0)</f>
        <v>zakład przemysłowy</v>
      </c>
      <c r="G159" s="5" t="str">
        <f>VLOOKUP(E159,Klienci!$C$2:$E$25,3,0)</f>
        <v>południowy</v>
      </c>
      <c r="H159" s="9">
        <v>5439.51</v>
      </c>
      <c r="I159" s="9">
        <f t="shared" si="12"/>
        <v>1251.0899999999999</v>
      </c>
      <c r="J159" s="9">
        <f t="shared" si="13"/>
        <v>6690.6</v>
      </c>
      <c r="K159" s="6">
        <f t="shared" si="14"/>
        <v>45102</v>
      </c>
      <c r="L159" s="6">
        <v>45125</v>
      </c>
      <c r="M159" s="5">
        <f t="shared" si="15"/>
        <v>23</v>
      </c>
      <c r="N159" s="5" t="str">
        <f t="shared" si="16"/>
        <v>kw.3</v>
      </c>
      <c r="O159" s="42">
        <f t="shared" si="17"/>
        <v>1</v>
      </c>
    </row>
    <row r="160" spans="1:15" x14ac:dyDescent="0.2">
      <c r="A160" s="5">
        <v>159</v>
      </c>
      <c r="B160" s="6">
        <v>45090</v>
      </c>
      <c r="C160" s="7" t="s">
        <v>12</v>
      </c>
      <c r="D160" s="8">
        <v>3</v>
      </c>
      <c r="E160" s="5" t="str">
        <f>VLOOKUP(D160,Klienci!$B$2:$C$25,2,0)</f>
        <v>WIGA SZCZECIN</v>
      </c>
      <c r="F160" s="5" t="str">
        <f>VLOOKUP(E160,Klienci!$C$2:$D$25,2,0)</f>
        <v>dealer autoryzowany</v>
      </c>
      <c r="G160" s="5" t="str">
        <f>VLOOKUP(E160,Klienci!$C$2:$E$25,3,0)</f>
        <v>północny</v>
      </c>
      <c r="H160" s="9">
        <v>9730.69</v>
      </c>
      <c r="I160" s="9">
        <f t="shared" si="12"/>
        <v>2238.06</v>
      </c>
      <c r="J160" s="9">
        <f t="shared" si="13"/>
        <v>11968.75</v>
      </c>
      <c r="K160" s="6">
        <f t="shared" si="14"/>
        <v>45120</v>
      </c>
      <c r="L160" s="6">
        <v>45133</v>
      </c>
      <c r="M160" s="5">
        <f t="shared" si="15"/>
        <v>13</v>
      </c>
      <c r="N160" s="5" t="str">
        <f t="shared" si="16"/>
        <v>kw.3</v>
      </c>
      <c r="O160" s="42">
        <f t="shared" si="17"/>
        <v>3</v>
      </c>
    </row>
    <row r="161" spans="1:15" x14ac:dyDescent="0.2">
      <c r="A161" s="5">
        <v>160</v>
      </c>
      <c r="B161" s="6">
        <v>45090</v>
      </c>
      <c r="C161" s="7" t="s">
        <v>12</v>
      </c>
      <c r="D161" s="8">
        <v>17</v>
      </c>
      <c r="E161" s="5" t="str">
        <f>VLOOKUP(D161,Klienci!$B$2:$C$25,2,0)</f>
        <v>GARIA OLSZTYN</v>
      </c>
      <c r="F161" s="5" t="str">
        <f>VLOOKUP(E161,Klienci!$C$2:$D$25,2,0)</f>
        <v>dealer autoryzowany</v>
      </c>
      <c r="G161" s="5" t="str">
        <f>VLOOKUP(E161,Klienci!$C$2:$E$25,3,0)</f>
        <v>północny</v>
      </c>
      <c r="H161" s="9">
        <v>4183.93</v>
      </c>
      <c r="I161" s="9">
        <f t="shared" si="12"/>
        <v>962.3</v>
      </c>
      <c r="J161" s="9">
        <f t="shared" si="13"/>
        <v>5146.2300000000005</v>
      </c>
      <c r="K161" s="6">
        <f t="shared" si="14"/>
        <v>45120</v>
      </c>
      <c r="L161" s="6">
        <v>45127</v>
      </c>
      <c r="M161" s="5">
        <f t="shared" si="15"/>
        <v>7</v>
      </c>
      <c r="N161" s="5" t="str">
        <f t="shared" si="16"/>
        <v>kw.3</v>
      </c>
      <c r="O161" s="42">
        <f t="shared" si="17"/>
        <v>3</v>
      </c>
    </row>
    <row r="162" spans="1:15" x14ac:dyDescent="0.2">
      <c r="A162" s="5">
        <v>161</v>
      </c>
      <c r="B162" s="6">
        <v>45090</v>
      </c>
      <c r="C162" s="7" t="s">
        <v>11</v>
      </c>
      <c r="D162" s="8">
        <v>19</v>
      </c>
      <c r="E162" s="5" t="str">
        <f>VLOOKUP(D162,Klienci!$B$2:$C$25,2,0)</f>
        <v>E.JAGIELLO BYDGOSZCZ</v>
      </c>
      <c r="F162" s="5" t="str">
        <f>VLOOKUP(E162,Klienci!$C$2:$D$25,2,0)</f>
        <v>zakład przemysłowy</v>
      </c>
      <c r="G162" s="5" t="str">
        <f>VLOOKUP(E162,Klienci!$C$2:$E$25,3,0)</f>
        <v>północny</v>
      </c>
      <c r="H162" s="9">
        <v>815.36</v>
      </c>
      <c r="I162" s="9">
        <f t="shared" si="12"/>
        <v>187.53</v>
      </c>
      <c r="J162" s="9">
        <f t="shared" si="13"/>
        <v>1002.89</v>
      </c>
      <c r="K162" s="6">
        <f t="shared" si="14"/>
        <v>45104</v>
      </c>
      <c r="L162" s="6">
        <v>45103</v>
      </c>
      <c r="M162" s="5">
        <f t="shared" si="15"/>
        <v>-1</v>
      </c>
      <c r="N162" s="5" t="str">
        <f t="shared" si="16"/>
        <v>kw.2</v>
      </c>
      <c r="O162" s="42">
        <f t="shared" si="17"/>
        <v>3</v>
      </c>
    </row>
    <row r="163" spans="1:15" x14ac:dyDescent="0.2">
      <c r="A163" s="5">
        <v>162</v>
      </c>
      <c r="B163" s="6">
        <v>45091</v>
      </c>
      <c r="C163" s="7" t="s">
        <v>11</v>
      </c>
      <c r="D163" s="8">
        <v>3</v>
      </c>
      <c r="E163" s="5" t="str">
        <f>VLOOKUP(D163,Klienci!$B$2:$C$25,2,0)</f>
        <v>WIGA SZCZECIN</v>
      </c>
      <c r="F163" s="5" t="str">
        <f>VLOOKUP(E163,Klienci!$C$2:$D$25,2,0)</f>
        <v>dealer autoryzowany</v>
      </c>
      <c r="G163" s="5" t="str">
        <f>VLOOKUP(E163,Klienci!$C$2:$E$25,3,0)</f>
        <v>północny</v>
      </c>
      <c r="H163" s="9">
        <v>8078.38</v>
      </c>
      <c r="I163" s="9">
        <f t="shared" si="12"/>
        <v>1858.03</v>
      </c>
      <c r="J163" s="9">
        <f t="shared" si="13"/>
        <v>9936.41</v>
      </c>
      <c r="K163" s="6">
        <f t="shared" si="14"/>
        <v>45121</v>
      </c>
      <c r="L163" s="6">
        <v>45119</v>
      </c>
      <c r="M163" s="5">
        <f t="shared" si="15"/>
        <v>-2</v>
      </c>
      <c r="N163" s="5" t="str">
        <f t="shared" si="16"/>
        <v>kw.3</v>
      </c>
      <c r="O163" s="42">
        <f t="shared" si="17"/>
        <v>4</v>
      </c>
    </row>
    <row r="164" spans="1:15" x14ac:dyDescent="0.2">
      <c r="A164" s="5">
        <v>163</v>
      </c>
      <c r="B164" s="6">
        <v>45094</v>
      </c>
      <c r="C164" s="7" t="s">
        <v>11</v>
      </c>
      <c r="D164" s="8">
        <v>3</v>
      </c>
      <c r="E164" s="5" t="str">
        <f>VLOOKUP(D164,Klienci!$B$2:$C$25,2,0)</f>
        <v>WIGA SZCZECIN</v>
      </c>
      <c r="F164" s="5" t="str">
        <f>VLOOKUP(E164,Klienci!$C$2:$D$25,2,0)</f>
        <v>dealer autoryzowany</v>
      </c>
      <c r="G164" s="5" t="str">
        <f>VLOOKUP(E164,Klienci!$C$2:$E$25,3,0)</f>
        <v>północny</v>
      </c>
      <c r="H164" s="9">
        <v>8512.26</v>
      </c>
      <c r="I164" s="9">
        <f t="shared" si="12"/>
        <v>1957.82</v>
      </c>
      <c r="J164" s="9">
        <f t="shared" si="13"/>
        <v>10470.08</v>
      </c>
      <c r="K164" s="6">
        <f t="shared" si="14"/>
        <v>45124</v>
      </c>
      <c r="L164" s="6">
        <v>45135</v>
      </c>
      <c r="M164" s="5">
        <f t="shared" si="15"/>
        <v>11</v>
      </c>
      <c r="N164" s="5" t="str">
        <f t="shared" si="16"/>
        <v>kw.3</v>
      </c>
      <c r="O164" s="42">
        <f t="shared" si="17"/>
        <v>7</v>
      </c>
    </row>
    <row r="165" spans="1:15" x14ac:dyDescent="0.2">
      <c r="A165" s="5">
        <v>164</v>
      </c>
      <c r="B165" s="6">
        <v>45094</v>
      </c>
      <c r="C165" s="7" t="s">
        <v>11</v>
      </c>
      <c r="D165" s="8">
        <v>17</v>
      </c>
      <c r="E165" s="5" t="str">
        <f>VLOOKUP(D165,Klienci!$B$2:$C$25,2,0)</f>
        <v>GARIA OLSZTYN</v>
      </c>
      <c r="F165" s="5" t="str">
        <f>VLOOKUP(E165,Klienci!$C$2:$D$25,2,0)</f>
        <v>dealer autoryzowany</v>
      </c>
      <c r="G165" s="5" t="str">
        <f>VLOOKUP(E165,Klienci!$C$2:$E$25,3,0)</f>
        <v>północny</v>
      </c>
      <c r="H165" s="9">
        <v>9693.99</v>
      </c>
      <c r="I165" s="9">
        <f t="shared" si="12"/>
        <v>2229.62</v>
      </c>
      <c r="J165" s="9">
        <f t="shared" si="13"/>
        <v>11923.61</v>
      </c>
      <c r="K165" s="6">
        <f t="shared" si="14"/>
        <v>45124</v>
      </c>
      <c r="L165" s="6">
        <v>45133</v>
      </c>
      <c r="M165" s="5">
        <f t="shared" si="15"/>
        <v>9</v>
      </c>
      <c r="N165" s="5" t="str">
        <f t="shared" si="16"/>
        <v>kw.3</v>
      </c>
      <c r="O165" s="42">
        <f t="shared" si="17"/>
        <v>7</v>
      </c>
    </row>
    <row r="166" spans="1:15" x14ac:dyDescent="0.2">
      <c r="A166" s="5">
        <v>165</v>
      </c>
      <c r="B166" s="6">
        <v>45096</v>
      </c>
      <c r="C166" s="7" t="s">
        <v>11</v>
      </c>
      <c r="D166" s="8">
        <v>3</v>
      </c>
      <c r="E166" s="5" t="str">
        <f>VLOOKUP(D166,Klienci!$B$2:$C$25,2,0)</f>
        <v>WIGA SZCZECIN</v>
      </c>
      <c r="F166" s="5" t="str">
        <f>VLOOKUP(E166,Klienci!$C$2:$D$25,2,0)</f>
        <v>dealer autoryzowany</v>
      </c>
      <c r="G166" s="5" t="str">
        <f>VLOOKUP(E166,Klienci!$C$2:$E$25,3,0)</f>
        <v>północny</v>
      </c>
      <c r="H166" s="9">
        <v>8814.41</v>
      </c>
      <c r="I166" s="9">
        <f t="shared" si="12"/>
        <v>2027.31</v>
      </c>
      <c r="J166" s="9">
        <f t="shared" si="13"/>
        <v>10841.72</v>
      </c>
      <c r="K166" s="6">
        <f t="shared" si="14"/>
        <v>45126</v>
      </c>
      <c r="L166" s="6">
        <v>45132</v>
      </c>
      <c r="M166" s="5">
        <f t="shared" si="15"/>
        <v>6</v>
      </c>
      <c r="N166" s="5" t="str">
        <f t="shared" si="16"/>
        <v>kw.3</v>
      </c>
      <c r="O166" s="42">
        <f t="shared" si="17"/>
        <v>2</v>
      </c>
    </row>
    <row r="167" spans="1:15" x14ac:dyDescent="0.2">
      <c r="A167" s="5">
        <v>166</v>
      </c>
      <c r="B167" s="6">
        <v>45096</v>
      </c>
      <c r="C167" s="7" t="s">
        <v>11</v>
      </c>
      <c r="D167" s="8">
        <v>9</v>
      </c>
      <c r="E167" s="5" t="str">
        <f>VLOOKUP(D167,Klienci!$B$2:$C$25,2,0)</f>
        <v>TRATWA BRWINOW</v>
      </c>
      <c r="F167" s="5" t="str">
        <f>VLOOKUP(E167,Klienci!$C$2:$D$25,2,0)</f>
        <v>inna hurtownia</v>
      </c>
      <c r="G167" s="5" t="str">
        <f>VLOOKUP(E167,Klienci!$C$2:$E$25,3,0)</f>
        <v>centralny i wschodni</v>
      </c>
      <c r="H167" s="9">
        <v>3623.11</v>
      </c>
      <c r="I167" s="9">
        <f t="shared" si="12"/>
        <v>833.32</v>
      </c>
      <c r="J167" s="9">
        <f t="shared" si="13"/>
        <v>4456.43</v>
      </c>
      <c r="K167" s="6">
        <f t="shared" si="14"/>
        <v>45117</v>
      </c>
      <c r="L167" s="6">
        <v>45119</v>
      </c>
      <c r="M167" s="5">
        <f t="shared" si="15"/>
        <v>2</v>
      </c>
      <c r="N167" s="5" t="str">
        <f t="shared" si="16"/>
        <v>kw.3</v>
      </c>
      <c r="O167" s="42">
        <f t="shared" si="17"/>
        <v>2</v>
      </c>
    </row>
    <row r="168" spans="1:15" x14ac:dyDescent="0.2">
      <c r="A168" s="5">
        <v>167</v>
      </c>
      <c r="B168" s="6">
        <v>45096</v>
      </c>
      <c r="C168" s="7" t="s">
        <v>12</v>
      </c>
      <c r="D168" s="8">
        <v>17</v>
      </c>
      <c r="E168" s="5" t="str">
        <f>VLOOKUP(D168,Klienci!$B$2:$C$25,2,0)</f>
        <v>GARIA OLSZTYN</v>
      </c>
      <c r="F168" s="5" t="str">
        <f>VLOOKUP(E168,Klienci!$C$2:$D$25,2,0)</f>
        <v>dealer autoryzowany</v>
      </c>
      <c r="G168" s="5" t="str">
        <f>VLOOKUP(E168,Klienci!$C$2:$E$25,3,0)</f>
        <v>północny</v>
      </c>
      <c r="H168" s="9">
        <v>4204.54</v>
      </c>
      <c r="I168" s="9">
        <f t="shared" si="12"/>
        <v>967.04</v>
      </c>
      <c r="J168" s="9">
        <f t="shared" si="13"/>
        <v>5171.58</v>
      </c>
      <c r="K168" s="6">
        <f t="shared" si="14"/>
        <v>45126</v>
      </c>
      <c r="L168" s="6">
        <v>45134</v>
      </c>
      <c r="M168" s="5">
        <f t="shared" si="15"/>
        <v>8</v>
      </c>
      <c r="N168" s="5" t="str">
        <f t="shared" si="16"/>
        <v>kw.3</v>
      </c>
      <c r="O168" s="42">
        <f t="shared" si="17"/>
        <v>2</v>
      </c>
    </row>
    <row r="169" spans="1:15" x14ac:dyDescent="0.2">
      <c r="A169" s="5">
        <v>168</v>
      </c>
      <c r="B169" s="6">
        <v>45097</v>
      </c>
      <c r="C169" s="7" t="s">
        <v>12</v>
      </c>
      <c r="D169" s="8">
        <v>8</v>
      </c>
      <c r="E169" s="5" t="str">
        <f>VLOOKUP(D169,Klienci!$B$2:$C$25,2,0)</f>
        <v>SKALA BIELSKO-BIALA</v>
      </c>
      <c r="F169" s="5" t="str">
        <f>VLOOKUP(E169,Klienci!$C$2:$D$25,2,0)</f>
        <v>inna hurtownia</v>
      </c>
      <c r="G169" s="5" t="str">
        <f>VLOOKUP(E169,Klienci!$C$2:$E$25,3,0)</f>
        <v>południowy</v>
      </c>
      <c r="H169" s="9">
        <v>4676.16</v>
      </c>
      <c r="I169" s="9">
        <f t="shared" si="12"/>
        <v>1075.52</v>
      </c>
      <c r="J169" s="9">
        <f t="shared" si="13"/>
        <v>5751.68</v>
      </c>
      <c r="K169" s="6">
        <f t="shared" si="14"/>
        <v>45118</v>
      </c>
      <c r="L169" s="6">
        <v>45115</v>
      </c>
      <c r="M169" s="5">
        <f t="shared" si="15"/>
        <v>-3</v>
      </c>
      <c r="N169" s="5" t="str">
        <f t="shared" si="16"/>
        <v>kw.3</v>
      </c>
      <c r="O169" s="42">
        <f t="shared" si="17"/>
        <v>3</v>
      </c>
    </row>
    <row r="170" spans="1:15" x14ac:dyDescent="0.2">
      <c r="A170" s="5">
        <v>169</v>
      </c>
      <c r="B170" s="6">
        <v>45098</v>
      </c>
      <c r="C170" s="7" t="s">
        <v>12</v>
      </c>
      <c r="D170" s="8">
        <v>2</v>
      </c>
      <c r="E170" s="5" t="str">
        <f>VLOOKUP(D170,Klienci!$B$2:$C$25,2,0)</f>
        <v>O.W.P.T. POZNAN</v>
      </c>
      <c r="F170" s="5" t="str">
        <f>VLOOKUP(E170,Klienci!$C$2:$D$25,2,0)</f>
        <v>dealer autoryzowany</v>
      </c>
      <c r="G170" s="5" t="str">
        <f>VLOOKUP(E170,Klienci!$C$2:$E$25,3,0)</f>
        <v>zachodni</v>
      </c>
      <c r="H170" s="9">
        <v>3467.02</v>
      </c>
      <c r="I170" s="9">
        <f t="shared" si="12"/>
        <v>797.41</v>
      </c>
      <c r="J170" s="9">
        <f t="shared" si="13"/>
        <v>4264.43</v>
      </c>
      <c r="K170" s="6">
        <f t="shared" si="14"/>
        <v>45128</v>
      </c>
      <c r="L170" s="6">
        <v>45134</v>
      </c>
      <c r="M170" s="5">
        <f t="shared" si="15"/>
        <v>6</v>
      </c>
      <c r="N170" s="5" t="str">
        <f t="shared" si="16"/>
        <v>kw.3</v>
      </c>
      <c r="O170" s="42">
        <f t="shared" si="17"/>
        <v>4</v>
      </c>
    </row>
    <row r="171" spans="1:15" x14ac:dyDescent="0.2">
      <c r="A171" s="5">
        <v>170</v>
      </c>
      <c r="B171" s="6">
        <v>45098</v>
      </c>
      <c r="C171" s="7" t="s">
        <v>11</v>
      </c>
      <c r="D171" s="8">
        <v>16</v>
      </c>
      <c r="E171" s="5" t="str">
        <f>VLOOKUP(D171,Klienci!$B$2:$C$25,2,0)</f>
        <v>OFAG GLIWICE</v>
      </c>
      <c r="F171" s="5" t="str">
        <f>VLOOKUP(E171,Klienci!$C$2:$D$25,2,0)</f>
        <v>zakład przemysłowy</v>
      </c>
      <c r="G171" s="5" t="str">
        <f>VLOOKUP(E171,Klienci!$C$2:$E$25,3,0)</f>
        <v>południowy</v>
      </c>
      <c r="H171" s="9">
        <v>2472.27</v>
      </c>
      <c r="I171" s="9">
        <f t="shared" si="12"/>
        <v>568.62</v>
      </c>
      <c r="J171" s="9">
        <f t="shared" si="13"/>
        <v>3040.89</v>
      </c>
      <c r="K171" s="6">
        <f t="shared" si="14"/>
        <v>45112</v>
      </c>
      <c r="L171" s="6">
        <v>45149</v>
      </c>
      <c r="M171" s="5">
        <f t="shared" si="15"/>
        <v>37</v>
      </c>
      <c r="N171" s="5" t="str">
        <f t="shared" si="16"/>
        <v>kw.3</v>
      </c>
      <c r="O171" s="42">
        <f t="shared" si="17"/>
        <v>4</v>
      </c>
    </row>
    <row r="172" spans="1:15" x14ac:dyDescent="0.2">
      <c r="A172" s="5">
        <v>171</v>
      </c>
      <c r="B172" s="6">
        <v>45100</v>
      </c>
      <c r="C172" s="7" t="s">
        <v>11</v>
      </c>
      <c r="D172" s="8">
        <v>17</v>
      </c>
      <c r="E172" s="5" t="str">
        <f>VLOOKUP(D172,Klienci!$B$2:$C$25,2,0)</f>
        <v>GARIA OLSZTYN</v>
      </c>
      <c r="F172" s="5" t="str">
        <f>VLOOKUP(E172,Klienci!$C$2:$D$25,2,0)</f>
        <v>dealer autoryzowany</v>
      </c>
      <c r="G172" s="5" t="str">
        <f>VLOOKUP(E172,Klienci!$C$2:$E$25,3,0)</f>
        <v>północny</v>
      </c>
      <c r="H172" s="9">
        <v>4126.93</v>
      </c>
      <c r="I172" s="9">
        <f t="shared" si="12"/>
        <v>949.19</v>
      </c>
      <c r="J172" s="9">
        <f t="shared" si="13"/>
        <v>5076.1200000000008</v>
      </c>
      <c r="K172" s="6">
        <f t="shared" si="14"/>
        <v>45130</v>
      </c>
      <c r="L172" s="6">
        <v>45135</v>
      </c>
      <c r="M172" s="5">
        <f t="shared" si="15"/>
        <v>5</v>
      </c>
      <c r="N172" s="5" t="str">
        <f t="shared" si="16"/>
        <v>kw.3</v>
      </c>
      <c r="O172" s="42">
        <f t="shared" si="17"/>
        <v>6</v>
      </c>
    </row>
    <row r="173" spans="1:15" x14ac:dyDescent="0.2">
      <c r="A173" s="5">
        <v>172</v>
      </c>
      <c r="B173" s="6">
        <v>45101</v>
      </c>
      <c r="C173" s="7" t="s">
        <v>11</v>
      </c>
      <c r="D173" s="8">
        <v>4</v>
      </c>
      <c r="E173" s="5" t="str">
        <f>VLOOKUP(D173,Klienci!$B$2:$C$25,2,0)</f>
        <v>KAR-PEK POZNAN</v>
      </c>
      <c r="F173" s="5" t="str">
        <f>VLOOKUP(E173,Klienci!$C$2:$D$25,2,0)</f>
        <v>dealer autoryzowany</v>
      </c>
      <c r="G173" s="5" t="str">
        <f>VLOOKUP(E173,Klienci!$C$2:$E$25,3,0)</f>
        <v>zachodni</v>
      </c>
      <c r="H173" s="9">
        <v>21900.77</v>
      </c>
      <c r="I173" s="9">
        <f t="shared" si="12"/>
        <v>5037.18</v>
      </c>
      <c r="J173" s="9">
        <f t="shared" si="13"/>
        <v>26937.95</v>
      </c>
      <c r="K173" s="6">
        <f t="shared" si="14"/>
        <v>45131</v>
      </c>
      <c r="L173" s="6">
        <v>45130</v>
      </c>
      <c r="M173" s="5">
        <f t="shared" si="15"/>
        <v>-1</v>
      </c>
      <c r="N173" s="5" t="str">
        <f t="shared" si="16"/>
        <v>kw.3</v>
      </c>
      <c r="O173" s="42">
        <f t="shared" si="17"/>
        <v>7</v>
      </c>
    </row>
    <row r="174" spans="1:15" x14ac:dyDescent="0.2">
      <c r="A174" s="5">
        <v>173</v>
      </c>
      <c r="B174" s="6">
        <v>45101</v>
      </c>
      <c r="C174" s="7" t="s">
        <v>11</v>
      </c>
      <c r="D174" s="8">
        <v>10</v>
      </c>
      <c r="E174" s="5" t="str">
        <f>VLOOKUP(D174,Klienci!$B$2:$C$25,2,0)</f>
        <v>SAM CHORZOW</v>
      </c>
      <c r="F174" s="5" t="str">
        <f>VLOOKUP(E174,Klienci!$C$2:$D$25,2,0)</f>
        <v>zakład przemysłowy</v>
      </c>
      <c r="G174" s="5" t="str">
        <f>VLOOKUP(E174,Klienci!$C$2:$E$25,3,0)</f>
        <v>południowy</v>
      </c>
      <c r="H174" s="9">
        <v>5160.49</v>
      </c>
      <c r="I174" s="9">
        <f t="shared" si="12"/>
        <v>1186.9100000000001</v>
      </c>
      <c r="J174" s="9">
        <f t="shared" si="13"/>
        <v>6347.4</v>
      </c>
      <c r="K174" s="6">
        <f t="shared" si="14"/>
        <v>45115</v>
      </c>
      <c r="L174" s="6">
        <v>45130</v>
      </c>
      <c r="M174" s="5">
        <f t="shared" si="15"/>
        <v>15</v>
      </c>
      <c r="N174" s="5" t="str">
        <f t="shared" si="16"/>
        <v>kw.3</v>
      </c>
      <c r="O174" s="42">
        <f t="shared" si="17"/>
        <v>7</v>
      </c>
    </row>
    <row r="175" spans="1:15" x14ac:dyDescent="0.2">
      <c r="A175" s="5">
        <v>174</v>
      </c>
      <c r="B175" s="6">
        <v>45102</v>
      </c>
      <c r="C175" s="7" t="s">
        <v>11</v>
      </c>
      <c r="D175" s="8">
        <v>6</v>
      </c>
      <c r="E175" s="5" t="str">
        <f>VLOOKUP(D175,Klienci!$B$2:$C$25,2,0)</f>
        <v>WSCHOD BIALYSTOK</v>
      </c>
      <c r="F175" s="5" t="str">
        <f>VLOOKUP(E175,Klienci!$C$2:$D$25,2,0)</f>
        <v>dealer autoryzowany</v>
      </c>
      <c r="G175" s="5" t="str">
        <f>VLOOKUP(E175,Klienci!$C$2:$E$25,3,0)</f>
        <v>centralny i wschodni</v>
      </c>
      <c r="H175" s="9">
        <v>3379.47</v>
      </c>
      <c r="I175" s="9">
        <f t="shared" si="12"/>
        <v>777.28</v>
      </c>
      <c r="J175" s="9">
        <f t="shared" si="13"/>
        <v>4156.75</v>
      </c>
      <c r="K175" s="6">
        <f t="shared" si="14"/>
        <v>45132</v>
      </c>
      <c r="L175" s="6">
        <v>45130</v>
      </c>
      <c r="M175" s="5">
        <f t="shared" si="15"/>
        <v>-2</v>
      </c>
      <c r="N175" s="5" t="str">
        <f t="shared" si="16"/>
        <v>kw.3</v>
      </c>
      <c r="O175" s="42">
        <f t="shared" si="17"/>
        <v>1</v>
      </c>
    </row>
    <row r="176" spans="1:15" x14ac:dyDescent="0.2">
      <c r="A176" s="5">
        <v>175</v>
      </c>
      <c r="B176" s="6">
        <v>45102</v>
      </c>
      <c r="C176" s="7" t="s">
        <v>11</v>
      </c>
      <c r="D176" s="8">
        <v>17</v>
      </c>
      <c r="E176" s="5" t="str">
        <f>VLOOKUP(D176,Klienci!$B$2:$C$25,2,0)</f>
        <v>GARIA OLSZTYN</v>
      </c>
      <c r="F176" s="5" t="str">
        <f>VLOOKUP(E176,Klienci!$C$2:$D$25,2,0)</f>
        <v>dealer autoryzowany</v>
      </c>
      <c r="G176" s="5" t="str">
        <f>VLOOKUP(E176,Klienci!$C$2:$E$25,3,0)</f>
        <v>północny</v>
      </c>
      <c r="H176" s="9">
        <v>8637.2800000000007</v>
      </c>
      <c r="I176" s="9">
        <f t="shared" si="12"/>
        <v>1986.57</v>
      </c>
      <c r="J176" s="9">
        <f t="shared" si="13"/>
        <v>10623.85</v>
      </c>
      <c r="K176" s="6">
        <f t="shared" si="14"/>
        <v>45132</v>
      </c>
      <c r="L176" s="6">
        <v>45141</v>
      </c>
      <c r="M176" s="5">
        <f t="shared" si="15"/>
        <v>9</v>
      </c>
      <c r="N176" s="5" t="str">
        <f t="shared" si="16"/>
        <v>kw.3</v>
      </c>
      <c r="O176" s="42">
        <f t="shared" si="17"/>
        <v>1</v>
      </c>
    </row>
    <row r="177" spans="1:15" x14ac:dyDescent="0.2">
      <c r="A177" s="5">
        <v>176</v>
      </c>
      <c r="B177" s="6">
        <v>45103</v>
      </c>
      <c r="C177" s="7" t="s">
        <v>11</v>
      </c>
      <c r="D177" s="8">
        <v>20</v>
      </c>
      <c r="E177" s="5" t="str">
        <f>VLOOKUP(D177,Klienci!$B$2:$C$25,2,0)</f>
        <v>R.JAWORSKI WROCLAW</v>
      </c>
      <c r="F177" s="5" t="str">
        <f>VLOOKUP(E177,Klienci!$C$2:$D$25,2,0)</f>
        <v>inna hurtownia</v>
      </c>
      <c r="G177" s="5" t="str">
        <f>VLOOKUP(E177,Klienci!$C$2:$E$25,3,0)</f>
        <v>zachodni</v>
      </c>
      <c r="H177" s="9">
        <v>2930.12</v>
      </c>
      <c r="I177" s="9">
        <f t="shared" si="12"/>
        <v>673.93</v>
      </c>
      <c r="J177" s="9">
        <f t="shared" si="13"/>
        <v>3604.0499999999997</v>
      </c>
      <c r="K177" s="6">
        <f t="shared" si="14"/>
        <v>45124</v>
      </c>
      <c r="L177" s="6">
        <v>45128</v>
      </c>
      <c r="M177" s="5">
        <f t="shared" si="15"/>
        <v>4</v>
      </c>
      <c r="N177" s="5" t="str">
        <f t="shared" si="16"/>
        <v>kw.3</v>
      </c>
      <c r="O177" s="42">
        <f t="shared" si="17"/>
        <v>2</v>
      </c>
    </row>
    <row r="178" spans="1:15" x14ac:dyDescent="0.2">
      <c r="A178" s="5">
        <v>177</v>
      </c>
      <c r="B178" s="6">
        <v>45104</v>
      </c>
      <c r="C178" s="7" t="s">
        <v>11</v>
      </c>
      <c r="D178" s="8">
        <v>4</v>
      </c>
      <c r="E178" s="5" t="str">
        <f>VLOOKUP(D178,Klienci!$B$2:$C$25,2,0)</f>
        <v>KAR-PEK POZNAN</v>
      </c>
      <c r="F178" s="5" t="str">
        <f>VLOOKUP(E178,Klienci!$C$2:$D$25,2,0)</f>
        <v>dealer autoryzowany</v>
      </c>
      <c r="G178" s="5" t="str">
        <f>VLOOKUP(E178,Klienci!$C$2:$E$25,3,0)</f>
        <v>zachodni</v>
      </c>
      <c r="H178" s="9">
        <v>22055.87</v>
      </c>
      <c r="I178" s="9">
        <f t="shared" si="12"/>
        <v>5072.8500000000004</v>
      </c>
      <c r="J178" s="9">
        <f t="shared" si="13"/>
        <v>27128.720000000001</v>
      </c>
      <c r="K178" s="6">
        <f t="shared" si="14"/>
        <v>45134</v>
      </c>
      <c r="L178" s="6">
        <v>45133</v>
      </c>
      <c r="M178" s="5">
        <f t="shared" si="15"/>
        <v>-1</v>
      </c>
      <c r="N178" s="5" t="str">
        <f t="shared" si="16"/>
        <v>kw.3</v>
      </c>
      <c r="O178" s="42">
        <f t="shared" si="17"/>
        <v>3</v>
      </c>
    </row>
    <row r="179" spans="1:15" x14ac:dyDescent="0.2">
      <c r="A179" s="5">
        <v>178</v>
      </c>
      <c r="B179" s="6">
        <v>45106</v>
      </c>
      <c r="C179" s="7" t="s">
        <v>11</v>
      </c>
      <c r="D179" s="8">
        <v>9</v>
      </c>
      <c r="E179" s="5" t="str">
        <f>VLOOKUP(D179,Klienci!$B$2:$C$25,2,0)</f>
        <v>TRATWA BRWINOW</v>
      </c>
      <c r="F179" s="5" t="str">
        <f>VLOOKUP(E179,Klienci!$C$2:$D$25,2,0)</f>
        <v>inna hurtownia</v>
      </c>
      <c r="G179" s="5" t="str">
        <f>VLOOKUP(E179,Klienci!$C$2:$E$25,3,0)</f>
        <v>centralny i wschodni</v>
      </c>
      <c r="H179" s="9">
        <v>4202.2</v>
      </c>
      <c r="I179" s="9">
        <f t="shared" si="12"/>
        <v>966.51</v>
      </c>
      <c r="J179" s="9">
        <f t="shared" si="13"/>
        <v>5168.71</v>
      </c>
      <c r="K179" s="6">
        <f t="shared" si="14"/>
        <v>45127</v>
      </c>
      <c r="L179" s="6">
        <v>45127</v>
      </c>
      <c r="M179" s="5">
        <f t="shared" si="15"/>
        <v>0</v>
      </c>
      <c r="N179" s="5" t="str">
        <f t="shared" si="16"/>
        <v>kw.3</v>
      </c>
      <c r="O179" s="42">
        <f t="shared" si="17"/>
        <v>5</v>
      </c>
    </row>
    <row r="180" spans="1:15" x14ac:dyDescent="0.2">
      <c r="A180" s="5">
        <v>179</v>
      </c>
      <c r="B180" s="6">
        <v>45107</v>
      </c>
      <c r="C180" s="7" t="s">
        <v>11</v>
      </c>
      <c r="D180" s="8">
        <v>11</v>
      </c>
      <c r="E180" s="5" t="str">
        <f>VLOOKUP(D180,Klienci!$B$2:$C$25,2,0)</f>
        <v>CAZAR WARSZAWA</v>
      </c>
      <c r="F180" s="5" t="str">
        <f>VLOOKUP(E180,Klienci!$C$2:$D$25,2,0)</f>
        <v>zakład przemysłowy</v>
      </c>
      <c r="G180" s="5" t="str">
        <f>VLOOKUP(E180,Klienci!$C$2:$E$25,3,0)</f>
        <v>centralny i wschodni</v>
      </c>
      <c r="H180" s="9">
        <v>997.37</v>
      </c>
      <c r="I180" s="9">
        <f t="shared" si="12"/>
        <v>229.4</v>
      </c>
      <c r="J180" s="9">
        <f t="shared" si="13"/>
        <v>1226.77</v>
      </c>
      <c r="K180" s="6">
        <f t="shared" si="14"/>
        <v>45121</v>
      </c>
      <c r="L180" s="6">
        <v>45163</v>
      </c>
      <c r="M180" s="5">
        <f t="shared" si="15"/>
        <v>42</v>
      </c>
      <c r="N180" s="5" t="str">
        <f t="shared" si="16"/>
        <v>kw.3</v>
      </c>
      <c r="O180" s="42">
        <f t="shared" si="17"/>
        <v>6</v>
      </c>
    </row>
    <row r="181" spans="1:15" x14ac:dyDescent="0.2">
      <c r="A181" s="5">
        <v>180</v>
      </c>
      <c r="B181" s="6">
        <v>45107</v>
      </c>
      <c r="C181" s="7" t="s">
        <v>11</v>
      </c>
      <c r="D181" s="8">
        <v>23</v>
      </c>
      <c r="E181" s="5" t="str">
        <f>VLOOKUP(D181,Klienci!$B$2:$C$25,2,0)</f>
        <v xml:space="preserve">T.CZAPLIŃSKI KRAKOW  </v>
      </c>
      <c r="F181" s="5" t="str">
        <f>VLOOKUP(E181,Klienci!$C$2:$D$25,2,0)</f>
        <v>zakład przemysłowy</v>
      </c>
      <c r="G181" s="5" t="str">
        <f>VLOOKUP(E181,Klienci!$C$2:$E$25,3,0)</f>
        <v>południowy</v>
      </c>
      <c r="H181" s="9">
        <v>2979.35</v>
      </c>
      <c r="I181" s="9">
        <f t="shared" si="12"/>
        <v>685.25</v>
      </c>
      <c r="J181" s="9">
        <f t="shared" si="13"/>
        <v>3664.6</v>
      </c>
      <c r="K181" s="6">
        <f t="shared" si="14"/>
        <v>45121</v>
      </c>
      <c r="L181" s="6">
        <v>45123</v>
      </c>
      <c r="M181" s="5">
        <f t="shared" si="15"/>
        <v>2</v>
      </c>
      <c r="N181" s="5" t="str">
        <f t="shared" si="16"/>
        <v>kw.3</v>
      </c>
      <c r="O181" s="42">
        <f t="shared" si="17"/>
        <v>6</v>
      </c>
    </row>
    <row r="182" spans="1:15" x14ac:dyDescent="0.2">
      <c r="A182" s="5">
        <v>181</v>
      </c>
      <c r="B182" s="6">
        <v>45109</v>
      </c>
      <c r="C182" s="7" t="s">
        <v>11</v>
      </c>
      <c r="D182" s="8">
        <v>13</v>
      </c>
      <c r="E182" s="5" t="str">
        <f>VLOOKUP(D182,Klienci!$B$2:$C$25,2,0)</f>
        <v>MORZE SZCZECIN</v>
      </c>
      <c r="F182" s="5" t="str">
        <f>VLOOKUP(E182,Klienci!$C$2:$D$25,2,0)</f>
        <v>zakład przemysłowy</v>
      </c>
      <c r="G182" s="5" t="str">
        <f>VLOOKUP(E182,Klienci!$C$2:$E$25,3,0)</f>
        <v>północny</v>
      </c>
      <c r="H182" s="9">
        <v>1782.98</v>
      </c>
      <c r="I182" s="9">
        <f t="shared" si="12"/>
        <v>410.09</v>
      </c>
      <c r="J182" s="9">
        <f t="shared" si="13"/>
        <v>2193.0700000000002</v>
      </c>
      <c r="K182" s="6">
        <f t="shared" si="14"/>
        <v>45123</v>
      </c>
      <c r="L182" s="6">
        <v>45132</v>
      </c>
      <c r="M182" s="5">
        <f t="shared" si="15"/>
        <v>9</v>
      </c>
      <c r="N182" s="5" t="str">
        <f t="shared" si="16"/>
        <v>kw.3</v>
      </c>
      <c r="O182" s="42">
        <f t="shared" si="17"/>
        <v>1</v>
      </c>
    </row>
    <row r="183" spans="1:15" x14ac:dyDescent="0.2">
      <c r="A183" s="5">
        <v>182</v>
      </c>
      <c r="B183" s="6">
        <v>45110</v>
      </c>
      <c r="C183" s="7" t="s">
        <v>11</v>
      </c>
      <c r="D183" s="8">
        <v>3</v>
      </c>
      <c r="E183" s="5" t="str">
        <f>VLOOKUP(D183,Klienci!$B$2:$C$25,2,0)</f>
        <v>WIGA SZCZECIN</v>
      </c>
      <c r="F183" s="5" t="str">
        <f>VLOOKUP(E183,Klienci!$C$2:$D$25,2,0)</f>
        <v>dealer autoryzowany</v>
      </c>
      <c r="G183" s="5" t="str">
        <f>VLOOKUP(E183,Klienci!$C$2:$E$25,3,0)</f>
        <v>północny</v>
      </c>
      <c r="H183" s="9">
        <v>8498.73</v>
      </c>
      <c r="I183" s="9">
        <f t="shared" si="12"/>
        <v>1954.71</v>
      </c>
      <c r="J183" s="9">
        <f t="shared" si="13"/>
        <v>10453.439999999999</v>
      </c>
      <c r="K183" s="6">
        <f t="shared" si="14"/>
        <v>45141</v>
      </c>
      <c r="L183" s="6">
        <v>45140</v>
      </c>
      <c r="M183" s="5">
        <f t="shared" si="15"/>
        <v>-1</v>
      </c>
      <c r="N183" s="5" t="str">
        <f t="shared" si="16"/>
        <v>kw.3</v>
      </c>
      <c r="O183" s="42">
        <f t="shared" si="17"/>
        <v>2</v>
      </c>
    </row>
    <row r="184" spans="1:15" x14ac:dyDescent="0.2">
      <c r="A184" s="5">
        <v>183</v>
      </c>
      <c r="B184" s="6">
        <v>45112</v>
      </c>
      <c r="C184" s="7" t="s">
        <v>11</v>
      </c>
      <c r="D184" s="8">
        <v>15</v>
      </c>
      <c r="E184" s="5" t="str">
        <f>VLOOKUP(D184,Klienci!$B$2:$C$25,2,0)</f>
        <v>T.GORAL BIALYSTOK</v>
      </c>
      <c r="F184" s="5" t="str">
        <f>VLOOKUP(E184,Klienci!$C$2:$D$25,2,0)</f>
        <v>dealer autoryzowany</v>
      </c>
      <c r="G184" s="5" t="str">
        <f>VLOOKUP(E184,Klienci!$C$2:$E$25,3,0)</f>
        <v>centralny i wschodni</v>
      </c>
      <c r="H184" s="9">
        <v>6188.26</v>
      </c>
      <c r="I184" s="9">
        <f t="shared" si="12"/>
        <v>1423.3</v>
      </c>
      <c r="J184" s="9">
        <f t="shared" si="13"/>
        <v>7611.56</v>
      </c>
      <c r="K184" s="6">
        <f t="shared" si="14"/>
        <v>45143</v>
      </c>
      <c r="L184" s="6">
        <v>45143</v>
      </c>
      <c r="M184" s="5">
        <f t="shared" si="15"/>
        <v>0</v>
      </c>
      <c r="N184" s="5" t="str">
        <f t="shared" si="16"/>
        <v>kw.3</v>
      </c>
      <c r="O184" s="42">
        <f t="shared" si="17"/>
        <v>4</v>
      </c>
    </row>
    <row r="185" spans="1:15" x14ac:dyDescent="0.2">
      <c r="A185" s="5">
        <v>184</v>
      </c>
      <c r="B185" s="6">
        <v>45113</v>
      </c>
      <c r="C185" s="7" t="s">
        <v>11</v>
      </c>
      <c r="D185" s="8">
        <v>17</v>
      </c>
      <c r="E185" s="5" t="str">
        <f>VLOOKUP(D185,Klienci!$B$2:$C$25,2,0)</f>
        <v>GARIA OLSZTYN</v>
      </c>
      <c r="F185" s="5" t="str">
        <f>VLOOKUP(E185,Klienci!$C$2:$D$25,2,0)</f>
        <v>dealer autoryzowany</v>
      </c>
      <c r="G185" s="5" t="str">
        <f>VLOOKUP(E185,Klienci!$C$2:$E$25,3,0)</f>
        <v>północny</v>
      </c>
      <c r="H185" s="9">
        <v>7925.46</v>
      </c>
      <c r="I185" s="9">
        <f t="shared" si="12"/>
        <v>1822.86</v>
      </c>
      <c r="J185" s="9">
        <f t="shared" si="13"/>
        <v>9748.32</v>
      </c>
      <c r="K185" s="6">
        <f t="shared" si="14"/>
        <v>45144</v>
      </c>
      <c r="L185" s="6">
        <v>45150</v>
      </c>
      <c r="M185" s="5">
        <f t="shared" si="15"/>
        <v>6</v>
      </c>
      <c r="N185" s="5" t="str">
        <f t="shared" si="16"/>
        <v>kw.3</v>
      </c>
      <c r="O185" s="42">
        <f t="shared" si="17"/>
        <v>5</v>
      </c>
    </row>
    <row r="186" spans="1:15" x14ac:dyDescent="0.2">
      <c r="A186" s="5">
        <v>185</v>
      </c>
      <c r="B186" s="6">
        <v>45114</v>
      </c>
      <c r="C186" s="7" t="s">
        <v>11</v>
      </c>
      <c r="D186" s="8">
        <v>3</v>
      </c>
      <c r="E186" s="5" t="str">
        <f>VLOOKUP(D186,Klienci!$B$2:$C$25,2,0)</f>
        <v>WIGA SZCZECIN</v>
      </c>
      <c r="F186" s="5" t="str">
        <f>VLOOKUP(E186,Klienci!$C$2:$D$25,2,0)</f>
        <v>dealer autoryzowany</v>
      </c>
      <c r="G186" s="5" t="str">
        <f>VLOOKUP(E186,Klienci!$C$2:$E$25,3,0)</f>
        <v>północny</v>
      </c>
      <c r="H186" s="9">
        <v>8533.06</v>
      </c>
      <c r="I186" s="9">
        <f t="shared" si="12"/>
        <v>1962.6</v>
      </c>
      <c r="J186" s="9">
        <f t="shared" si="13"/>
        <v>10495.66</v>
      </c>
      <c r="K186" s="6">
        <f t="shared" si="14"/>
        <v>45145</v>
      </c>
      <c r="L186" s="6">
        <v>45151</v>
      </c>
      <c r="M186" s="5">
        <f t="shared" si="15"/>
        <v>6</v>
      </c>
      <c r="N186" s="5" t="str">
        <f t="shared" si="16"/>
        <v>kw.3</v>
      </c>
      <c r="O186" s="42">
        <f t="shared" si="17"/>
        <v>6</v>
      </c>
    </row>
    <row r="187" spans="1:15" x14ac:dyDescent="0.2">
      <c r="A187" s="5">
        <v>186</v>
      </c>
      <c r="B187" s="6">
        <v>45114</v>
      </c>
      <c r="C187" s="7" t="s">
        <v>12</v>
      </c>
      <c r="D187" s="8">
        <v>3</v>
      </c>
      <c r="E187" s="5" t="str">
        <f>VLOOKUP(D187,Klienci!$B$2:$C$25,2,0)</f>
        <v>WIGA SZCZECIN</v>
      </c>
      <c r="F187" s="5" t="str">
        <f>VLOOKUP(E187,Klienci!$C$2:$D$25,2,0)</f>
        <v>dealer autoryzowany</v>
      </c>
      <c r="G187" s="5" t="str">
        <f>VLOOKUP(E187,Klienci!$C$2:$E$25,3,0)</f>
        <v>północny</v>
      </c>
      <c r="H187" s="9">
        <v>9666.7199999999993</v>
      </c>
      <c r="I187" s="9">
        <f t="shared" si="12"/>
        <v>2223.35</v>
      </c>
      <c r="J187" s="9">
        <f t="shared" si="13"/>
        <v>11890.07</v>
      </c>
      <c r="K187" s="6">
        <f t="shared" si="14"/>
        <v>45145</v>
      </c>
      <c r="L187" s="6">
        <v>45156</v>
      </c>
      <c r="M187" s="5">
        <f t="shared" si="15"/>
        <v>11</v>
      </c>
      <c r="N187" s="5" t="str">
        <f t="shared" si="16"/>
        <v>kw.3</v>
      </c>
      <c r="O187" s="42">
        <f t="shared" si="17"/>
        <v>6</v>
      </c>
    </row>
    <row r="188" spans="1:15" x14ac:dyDescent="0.2">
      <c r="A188" s="5">
        <v>187</v>
      </c>
      <c r="B188" s="6">
        <v>45115</v>
      </c>
      <c r="C188" s="7" t="s">
        <v>12</v>
      </c>
      <c r="D188" s="8">
        <v>3</v>
      </c>
      <c r="E188" s="5" t="str">
        <f>VLOOKUP(D188,Klienci!$B$2:$C$25,2,0)</f>
        <v>WIGA SZCZECIN</v>
      </c>
      <c r="F188" s="5" t="str">
        <f>VLOOKUP(E188,Klienci!$C$2:$D$25,2,0)</f>
        <v>dealer autoryzowany</v>
      </c>
      <c r="G188" s="5" t="str">
        <f>VLOOKUP(E188,Klienci!$C$2:$E$25,3,0)</f>
        <v>północny</v>
      </c>
      <c r="H188" s="9">
        <v>8882.17</v>
      </c>
      <c r="I188" s="9">
        <f t="shared" si="12"/>
        <v>2042.9</v>
      </c>
      <c r="J188" s="9">
        <f t="shared" si="13"/>
        <v>10925.07</v>
      </c>
      <c r="K188" s="6">
        <f t="shared" si="14"/>
        <v>45146</v>
      </c>
      <c r="L188" s="6">
        <v>45143</v>
      </c>
      <c r="M188" s="5">
        <f t="shared" si="15"/>
        <v>-3</v>
      </c>
      <c r="N188" s="5" t="str">
        <f t="shared" si="16"/>
        <v>kw.3</v>
      </c>
      <c r="O188" s="42">
        <f t="shared" si="17"/>
        <v>7</v>
      </c>
    </row>
    <row r="189" spans="1:15" x14ac:dyDescent="0.2">
      <c r="A189" s="5">
        <v>188</v>
      </c>
      <c r="B189" s="6">
        <v>45117</v>
      </c>
      <c r="C189" s="7" t="s">
        <v>11</v>
      </c>
      <c r="D189" s="8">
        <v>3</v>
      </c>
      <c r="E189" s="5" t="str">
        <f>VLOOKUP(D189,Klienci!$B$2:$C$25,2,0)</f>
        <v>WIGA SZCZECIN</v>
      </c>
      <c r="F189" s="5" t="str">
        <f>VLOOKUP(E189,Klienci!$C$2:$D$25,2,0)</f>
        <v>dealer autoryzowany</v>
      </c>
      <c r="G189" s="5" t="str">
        <f>VLOOKUP(E189,Klienci!$C$2:$E$25,3,0)</f>
        <v>północny</v>
      </c>
      <c r="H189" s="9">
        <v>8193.1</v>
      </c>
      <c r="I189" s="9">
        <f t="shared" si="12"/>
        <v>1884.41</v>
      </c>
      <c r="J189" s="9">
        <f t="shared" si="13"/>
        <v>10077.51</v>
      </c>
      <c r="K189" s="6">
        <f t="shared" si="14"/>
        <v>45148</v>
      </c>
      <c r="L189" s="6">
        <v>45151</v>
      </c>
      <c r="M189" s="5">
        <f t="shared" si="15"/>
        <v>3</v>
      </c>
      <c r="N189" s="5" t="str">
        <f t="shared" si="16"/>
        <v>kw.3</v>
      </c>
      <c r="O189" s="42">
        <f t="shared" si="17"/>
        <v>2</v>
      </c>
    </row>
    <row r="190" spans="1:15" x14ac:dyDescent="0.2">
      <c r="A190" s="5">
        <v>189</v>
      </c>
      <c r="B190" s="6">
        <v>45117</v>
      </c>
      <c r="C190" s="7" t="s">
        <v>11</v>
      </c>
      <c r="D190" s="8">
        <v>7</v>
      </c>
      <c r="E190" s="5" t="str">
        <f>VLOOKUP(D190,Klienci!$B$2:$C$25,2,0)</f>
        <v>GIRGOPOL GDANSK</v>
      </c>
      <c r="F190" s="5" t="str">
        <f>VLOOKUP(E190,Klienci!$C$2:$D$25,2,0)</f>
        <v>inna hurtownia</v>
      </c>
      <c r="G190" s="5" t="str">
        <f>VLOOKUP(E190,Klienci!$C$2:$E$25,3,0)</f>
        <v>północny</v>
      </c>
      <c r="H190" s="9">
        <v>783.7</v>
      </c>
      <c r="I190" s="9">
        <f t="shared" si="12"/>
        <v>180.25</v>
      </c>
      <c r="J190" s="9">
        <f t="shared" si="13"/>
        <v>963.95</v>
      </c>
      <c r="K190" s="6">
        <f t="shared" si="14"/>
        <v>45138</v>
      </c>
      <c r="L190" s="6">
        <v>45138</v>
      </c>
      <c r="M190" s="5">
        <f t="shared" si="15"/>
        <v>0</v>
      </c>
      <c r="N190" s="5" t="str">
        <f t="shared" si="16"/>
        <v>kw.3</v>
      </c>
      <c r="O190" s="42">
        <f t="shared" si="17"/>
        <v>2</v>
      </c>
    </row>
    <row r="191" spans="1:15" x14ac:dyDescent="0.2">
      <c r="A191" s="5">
        <v>190</v>
      </c>
      <c r="B191" s="6">
        <v>45117</v>
      </c>
      <c r="C191" s="7" t="s">
        <v>11</v>
      </c>
      <c r="D191" s="8">
        <v>20</v>
      </c>
      <c r="E191" s="5" t="str">
        <f>VLOOKUP(D191,Klienci!$B$2:$C$25,2,0)</f>
        <v>R.JAWORSKI WROCLAW</v>
      </c>
      <c r="F191" s="5" t="str">
        <f>VLOOKUP(E191,Klienci!$C$2:$D$25,2,0)</f>
        <v>inna hurtownia</v>
      </c>
      <c r="G191" s="5" t="str">
        <f>VLOOKUP(E191,Klienci!$C$2:$E$25,3,0)</f>
        <v>zachodni</v>
      </c>
      <c r="H191" s="9">
        <v>3706.77</v>
      </c>
      <c r="I191" s="9">
        <f t="shared" si="12"/>
        <v>852.56</v>
      </c>
      <c r="J191" s="9">
        <f t="shared" si="13"/>
        <v>4559.33</v>
      </c>
      <c r="K191" s="6">
        <f t="shared" si="14"/>
        <v>45138</v>
      </c>
      <c r="L191" s="6">
        <v>45151</v>
      </c>
      <c r="M191" s="5">
        <f t="shared" si="15"/>
        <v>13</v>
      </c>
      <c r="N191" s="5" t="str">
        <f t="shared" si="16"/>
        <v>kw.3</v>
      </c>
      <c r="O191" s="42">
        <f t="shared" si="17"/>
        <v>2</v>
      </c>
    </row>
    <row r="192" spans="1:15" x14ac:dyDescent="0.2">
      <c r="A192" s="5">
        <v>191</v>
      </c>
      <c r="B192" s="6">
        <v>45118</v>
      </c>
      <c r="C192" s="7" t="s">
        <v>11</v>
      </c>
      <c r="D192" s="8">
        <v>9</v>
      </c>
      <c r="E192" s="5" t="str">
        <f>VLOOKUP(D192,Klienci!$B$2:$C$25,2,0)</f>
        <v>TRATWA BRWINOW</v>
      </c>
      <c r="F192" s="5" t="str">
        <f>VLOOKUP(E192,Klienci!$C$2:$D$25,2,0)</f>
        <v>inna hurtownia</v>
      </c>
      <c r="G192" s="5" t="str">
        <f>VLOOKUP(E192,Klienci!$C$2:$E$25,3,0)</f>
        <v>centralny i wschodni</v>
      </c>
      <c r="H192" s="9">
        <v>2957.59</v>
      </c>
      <c r="I192" s="9">
        <f t="shared" si="12"/>
        <v>680.25</v>
      </c>
      <c r="J192" s="9">
        <f t="shared" si="13"/>
        <v>3637.84</v>
      </c>
      <c r="K192" s="6">
        <f t="shared" si="14"/>
        <v>45139</v>
      </c>
      <c r="L192" s="6">
        <v>45141</v>
      </c>
      <c r="M192" s="5">
        <f t="shared" si="15"/>
        <v>2</v>
      </c>
      <c r="N192" s="5" t="str">
        <f t="shared" si="16"/>
        <v>kw.3</v>
      </c>
      <c r="O192" s="42">
        <f t="shared" si="17"/>
        <v>3</v>
      </c>
    </row>
    <row r="193" spans="1:15" x14ac:dyDescent="0.2">
      <c r="A193" s="5">
        <v>192</v>
      </c>
      <c r="B193" s="6">
        <v>45119</v>
      </c>
      <c r="C193" s="7" t="s">
        <v>12</v>
      </c>
      <c r="D193" s="8">
        <v>7</v>
      </c>
      <c r="E193" s="5" t="str">
        <f>VLOOKUP(D193,Klienci!$B$2:$C$25,2,0)</f>
        <v>GIRGOPOL GDANSK</v>
      </c>
      <c r="F193" s="5" t="str">
        <f>VLOOKUP(E193,Klienci!$C$2:$D$25,2,0)</f>
        <v>inna hurtownia</v>
      </c>
      <c r="G193" s="5" t="str">
        <f>VLOOKUP(E193,Klienci!$C$2:$E$25,3,0)</f>
        <v>północny</v>
      </c>
      <c r="H193" s="9">
        <v>3630.78</v>
      </c>
      <c r="I193" s="9">
        <f t="shared" si="12"/>
        <v>835.08</v>
      </c>
      <c r="J193" s="9">
        <f t="shared" si="13"/>
        <v>4465.8600000000006</v>
      </c>
      <c r="K193" s="6">
        <f t="shared" si="14"/>
        <v>45140</v>
      </c>
      <c r="L193" s="6">
        <v>45149</v>
      </c>
      <c r="M193" s="5">
        <f t="shared" si="15"/>
        <v>9</v>
      </c>
      <c r="N193" s="5" t="str">
        <f t="shared" si="16"/>
        <v>kw.3</v>
      </c>
      <c r="O193" s="42">
        <f t="shared" si="17"/>
        <v>4</v>
      </c>
    </row>
    <row r="194" spans="1:15" x14ac:dyDescent="0.2">
      <c r="A194" s="5">
        <v>193</v>
      </c>
      <c r="B194" s="6">
        <v>45119</v>
      </c>
      <c r="C194" s="7" t="s">
        <v>12</v>
      </c>
      <c r="D194" s="8">
        <v>7</v>
      </c>
      <c r="E194" s="5" t="str">
        <f>VLOOKUP(D194,Klienci!$B$2:$C$25,2,0)</f>
        <v>GIRGOPOL GDANSK</v>
      </c>
      <c r="F194" s="5" t="str">
        <f>VLOOKUP(E194,Klienci!$C$2:$D$25,2,0)</f>
        <v>inna hurtownia</v>
      </c>
      <c r="G194" s="5" t="str">
        <f>VLOOKUP(E194,Klienci!$C$2:$E$25,3,0)</f>
        <v>północny</v>
      </c>
      <c r="H194" s="9">
        <v>6346.29</v>
      </c>
      <c r="I194" s="9">
        <f t="shared" ref="I194:I257" si="18">ROUND(H194*VAT,2)</f>
        <v>1459.65</v>
      </c>
      <c r="J194" s="9">
        <f t="shared" si="13"/>
        <v>7805.9400000000005</v>
      </c>
      <c r="K194" s="6">
        <f t="shared" si="14"/>
        <v>45140</v>
      </c>
      <c r="L194" s="6">
        <v>45139</v>
      </c>
      <c r="M194" s="5">
        <f t="shared" si="15"/>
        <v>-1</v>
      </c>
      <c r="N194" s="5" t="str">
        <f t="shared" si="16"/>
        <v>kw.3</v>
      </c>
      <c r="O194" s="42">
        <f t="shared" si="17"/>
        <v>4</v>
      </c>
    </row>
    <row r="195" spans="1:15" x14ac:dyDescent="0.2">
      <c r="A195" s="5">
        <v>194</v>
      </c>
      <c r="B195" s="6">
        <v>45119</v>
      </c>
      <c r="C195" s="7" t="s">
        <v>12</v>
      </c>
      <c r="D195" s="8">
        <v>8</v>
      </c>
      <c r="E195" s="5" t="str">
        <f>VLOOKUP(D195,Klienci!$B$2:$C$25,2,0)</f>
        <v>SKALA BIELSKO-BIALA</v>
      </c>
      <c r="F195" s="5" t="str">
        <f>VLOOKUP(E195,Klienci!$C$2:$D$25,2,0)</f>
        <v>inna hurtownia</v>
      </c>
      <c r="G195" s="5" t="str">
        <f>VLOOKUP(E195,Klienci!$C$2:$E$25,3,0)</f>
        <v>południowy</v>
      </c>
      <c r="H195" s="9">
        <v>1309.2</v>
      </c>
      <c r="I195" s="9">
        <f t="shared" si="18"/>
        <v>301.12</v>
      </c>
      <c r="J195" s="9">
        <f t="shared" ref="J195:J258" si="19">H195+I195</f>
        <v>1610.3200000000002</v>
      </c>
      <c r="K195" s="6">
        <f t="shared" ref="K195:K258" si="20">IF(F195=$R$2,EDATE(B195,1),IF(F195=$R$3,B195+21,B195+14))</f>
        <v>45140</v>
      </c>
      <c r="L195" s="6">
        <v>45139</v>
      </c>
      <c r="M195" s="5">
        <f t="shared" ref="M195:M258" si="21">L195-K195</f>
        <v>-1</v>
      </c>
      <c r="N195" s="5" t="str">
        <f t="shared" ref="N195:N258" si="22">VLOOKUP(L195,$Q$6:$R$11,2,1)</f>
        <v>kw.3</v>
      </c>
      <c r="O195" s="42">
        <f t="shared" ref="O195:O258" si="23">WEEKDAY(B195)</f>
        <v>4</v>
      </c>
    </row>
    <row r="196" spans="1:15" x14ac:dyDescent="0.2">
      <c r="A196" s="5">
        <v>195</v>
      </c>
      <c r="B196" s="6">
        <v>45119</v>
      </c>
      <c r="C196" s="7" t="s">
        <v>11</v>
      </c>
      <c r="D196" s="8">
        <v>21</v>
      </c>
      <c r="E196" s="5" t="str">
        <f>VLOOKUP(D196,Klienci!$B$2:$C$25,2,0)</f>
        <v>SALET LODZ</v>
      </c>
      <c r="F196" s="5" t="str">
        <f>VLOOKUP(E196,Klienci!$C$2:$D$25,2,0)</f>
        <v>zakład przemysłowy</v>
      </c>
      <c r="G196" s="5" t="str">
        <f>VLOOKUP(E196,Klienci!$C$2:$E$25,3,0)</f>
        <v>centralny i wschodni</v>
      </c>
      <c r="H196" s="9">
        <v>1462.4</v>
      </c>
      <c r="I196" s="9">
        <f t="shared" si="18"/>
        <v>336.35</v>
      </c>
      <c r="J196" s="9">
        <f t="shared" si="19"/>
        <v>1798.75</v>
      </c>
      <c r="K196" s="6">
        <f t="shared" si="20"/>
        <v>45133</v>
      </c>
      <c r="L196" s="6">
        <v>45134</v>
      </c>
      <c r="M196" s="5">
        <f t="shared" si="21"/>
        <v>1</v>
      </c>
      <c r="N196" s="5" t="str">
        <f t="shared" si="22"/>
        <v>kw.3</v>
      </c>
      <c r="O196" s="42">
        <f t="shared" si="23"/>
        <v>4</v>
      </c>
    </row>
    <row r="197" spans="1:15" x14ac:dyDescent="0.2">
      <c r="A197" s="5">
        <v>196</v>
      </c>
      <c r="B197" s="6">
        <v>45121</v>
      </c>
      <c r="C197" s="7" t="s">
        <v>12</v>
      </c>
      <c r="D197" s="8">
        <v>3</v>
      </c>
      <c r="E197" s="5" t="str">
        <f>VLOOKUP(D197,Klienci!$B$2:$C$25,2,0)</f>
        <v>WIGA SZCZECIN</v>
      </c>
      <c r="F197" s="5" t="str">
        <f>VLOOKUP(E197,Klienci!$C$2:$D$25,2,0)</f>
        <v>dealer autoryzowany</v>
      </c>
      <c r="G197" s="5" t="str">
        <f>VLOOKUP(E197,Klienci!$C$2:$E$25,3,0)</f>
        <v>północny</v>
      </c>
      <c r="H197" s="9">
        <v>10557.17</v>
      </c>
      <c r="I197" s="9">
        <f t="shared" si="18"/>
        <v>2428.15</v>
      </c>
      <c r="J197" s="9">
        <f t="shared" si="19"/>
        <v>12985.32</v>
      </c>
      <c r="K197" s="6">
        <f t="shared" si="20"/>
        <v>45152</v>
      </c>
      <c r="L197" s="6">
        <v>45164</v>
      </c>
      <c r="M197" s="5">
        <f t="shared" si="21"/>
        <v>12</v>
      </c>
      <c r="N197" s="5" t="str">
        <f t="shared" si="22"/>
        <v>kw.3</v>
      </c>
      <c r="O197" s="42">
        <f t="shared" si="23"/>
        <v>6</v>
      </c>
    </row>
    <row r="198" spans="1:15" x14ac:dyDescent="0.2">
      <c r="A198" s="5">
        <v>197</v>
      </c>
      <c r="B198" s="6">
        <v>45122</v>
      </c>
      <c r="C198" s="7" t="s">
        <v>11</v>
      </c>
      <c r="D198" s="8">
        <v>3</v>
      </c>
      <c r="E198" s="5" t="str">
        <f>VLOOKUP(D198,Klienci!$B$2:$C$25,2,0)</f>
        <v>WIGA SZCZECIN</v>
      </c>
      <c r="F198" s="5" t="str">
        <f>VLOOKUP(E198,Klienci!$C$2:$D$25,2,0)</f>
        <v>dealer autoryzowany</v>
      </c>
      <c r="G198" s="5" t="str">
        <f>VLOOKUP(E198,Klienci!$C$2:$E$25,3,0)</f>
        <v>północny</v>
      </c>
      <c r="H198" s="9">
        <v>8903.26</v>
      </c>
      <c r="I198" s="9">
        <f t="shared" si="18"/>
        <v>2047.75</v>
      </c>
      <c r="J198" s="9">
        <f t="shared" si="19"/>
        <v>10951.01</v>
      </c>
      <c r="K198" s="6">
        <f t="shared" si="20"/>
        <v>45153</v>
      </c>
      <c r="L198" s="6">
        <v>45150</v>
      </c>
      <c r="M198" s="5">
        <f t="shared" si="21"/>
        <v>-3</v>
      </c>
      <c r="N198" s="5" t="str">
        <f t="shared" si="22"/>
        <v>kw.3</v>
      </c>
      <c r="O198" s="42">
        <f t="shared" si="23"/>
        <v>7</v>
      </c>
    </row>
    <row r="199" spans="1:15" x14ac:dyDescent="0.2">
      <c r="A199" s="5">
        <v>198</v>
      </c>
      <c r="B199" s="6">
        <v>45122</v>
      </c>
      <c r="C199" s="7" t="s">
        <v>11</v>
      </c>
      <c r="D199" s="8">
        <v>6</v>
      </c>
      <c r="E199" s="5" t="str">
        <f>VLOOKUP(D199,Klienci!$B$2:$C$25,2,0)</f>
        <v>WSCHOD BIALYSTOK</v>
      </c>
      <c r="F199" s="5" t="str">
        <f>VLOOKUP(E199,Klienci!$C$2:$D$25,2,0)</f>
        <v>dealer autoryzowany</v>
      </c>
      <c r="G199" s="5" t="str">
        <f>VLOOKUP(E199,Klienci!$C$2:$E$25,3,0)</f>
        <v>centralny i wschodni</v>
      </c>
      <c r="H199" s="9">
        <v>5710.26</v>
      </c>
      <c r="I199" s="9">
        <f t="shared" si="18"/>
        <v>1313.36</v>
      </c>
      <c r="J199" s="9">
        <f t="shared" si="19"/>
        <v>7023.62</v>
      </c>
      <c r="K199" s="6">
        <f t="shared" si="20"/>
        <v>45153</v>
      </c>
      <c r="L199" s="6">
        <v>45157</v>
      </c>
      <c r="M199" s="5">
        <f t="shared" si="21"/>
        <v>4</v>
      </c>
      <c r="N199" s="5" t="str">
        <f t="shared" si="22"/>
        <v>kw.3</v>
      </c>
      <c r="O199" s="42">
        <f t="shared" si="23"/>
        <v>7</v>
      </c>
    </row>
    <row r="200" spans="1:15" x14ac:dyDescent="0.2">
      <c r="A200" s="5">
        <v>199</v>
      </c>
      <c r="B200" s="6">
        <v>45123</v>
      </c>
      <c r="C200" s="7" t="s">
        <v>12</v>
      </c>
      <c r="D200" s="8">
        <v>3</v>
      </c>
      <c r="E200" s="5" t="str">
        <f>VLOOKUP(D200,Klienci!$B$2:$C$25,2,0)</f>
        <v>WIGA SZCZECIN</v>
      </c>
      <c r="F200" s="5" t="str">
        <f>VLOOKUP(E200,Klienci!$C$2:$D$25,2,0)</f>
        <v>dealer autoryzowany</v>
      </c>
      <c r="G200" s="5" t="str">
        <f>VLOOKUP(E200,Klienci!$C$2:$E$25,3,0)</f>
        <v>północny</v>
      </c>
      <c r="H200" s="9">
        <v>7940.57</v>
      </c>
      <c r="I200" s="9">
        <f t="shared" si="18"/>
        <v>1826.33</v>
      </c>
      <c r="J200" s="9">
        <f t="shared" si="19"/>
        <v>9766.9</v>
      </c>
      <c r="K200" s="6">
        <f t="shared" si="20"/>
        <v>45154</v>
      </c>
      <c r="L200" s="6">
        <v>45166</v>
      </c>
      <c r="M200" s="5">
        <f t="shared" si="21"/>
        <v>12</v>
      </c>
      <c r="N200" s="5" t="str">
        <f t="shared" si="22"/>
        <v>kw.3</v>
      </c>
      <c r="O200" s="42">
        <f t="shared" si="23"/>
        <v>1</v>
      </c>
    </row>
    <row r="201" spans="1:15" x14ac:dyDescent="0.2">
      <c r="A201" s="5">
        <v>200</v>
      </c>
      <c r="B201" s="6">
        <v>45123</v>
      </c>
      <c r="C201" s="7" t="s">
        <v>12</v>
      </c>
      <c r="D201" s="8">
        <v>17</v>
      </c>
      <c r="E201" s="5" t="str">
        <f>VLOOKUP(D201,Klienci!$B$2:$C$25,2,0)</f>
        <v>GARIA OLSZTYN</v>
      </c>
      <c r="F201" s="5" t="str">
        <f>VLOOKUP(E201,Klienci!$C$2:$D$25,2,0)</f>
        <v>dealer autoryzowany</v>
      </c>
      <c r="G201" s="5" t="str">
        <f>VLOOKUP(E201,Klienci!$C$2:$E$25,3,0)</f>
        <v>północny</v>
      </c>
      <c r="H201" s="9">
        <v>7678.33</v>
      </c>
      <c r="I201" s="9">
        <f t="shared" si="18"/>
        <v>1766.02</v>
      </c>
      <c r="J201" s="9">
        <f t="shared" si="19"/>
        <v>9444.35</v>
      </c>
      <c r="K201" s="6">
        <f t="shared" si="20"/>
        <v>45154</v>
      </c>
      <c r="L201" s="6">
        <v>45159</v>
      </c>
      <c r="M201" s="5">
        <f t="shared" si="21"/>
        <v>5</v>
      </c>
      <c r="N201" s="5" t="str">
        <f t="shared" si="22"/>
        <v>kw.3</v>
      </c>
      <c r="O201" s="42">
        <f t="shared" si="23"/>
        <v>1</v>
      </c>
    </row>
    <row r="202" spans="1:15" x14ac:dyDescent="0.2">
      <c r="A202" s="5">
        <v>201</v>
      </c>
      <c r="B202" s="6">
        <v>45123</v>
      </c>
      <c r="C202" s="7" t="s">
        <v>11</v>
      </c>
      <c r="D202" s="8">
        <v>21</v>
      </c>
      <c r="E202" s="5" t="str">
        <f>VLOOKUP(D202,Klienci!$B$2:$C$25,2,0)</f>
        <v>SALET LODZ</v>
      </c>
      <c r="F202" s="5" t="str">
        <f>VLOOKUP(E202,Klienci!$C$2:$D$25,2,0)</f>
        <v>zakład przemysłowy</v>
      </c>
      <c r="G202" s="5" t="str">
        <f>VLOOKUP(E202,Klienci!$C$2:$E$25,3,0)</f>
        <v>centralny i wschodni</v>
      </c>
      <c r="H202" s="9">
        <v>1250.98</v>
      </c>
      <c r="I202" s="9">
        <f t="shared" si="18"/>
        <v>287.73</v>
      </c>
      <c r="J202" s="9">
        <f t="shared" si="19"/>
        <v>1538.71</v>
      </c>
      <c r="K202" s="6">
        <f t="shared" si="20"/>
        <v>45137</v>
      </c>
      <c r="L202" s="6">
        <v>45137</v>
      </c>
      <c r="M202" s="5">
        <f t="shared" si="21"/>
        <v>0</v>
      </c>
      <c r="N202" s="5" t="str">
        <f t="shared" si="22"/>
        <v>kw.3</v>
      </c>
      <c r="O202" s="42">
        <f t="shared" si="23"/>
        <v>1</v>
      </c>
    </row>
    <row r="203" spans="1:15" x14ac:dyDescent="0.2">
      <c r="A203" s="5">
        <v>202</v>
      </c>
      <c r="B203" s="6">
        <v>45124</v>
      </c>
      <c r="C203" s="7" t="s">
        <v>12</v>
      </c>
      <c r="D203" s="8">
        <v>3</v>
      </c>
      <c r="E203" s="5" t="str">
        <f>VLOOKUP(D203,Klienci!$B$2:$C$25,2,0)</f>
        <v>WIGA SZCZECIN</v>
      </c>
      <c r="F203" s="5" t="str">
        <f>VLOOKUP(E203,Klienci!$C$2:$D$25,2,0)</f>
        <v>dealer autoryzowany</v>
      </c>
      <c r="G203" s="5" t="str">
        <f>VLOOKUP(E203,Klienci!$C$2:$E$25,3,0)</f>
        <v>północny</v>
      </c>
      <c r="H203" s="9">
        <v>7134.18</v>
      </c>
      <c r="I203" s="9">
        <f t="shared" si="18"/>
        <v>1640.86</v>
      </c>
      <c r="J203" s="9">
        <f t="shared" si="19"/>
        <v>8775.0400000000009</v>
      </c>
      <c r="K203" s="6">
        <f t="shared" si="20"/>
        <v>45155</v>
      </c>
      <c r="L203" s="6">
        <v>45158</v>
      </c>
      <c r="M203" s="5">
        <f t="shared" si="21"/>
        <v>3</v>
      </c>
      <c r="N203" s="5" t="str">
        <f t="shared" si="22"/>
        <v>kw.3</v>
      </c>
      <c r="O203" s="42">
        <f t="shared" si="23"/>
        <v>2</v>
      </c>
    </row>
    <row r="204" spans="1:15" x14ac:dyDescent="0.2">
      <c r="A204" s="5">
        <v>203</v>
      </c>
      <c r="B204" s="6">
        <v>45125</v>
      </c>
      <c r="C204" s="7" t="s">
        <v>11</v>
      </c>
      <c r="D204" s="8">
        <v>2</v>
      </c>
      <c r="E204" s="5" t="str">
        <f>VLOOKUP(D204,Klienci!$B$2:$C$25,2,0)</f>
        <v>O.W.P.T. POZNAN</v>
      </c>
      <c r="F204" s="5" t="str">
        <f>VLOOKUP(E204,Klienci!$C$2:$D$25,2,0)</f>
        <v>dealer autoryzowany</v>
      </c>
      <c r="G204" s="5" t="str">
        <f>VLOOKUP(E204,Klienci!$C$2:$E$25,3,0)</f>
        <v>zachodni</v>
      </c>
      <c r="H204" s="9">
        <v>7096.16</v>
      </c>
      <c r="I204" s="9">
        <f t="shared" si="18"/>
        <v>1632.12</v>
      </c>
      <c r="J204" s="9">
        <f t="shared" si="19"/>
        <v>8728.2799999999988</v>
      </c>
      <c r="K204" s="6">
        <f t="shared" si="20"/>
        <v>45156</v>
      </c>
      <c r="L204" s="6">
        <v>45158</v>
      </c>
      <c r="M204" s="5">
        <f t="shared" si="21"/>
        <v>2</v>
      </c>
      <c r="N204" s="5" t="str">
        <f t="shared" si="22"/>
        <v>kw.3</v>
      </c>
      <c r="O204" s="42">
        <f t="shared" si="23"/>
        <v>3</v>
      </c>
    </row>
    <row r="205" spans="1:15" x14ac:dyDescent="0.2">
      <c r="A205" s="5">
        <v>204</v>
      </c>
      <c r="B205" s="6">
        <v>45125</v>
      </c>
      <c r="C205" s="7" t="s">
        <v>11</v>
      </c>
      <c r="D205" s="8">
        <v>17</v>
      </c>
      <c r="E205" s="5" t="str">
        <f>VLOOKUP(D205,Klienci!$B$2:$C$25,2,0)</f>
        <v>GARIA OLSZTYN</v>
      </c>
      <c r="F205" s="5" t="str">
        <f>VLOOKUP(E205,Klienci!$C$2:$D$25,2,0)</f>
        <v>dealer autoryzowany</v>
      </c>
      <c r="G205" s="5" t="str">
        <f>VLOOKUP(E205,Klienci!$C$2:$E$25,3,0)</f>
        <v>północny</v>
      </c>
      <c r="H205" s="9">
        <v>8218.9599999999991</v>
      </c>
      <c r="I205" s="9">
        <f t="shared" si="18"/>
        <v>1890.36</v>
      </c>
      <c r="J205" s="9">
        <f t="shared" si="19"/>
        <v>10109.32</v>
      </c>
      <c r="K205" s="6">
        <f t="shared" si="20"/>
        <v>45156</v>
      </c>
      <c r="L205" s="6">
        <v>45156</v>
      </c>
      <c r="M205" s="5">
        <f t="shared" si="21"/>
        <v>0</v>
      </c>
      <c r="N205" s="5" t="str">
        <f t="shared" si="22"/>
        <v>kw.3</v>
      </c>
      <c r="O205" s="42">
        <f t="shared" si="23"/>
        <v>3</v>
      </c>
    </row>
    <row r="206" spans="1:15" x14ac:dyDescent="0.2">
      <c r="A206" s="5">
        <v>205</v>
      </c>
      <c r="B206" s="6">
        <v>45126</v>
      </c>
      <c r="C206" s="7" t="s">
        <v>11</v>
      </c>
      <c r="D206" s="8">
        <v>3</v>
      </c>
      <c r="E206" s="5" t="str">
        <f>VLOOKUP(D206,Klienci!$B$2:$C$25,2,0)</f>
        <v>WIGA SZCZECIN</v>
      </c>
      <c r="F206" s="5" t="str">
        <f>VLOOKUP(E206,Klienci!$C$2:$D$25,2,0)</f>
        <v>dealer autoryzowany</v>
      </c>
      <c r="G206" s="5" t="str">
        <f>VLOOKUP(E206,Klienci!$C$2:$E$25,3,0)</f>
        <v>północny</v>
      </c>
      <c r="H206" s="9">
        <v>7040.18</v>
      </c>
      <c r="I206" s="9">
        <f t="shared" si="18"/>
        <v>1619.24</v>
      </c>
      <c r="J206" s="9">
        <f t="shared" si="19"/>
        <v>8659.42</v>
      </c>
      <c r="K206" s="6">
        <f t="shared" si="20"/>
        <v>45157</v>
      </c>
      <c r="L206" s="6">
        <v>45167</v>
      </c>
      <c r="M206" s="5">
        <f t="shared" si="21"/>
        <v>10</v>
      </c>
      <c r="N206" s="5" t="str">
        <f t="shared" si="22"/>
        <v>kw.3</v>
      </c>
      <c r="O206" s="42">
        <f t="shared" si="23"/>
        <v>4</v>
      </c>
    </row>
    <row r="207" spans="1:15" x14ac:dyDescent="0.2">
      <c r="A207" s="5">
        <v>206</v>
      </c>
      <c r="B207" s="6">
        <v>45129</v>
      </c>
      <c r="C207" s="7" t="s">
        <v>11</v>
      </c>
      <c r="D207" s="8">
        <v>9</v>
      </c>
      <c r="E207" s="5" t="str">
        <f>VLOOKUP(D207,Klienci!$B$2:$C$25,2,0)</f>
        <v>TRATWA BRWINOW</v>
      </c>
      <c r="F207" s="5" t="str">
        <f>VLOOKUP(E207,Klienci!$C$2:$D$25,2,0)</f>
        <v>inna hurtownia</v>
      </c>
      <c r="G207" s="5" t="str">
        <f>VLOOKUP(E207,Klienci!$C$2:$E$25,3,0)</f>
        <v>centralny i wschodni</v>
      </c>
      <c r="H207" s="9">
        <v>4417.5600000000004</v>
      </c>
      <c r="I207" s="9">
        <f t="shared" si="18"/>
        <v>1016.04</v>
      </c>
      <c r="J207" s="9">
        <f t="shared" si="19"/>
        <v>5433.6</v>
      </c>
      <c r="K207" s="6">
        <f t="shared" si="20"/>
        <v>45150</v>
      </c>
      <c r="L207" s="6">
        <v>45151</v>
      </c>
      <c r="M207" s="5">
        <f t="shared" si="21"/>
        <v>1</v>
      </c>
      <c r="N207" s="5" t="str">
        <f t="shared" si="22"/>
        <v>kw.3</v>
      </c>
      <c r="O207" s="42">
        <f t="shared" si="23"/>
        <v>7</v>
      </c>
    </row>
    <row r="208" spans="1:15" x14ac:dyDescent="0.2">
      <c r="A208" s="5">
        <v>207</v>
      </c>
      <c r="B208" s="6">
        <v>45130</v>
      </c>
      <c r="C208" s="7" t="s">
        <v>12</v>
      </c>
      <c r="D208" s="8">
        <v>20</v>
      </c>
      <c r="E208" s="5" t="str">
        <f>VLOOKUP(D208,Klienci!$B$2:$C$25,2,0)</f>
        <v>R.JAWORSKI WROCLAW</v>
      </c>
      <c r="F208" s="5" t="str">
        <f>VLOOKUP(E208,Klienci!$C$2:$D$25,2,0)</f>
        <v>inna hurtownia</v>
      </c>
      <c r="G208" s="5" t="str">
        <f>VLOOKUP(E208,Klienci!$C$2:$E$25,3,0)</f>
        <v>zachodni</v>
      </c>
      <c r="H208" s="9">
        <v>3915.24</v>
      </c>
      <c r="I208" s="9">
        <f t="shared" si="18"/>
        <v>900.51</v>
      </c>
      <c r="J208" s="9">
        <f t="shared" si="19"/>
        <v>4815.75</v>
      </c>
      <c r="K208" s="6">
        <f t="shared" si="20"/>
        <v>45151</v>
      </c>
      <c r="L208" s="6">
        <v>45163</v>
      </c>
      <c r="M208" s="5">
        <f t="shared" si="21"/>
        <v>12</v>
      </c>
      <c r="N208" s="5" t="str">
        <f t="shared" si="22"/>
        <v>kw.3</v>
      </c>
      <c r="O208" s="42">
        <f t="shared" si="23"/>
        <v>1</v>
      </c>
    </row>
    <row r="209" spans="1:15" x14ac:dyDescent="0.2">
      <c r="A209" s="5">
        <v>208</v>
      </c>
      <c r="B209" s="6">
        <v>45131</v>
      </c>
      <c r="C209" s="7" t="s">
        <v>11</v>
      </c>
      <c r="D209" s="8">
        <v>7</v>
      </c>
      <c r="E209" s="5" t="str">
        <f>VLOOKUP(D209,Klienci!$B$2:$C$25,2,0)</f>
        <v>GIRGOPOL GDANSK</v>
      </c>
      <c r="F209" s="5" t="str">
        <f>VLOOKUP(E209,Klienci!$C$2:$D$25,2,0)</f>
        <v>inna hurtownia</v>
      </c>
      <c r="G209" s="5" t="str">
        <f>VLOOKUP(E209,Klienci!$C$2:$E$25,3,0)</f>
        <v>północny</v>
      </c>
      <c r="H209" s="9">
        <v>3651.06</v>
      </c>
      <c r="I209" s="9">
        <f t="shared" si="18"/>
        <v>839.74</v>
      </c>
      <c r="J209" s="9">
        <f t="shared" si="19"/>
        <v>4490.8</v>
      </c>
      <c r="K209" s="6">
        <f t="shared" si="20"/>
        <v>45152</v>
      </c>
      <c r="L209" s="6">
        <v>45164</v>
      </c>
      <c r="M209" s="5">
        <f t="shared" si="21"/>
        <v>12</v>
      </c>
      <c r="N209" s="5" t="str">
        <f t="shared" si="22"/>
        <v>kw.3</v>
      </c>
      <c r="O209" s="42">
        <f t="shared" si="23"/>
        <v>2</v>
      </c>
    </row>
    <row r="210" spans="1:15" x14ac:dyDescent="0.2">
      <c r="A210" s="5">
        <v>209</v>
      </c>
      <c r="B210" s="6">
        <v>45132</v>
      </c>
      <c r="C210" s="7" t="s">
        <v>11</v>
      </c>
      <c r="D210" s="8">
        <v>1</v>
      </c>
      <c r="E210" s="5" t="str">
        <f>VLOOKUP(D210,Klienci!$B$2:$C$25,2,0)</f>
        <v>JAFAN WARSZAWA</v>
      </c>
      <c r="F210" s="5" t="str">
        <f>VLOOKUP(E210,Klienci!$C$2:$D$25,2,0)</f>
        <v>dealer autoryzowany</v>
      </c>
      <c r="G210" s="5" t="str">
        <f>VLOOKUP(E210,Klienci!$C$2:$E$25,3,0)</f>
        <v>centralny i wschodni</v>
      </c>
      <c r="H210" s="9">
        <v>7734.32</v>
      </c>
      <c r="I210" s="9">
        <f t="shared" si="18"/>
        <v>1778.89</v>
      </c>
      <c r="J210" s="9">
        <f t="shared" si="19"/>
        <v>9513.2099999999991</v>
      </c>
      <c r="K210" s="6">
        <f t="shared" si="20"/>
        <v>45163</v>
      </c>
      <c r="L210" s="6">
        <v>45157</v>
      </c>
      <c r="M210" s="5">
        <f t="shared" si="21"/>
        <v>-6</v>
      </c>
      <c r="N210" s="5" t="str">
        <f t="shared" si="22"/>
        <v>kw.3</v>
      </c>
      <c r="O210" s="42">
        <f t="shared" si="23"/>
        <v>3</v>
      </c>
    </row>
    <row r="211" spans="1:15" x14ac:dyDescent="0.2">
      <c r="A211" s="5">
        <v>210</v>
      </c>
      <c r="B211" s="6">
        <v>45133</v>
      </c>
      <c r="C211" s="7" t="s">
        <v>11</v>
      </c>
      <c r="D211" s="8">
        <v>2</v>
      </c>
      <c r="E211" s="5" t="str">
        <f>VLOOKUP(D211,Klienci!$B$2:$C$25,2,0)</f>
        <v>O.W.P.T. POZNAN</v>
      </c>
      <c r="F211" s="5" t="str">
        <f>VLOOKUP(E211,Klienci!$C$2:$D$25,2,0)</f>
        <v>dealer autoryzowany</v>
      </c>
      <c r="G211" s="5" t="str">
        <f>VLOOKUP(E211,Klienci!$C$2:$E$25,3,0)</f>
        <v>zachodni</v>
      </c>
      <c r="H211" s="9">
        <v>11516.24</v>
      </c>
      <c r="I211" s="9">
        <f t="shared" si="18"/>
        <v>2648.74</v>
      </c>
      <c r="J211" s="9">
        <f t="shared" si="19"/>
        <v>14164.98</v>
      </c>
      <c r="K211" s="6">
        <f t="shared" si="20"/>
        <v>45164</v>
      </c>
      <c r="L211" s="6">
        <v>45166</v>
      </c>
      <c r="M211" s="5">
        <f t="shared" si="21"/>
        <v>2</v>
      </c>
      <c r="N211" s="5" t="str">
        <f t="shared" si="22"/>
        <v>kw.3</v>
      </c>
      <c r="O211" s="42">
        <f t="shared" si="23"/>
        <v>4</v>
      </c>
    </row>
    <row r="212" spans="1:15" x14ac:dyDescent="0.2">
      <c r="A212" s="5">
        <v>211</v>
      </c>
      <c r="B212" s="6">
        <v>45133</v>
      </c>
      <c r="C212" s="7" t="s">
        <v>12</v>
      </c>
      <c r="D212" s="8">
        <v>3</v>
      </c>
      <c r="E212" s="5" t="str">
        <f>VLOOKUP(D212,Klienci!$B$2:$C$25,2,0)</f>
        <v>WIGA SZCZECIN</v>
      </c>
      <c r="F212" s="5" t="str">
        <f>VLOOKUP(E212,Klienci!$C$2:$D$25,2,0)</f>
        <v>dealer autoryzowany</v>
      </c>
      <c r="G212" s="5" t="str">
        <f>VLOOKUP(E212,Klienci!$C$2:$E$25,3,0)</f>
        <v>północny</v>
      </c>
      <c r="H212" s="9">
        <v>8827.4599999999991</v>
      </c>
      <c r="I212" s="9">
        <f t="shared" si="18"/>
        <v>2030.32</v>
      </c>
      <c r="J212" s="9">
        <f t="shared" si="19"/>
        <v>10857.779999999999</v>
      </c>
      <c r="K212" s="6">
        <f t="shared" si="20"/>
        <v>45164</v>
      </c>
      <c r="L212" s="6">
        <v>45178</v>
      </c>
      <c r="M212" s="5">
        <f t="shared" si="21"/>
        <v>14</v>
      </c>
      <c r="N212" s="5" t="str">
        <f t="shared" si="22"/>
        <v>kw.3</v>
      </c>
      <c r="O212" s="42">
        <f t="shared" si="23"/>
        <v>4</v>
      </c>
    </row>
    <row r="213" spans="1:15" x14ac:dyDescent="0.2">
      <c r="A213" s="5">
        <v>212</v>
      </c>
      <c r="B213" s="6">
        <v>45134</v>
      </c>
      <c r="C213" s="7" t="s">
        <v>11</v>
      </c>
      <c r="D213" s="8">
        <v>15</v>
      </c>
      <c r="E213" s="5" t="str">
        <f>VLOOKUP(D213,Klienci!$B$2:$C$25,2,0)</f>
        <v>T.GORAL BIALYSTOK</v>
      </c>
      <c r="F213" s="5" t="str">
        <f>VLOOKUP(E213,Klienci!$C$2:$D$25,2,0)</f>
        <v>dealer autoryzowany</v>
      </c>
      <c r="G213" s="5" t="str">
        <f>VLOOKUP(E213,Klienci!$C$2:$E$25,3,0)</f>
        <v>centralny i wschodni</v>
      </c>
      <c r="H213" s="9">
        <v>10405.84</v>
      </c>
      <c r="I213" s="9">
        <f t="shared" si="18"/>
        <v>2393.34</v>
      </c>
      <c r="J213" s="9">
        <f t="shared" si="19"/>
        <v>12799.18</v>
      </c>
      <c r="K213" s="6">
        <f t="shared" si="20"/>
        <v>45165</v>
      </c>
      <c r="L213" s="6">
        <v>45164</v>
      </c>
      <c r="M213" s="5">
        <f t="shared" si="21"/>
        <v>-1</v>
      </c>
      <c r="N213" s="5" t="str">
        <f t="shared" si="22"/>
        <v>kw.3</v>
      </c>
      <c r="O213" s="42">
        <f t="shared" si="23"/>
        <v>5</v>
      </c>
    </row>
    <row r="214" spans="1:15" x14ac:dyDescent="0.2">
      <c r="A214" s="5">
        <v>213</v>
      </c>
      <c r="B214" s="6">
        <v>45136</v>
      </c>
      <c r="C214" s="7" t="s">
        <v>11</v>
      </c>
      <c r="D214" s="8">
        <v>17</v>
      </c>
      <c r="E214" s="5" t="str">
        <f>VLOOKUP(D214,Klienci!$B$2:$C$25,2,0)</f>
        <v>GARIA OLSZTYN</v>
      </c>
      <c r="F214" s="5" t="str">
        <f>VLOOKUP(E214,Klienci!$C$2:$D$25,2,0)</f>
        <v>dealer autoryzowany</v>
      </c>
      <c r="G214" s="5" t="str">
        <f>VLOOKUP(E214,Klienci!$C$2:$E$25,3,0)</f>
        <v>północny</v>
      </c>
      <c r="H214" s="9">
        <v>5690.06</v>
      </c>
      <c r="I214" s="9">
        <f t="shared" si="18"/>
        <v>1308.71</v>
      </c>
      <c r="J214" s="9">
        <f t="shared" si="19"/>
        <v>6998.77</v>
      </c>
      <c r="K214" s="6">
        <f t="shared" si="20"/>
        <v>45167</v>
      </c>
      <c r="L214" s="6">
        <v>45167</v>
      </c>
      <c r="M214" s="5">
        <f t="shared" si="21"/>
        <v>0</v>
      </c>
      <c r="N214" s="5" t="str">
        <f t="shared" si="22"/>
        <v>kw.3</v>
      </c>
      <c r="O214" s="42">
        <f t="shared" si="23"/>
        <v>7</v>
      </c>
    </row>
    <row r="215" spans="1:15" x14ac:dyDescent="0.2">
      <c r="A215" s="5">
        <v>214</v>
      </c>
      <c r="B215" s="6">
        <v>45137</v>
      </c>
      <c r="C215" s="7" t="s">
        <v>11</v>
      </c>
      <c r="D215" s="8">
        <v>3</v>
      </c>
      <c r="E215" s="5" t="str">
        <f>VLOOKUP(D215,Klienci!$B$2:$C$25,2,0)</f>
        <v>WIGA SZCZECIN</v>
      </c>
      <c r="F215" s="5" t="str">
        <f>VLOOKUP(E215,Klienci!$C$2:$D$25,2,0)</f>
        <v>dealer autoryzowany</v>
      </c>
      <c r="G215" s="5" t="str">
        <f>VLOOKUP(E215,Klienci!$C$2:$E$25,3,0)</f>
        <v>północny</v>
      </c>
      <c r="H215" s="9">
        <v>10986.2</v>
      </c>
      <c r="I215" s="9">
        <f t="shared" si="18"/>
        <v>2526.83</v>
      </c>
      <c r="J215" s="9">
        <f t="shared" si="19"/>
        <v>13513.03</v>
      </c>
      <c r="K215" s="6">
        <f t="shared" si="20"/>
        <v>45168</v>
      </c>
      <c r="L215" s="6">
        <v>45175</v>
      </c>
      <c r="M215" s="5">
        <f t="shared" si="21"/>
        <v>7</v>
      </c>
      <c r="N215" s="5" t="str">
        <f t="shared" si="22"/>
        <v>kw.3</v>
      </c>
      <c r="O215" s="42">
        <f t="shared" si="23"/>
        <v>1</v>
      </c>
    </row>
    <row r="216" spans="1:15" x14ac:dyDescent="0.2">
      <c r="A216" s="5">
        <v>215</v>
      </c>
      <c r="B216" s="6">
        <v>45140</v>
      </c>
      <c r="C216" s="7" t="s">
        <v>12</v>
      </c>
      <c r="D216" s="8">
        <v>17</v>
      </c>
      <c r="E216" s="5" t="str">
        <f>VLOOKUP(D216,Klienci!$B$2:$C$25,2,0)</f>
        <v>GARIA OLSZTYN</v>
      </c>
      <c r="F216" s="5" t="str">
        <f>VLOOKUP(E216,Klienci!$C$2:$D$25,2,0)</f>
        <v>dealer autoryzowany</v>
      </c>
      <c r="G216" s="5" t="str">
        <f>VLOOKUP(E216,Klienci!$C$2:$E$25,3,0)</f>
        <v>północny</v>
      </c>
      <c r="H216" s="9">
        <v>8895.48</v>
      </c>
      <c r="I216" s="9">
        <f t="shared" si="18"/>
        <v>2045.96</v>
      </c>
      <c r="J216" s="9">
        <f t="shared" si="19"/>
        <v>10941.439999999999</v>
      </c>
      <c r="K216" s="6">
        <f t="shared" si="20"/>
        <v>45171</v>
      </c>
      <c r="L216" s="6">
        <v>45180</v>
      </c>
      <c r="M216" s="5">
        <f t="shared" si="21"/>
        <v>9</v>
      </c>
      <c r="N216" s="5" t="str">
        <f t="shared" si="22"/>
        <v>kw.3</v>
      </c>
      <c r="O216" s="42">
        <f t="shared" si="23"/>
        <v>4</v>
      </c>
    </row>
    <row r="217" spans="1:15" x14ac:dyDescent="0.2">
      <c r="A217" s="5">
        <v>216</v>
      </c>
      <c r="B217" s="6">
        <v>45143</v>
      </c>
      <c r="C217" s="7" t="s">
        <v>11</v>
      </c>
      <c r="D217" s="8">
        <v>1</v>
      </c>
      <c r="E217" s="5" t="str">
        <f>VLOOKUP(D217,Klienci!$B$2:$C$25,2,0)</f>
        <v>JAFAN WARSZAWA</v>
      </c>
      <c r="F217" s="5" t="str">
        <f>VLOOKUP(E217,Klienci!$C$2:$D$25,2,0)</f>
        <v>dealer autoryzowany</v>
      </c>
      <c r="G217" s="5" t="str">
        <f>VLOOKUP(E217,Klienci!$C$2:$E$25,3,0)</f>
        <v>centralny i wschodni</v>
      </c>
      <c r="H217" s="9">
        <v>8899.07</v>
      </c>
      <c r="I217" s="9">
        <f t="shared" si="18"/>
        <v>2046.79</v>
      </c>
      <c r="J217" s="9">
        <f t="shared" si="19"/>
        <v>10945.86</v>
      </c>
      <c r="K217" s="6">
        <f t="shared" si="20"/>
        <v>45174</v>
      </c>
      <c r="L217" s="6">
        <v>45170</v>
      </c>
      <c r="M217" s="5">
        <f t="shared" si="21"/>
        <v>-4</v>
      </c>
      <c r="N217" s="5" t="str">
        <f t="shared" si="22"/>
        <v>kw.3</v>
      </c>
      <c r="O217" s="42">
        <f t="shared" si="23"/>
        <v>7</v>
      </c>
    </row>
    <row r="218" spans="1:15" x14ac:dyDescent="0.2">
      <c r="A218" s="5">
        <v>217</v>
      </c>
      <c r="B218" s="6">
        <v>45144</v>
      </c>
      <c r="C218" s="7" t="s">
        <v>11</v>
      </c>
      <c r="D218" s="8">
        <v>13</v>
      </c>
      <c r="E218" s="5" t="str">
        <f>VLOOKUP(D218,Klienci!$B$2:$C$25,2,0)</f>
        <v>MORZE SZCZECIN</v>
      </c>
      <c r="F218" s="5" t="str">
        <f>VLOOKUP(E218,Klienci!$C$2:$D$25,2,0)</f>
        <v>zakład przemysłowy</v>
      </c>
      <c r="G218" s="5" t="str">
        <f>VLOOKUP(E218,Klienci!$C$2:$E$25,3,0)</f>
        <v>północny</v>
      </c>
      <c r="H218" s="9">
        <v>639.79999999999995</v>
      </c>
      <c r="I218" s="9">
        <f t="shared" si="18"/>
        <v>147.15</v>
      </c>
      <c r="J218" s="9">
        <f t="shared" si="19"/>
        <v>786.94999999999993</v>
      </c>
      <c r="K218" s="6">
        <f t="shared" si="20"/>
        <v>45158</v>
      </c>
      <c r="L218" s="6">
        <v>45172</v>
      </c>
      <c r="M218" s="5">
        <f t="shared" si="21"/>
        <v>14</v>
      </c>
      <c r="N218" s="5" t="str">
        <f t="shared" si="22"/>
        <v>kw.3</v>
      </c>
      <c r="O218" s="42">
        <f t="shared" si="23"/>
        <v>1</v>
      </c>
    </row>
    <row r="219" spans="1:15" x14ac:dyDescent="0.2">
      <c r="A219" s="5">
        <v>218</v>
      </c>
      <c r="B219" s="6">
        <v>45145</v>
      </c>
      <c r="C219" s="7" t="s">
        <v>12</v>
      </c>
      <c r="D219" s="8">
        <v>2</v>
      </c>
      <c r="E219" s="5" t="str">
        <f>VLOOKUP(D219,Klienci!$B$2:$C$25,2,0)</f>
        <v>O.W.P.T. POZNAN</v>
      </c>
      <c r="F219" s="5" t="str">
        <f>VLOOKUP(E219,Klienci!$C$2:$D$25,2,0)</f>
        <v>dealer autoryzowany</v>
      </c>
      <c r="G219" s="5" t="str">
        <f>VLOOKUP(E219,Klienci!$C$2:$E$25,3,0)</f>
        <v>zachodni</v>
      </c>
      <c r="H219" s="9">
        <v>8950.17</v>
      </c>
      <c r="I219" s="9">
        <f t="shared" si="18"/>
        <v>2058.54</v>
      </c>
      <c r="J219" s="9">
        <f t="shared" si="19"/>
        <v>11008.71</v>
      </c>
      <c r="K219" s="6">
        <f t="shared" si="20"/>
        <v>45176</v>
      </c>
      <c r="L219" s="6">
        <v>45175</v>
      </c>
      <c r="M219" s="5">
        <f t="shared" si="21"/>
        <v>-1</v>
      </c>
      <c r="N219" s="5" t="str">
        <f t="shared" si="22"/>
        <v>kw.3</v>
      </c>
      <c r="O219" s="42">
        <f t="shared" si="23"/>
        <v>2</v>
      </c>
    </row>
    <row r="220" spans="1:15" x14ac:dyDescent="0.2">
      <c r="A220" s="5">
        <v>219</v>
      </c>
      <c r="B220" s="6">
        <v>45145</v>
      </c>
      <c r="C220" s="7" t="s">
        <v>11</v>
      </c>
      <c r="D220" s="8">
        <v>6</v>
      </c>
      <c r="E220" s="5" t="str">
        <f>VLOOKUP(D220,Klienci!$B$2:$C$25,2,0)</f>
        <v>WSCHOD BIALYSTOK</v>
      </c>
      <c r="F220" s="5" t="str">
        <f>VLOOKUP(E220,Klienci!$C$2:$D$25,2,0)</f>
        <v>dealer autoryzowany</v>
      </c>
      <c r="G220" s="5" t="str">
        <f>VLOOKUP(E220,Klienci!$C$2:$E$25,3,0)</f>
        <v>centralny i wschodni</v>
      </c>
      <c r="H220" s="9">
        <v>3153.28</v>
      </c>
      <c r="I220" s="9">
        <f t="shared" si="18"/>
        <v>725.25</v>
      </c>
      <c r="J220" s="9">
        <f t="shared" si="19"/>
        <v>3878.53</v>
      </c>
      <c r="K220" s="6">
        <f t="shared" si="20"/>
        <v>45176</v>
      </c>
      <c r="L220" s="6">
        <v>45175</v>
      </c>
      <c r="M220" s="5">
        <f t="shared" si="21"/>
        <v>-1</v>
      </c>
      <c r="N220" s="5" t="str">
        <f t="shared" si="22"/>
        <v>kw.3</v>
      </c>
      <c r="O220" s="42">
        <f t="shared" si="23"/>
        <v>2</v>
      </c>
    </row>
    <row r="221" spans="1:15" x14ac:dyDescent="0.2">
      <c r="A221" s="5">
        <v>220</v>
      </c>
      <c r="B221" s="6">
        <v>45146</v>
      </c>
      <c r="C221" s="7" t="s">
        <v>11</v>
      </c>
      <c r="D221" s="8">
        <v>15</v>
      </c>
      <c r="E221" s="5" t="str">
        <f>VLOOKUP(D221,Klienci!$B$2:$C$25,2,0)</f>
        <v>T.GORAL BIALYSTOK</v>
      </c>
      <c r="F221" s="5" t="str">
        <f>VLOOKUP(E221,Klienci!$C$2:$D$25,2,0)</f>
        <v>dealer autoryzowany</v>
      </c>
      <c r="G221" s="5" t="str">
        <f>VLOOKUP(E221,Klienci!$C$2:$E$25,3,0)</f>
        <v>centralny i wschodni</v>
      </c>
      <c r="H221" s="9">
        <v>9161.15</v>
      </c>
      <c r="I221" s="9">
        <f t="shared" si="18"/>
        <v>2107.06</v>
      </c>
      <c r="J221" s="9">
        <f t="shared" si="19"/>
        <v>11268.21</v>
      </c>
      <c r="K221" s="6">
        <f t="shared" si="20"/>
        <v>45177</v>
      </c>
      <c r="L221" s="6">
        <v>45177</v>
      </c>
      <c r="M221" s="5">
        <f t="shared" si="21"/>
        <v>0</v>
      </c>
      <c r="N221" s="5" t="str">
        <f t="shared" si="22"/>
        <v>kw.3</v>
      </c>
      <c r="O221" s="42">
        <f t="shared" si="23"/>
        <v>3</v>
      </c>
    </row>
    <row r="222" spans="1:15" x14ac:dyDescent="0.2">
      <c r="A222" s="5">
        <v>221</v>
      </c>
      <c r="B222" s="6">
        <v>45150</v>
      </c>
      <c r="C222" s="7" t="s">
        <v>11</v>
      </c>
      <c r="D222" s="8">
        <v>3</v>
      </c>
      <c r="E222" s="5" t="str">
        <f>VLOOKUP(D222,Klienci!$B$2:$C$25,2,0)</f>
        <v>WIGA SZCZECIN</v>
      </c>
      <c r="F222" s="5" t="str">
        <f>VLOOKUP(E222,Klienci!$C$2:$D$25,2,0)</f>
        <v>dealer autoryzowany</v>
      </c>
      <c r="G222" s="5" t="str">
        <f>VLOOKUP(E222,Klienci!$C$2:$E$25,3,0)</f>
        <v>północny</v>
      </c>
      <c r="H222" s="9">
        <v>7785.41</v>
      </c>
      <c r="I222" s="9">
        <f t="shared" si="18"/>
        <v>1790.64</v>
      </c>
      <c r="J222" s="9">
        <f t="shared" si="19"/>
        <v>9576.0499999999993</v>
      </c>
      <c r="K222" s="6">
        <f t="shared" si="20"/>
        <v>45181</v>
      </c>
      <c r="L222" s="6">
        <v>45187</v>
      </c>
      <c r="M222" s="5">
        <f t="shared" si="21"/>
        <v>6</v>
      </c>
      <c r="N222" s="5" t="str">
        <f t="shared" si="22"/>
        <v>kw.3</v>
      </c>
      <c r="O222" s="42">
        <f t="shared" si="23"/>
        <v>7</v>
      </c>
    </row>
    <row r="223" spans="1:15" x14ac:dyDescent="0.2">
      <c r="A223" s="5">
        <v>222</v>
      </c>
      <c r="B223" s="6">
        <v>45150</v>
      </c>
      <c r="C223" s="7" t="s">
        <v>11</v>
      </c>
      <c r="D223" s="8">
        <v>13</v>
      </c>
      <c r="E223" s="5" t="str">
        <f>VLOOKUP(D223,Klienci!$B$2:$C$25,2,0)</f>
        <v>MORZE SZCZECIN</v>
      </c>
      <c r="F223" s="5" t="str">
        <f>VLOOKUP(E223,Klienci!$C$2:$D$25,2,0)</f>
        <v>zakład przemysłowy</v>
      </c>
      <c r="G223" s="5" t="str">
        <f>VLOOKUP(E223,Klienci!$C$2:$E$25,3,0)</f>
        <v>północny</v>
      </c>
      <c r="H223" s="9">
        <v>1599.34</v>
      </c>
      <c r="I223" s="9">
        <f t="shared" si="18"/>
        <v>367.85</v>
      </c>
      <c r="J223" s="9">
        <f t="shared" si="19"/>
        <v>1967.19</v>
      </c>
      <c r="K223" s="6">
        <f t="shared" si="20"/>
        <v>45164</v>
      </c>
      <c r="L223" s="6">
        <v>45175</v>
      </c>
      <c r="M223" s="5">
        <f t="shared" si="21"/>
        <v>11</v>
      </c>
      <c r="N223" s="5" t="str">
        <f t="shared" si="22"/>
        <v>kw.3</v>
      </c>
      <c r="O223" s="42">
        <f t="shared" si="23"/>
        <v>7</v>
      </c>
    </row>
    <row r="224" spans="1:15" x14ac:dyDescent="0.2">
      <c r="A224" s="5">
        <v>223</v>
      </c>
      <c r="B224" s="6">
        <v>45150</v>
      </c>
      <c r="C224" s="7" t="s">
        <v>11</v>
      </c>
      <c r="D224" s="8">
        <v>17</v>
      </c>
      <c r="E224" s="5" t="str">
        <f>VLOOKUP(D224,Klienci!$B$2:$C$25,2,0)</f>
        <v>GARIA OLSZTYN</v>
      </c>
      <c r="F224" s="5" t="str">
        <f>VLOOKUP(E224,Klienci!$C$2:$D$25,2,0)</f>
        <v>dealer autoryzowany</v>
      </c>
      <c r="G224" s="5" t="str">
        <f>VLOOKUP(E224,Klienci!$C$2:$E$25,3,0)</f>
        <v>północny</v>
      </c>
      <c r="H224" s="9">
        <v>6204.79</v>
      </c>
      <c r="I224" s="9">
        <f t="shared" si="18"/>
        <v>1427.1</v>
      </c>
      <c r="J224" s="9">
        <f t="shared" si="19"/>
        <v>7631.8899999999994</v>
      </c>
      <c r="K224" s="6">
        <f t="shared" si="20"/>
        <v>45181</v>
      </c>
      <c r="L224" s="6">
        <v>45185</v>
      </c>
      <c r="M224" s="5">
        <f t="shared" si="21"/>
        <v>4</v>
      </c>
      <c r="N224" s="5" t="str">
        <f t="shared" si="22"/>
        <v>kw.3</v>
      </c>
      <c r="O224" s="42">
        <f t="shared" si="23"/>
        <v>7</v>
      </c>
    </row>
    <row r="225" spans="1:15" x14ac:dyDescent="0.2">
      <c r="A225" s="5">
        <v>224</v>
      </c>
      <c r="B225" s="6">
        <v>45152</v>
      </c>
      <c r="C225" s="7" t="s">
        <v>11</v>
      </c>
      <c r="D225" s="8">
        <v>15</v>
      </c>
      <c r="E225" s="5" t="str">
        <f>VLOOKUP(D225,Klienci!$B$2:$C$25,2,0)</f>
        <v>T.GORAL BIALYSTOK</v>
      </c>
      <c r="F225" s="5" t="str">
        <f>VLOOKUP(E225,Klienci!$C$2:$D$25,2,0)</f>
        <v>dealer autoryzowany</v>
      </c>
      <c r="G225" s="5" t="str">
        <f>VLOOKUP(E225,Klienci!$C$2:$E$25,3,0)</f>
        <v>centralny i wschodni</v>
      </c>
      <c r="H225" s="9">
        <v>7489.48</v>
      </c>
      <c r="I225" s="9">
        <f t="shared" si="18"/>
        <v>1722.58</v>
      </c>
      <c r="J225" s="9">
        <f t="shared" si="19"/>
        <v>9212.06</v>
      </c>
      <c r="K225" s="6">
        <f t="shared" si="20"/>
        <v>45183</v>
      </c>
      <c r="L225" s="6">
        <v>45179</v>
      </c>
      <c r="M225" s="5">
        <f t="shared" si="21"/>
        <v>-4</v>
      </c>
      <c r="N225" s="5" t="str">
        <f t="shared" si="22"/>
        <v>kw.3</v>
      </c>
      <c r="O225" s="42">
        <f t="shared" si="23"/>
        <v>2</v>
      </c>
    </row>
    <row r="226" spans="1:15" x14ac:dyDescent="0.2">
      <c r="A226" s="5">
        <v>225</v>
      </c>
      <c r="B226" s="6">
        <v>45153</v>
      </c>
      <c r="C226" s="7" t="s">
        <v>11</v>
      </c>
      <c r="D226" s="8">
        <v>3</v>
      </c>
      <c r="E226" s="5" t="str">
        <f>VLOOKUP(D226,Klienci!$B$2:$C$25,2,0)</f>
        <v>WIGA SZCZECIN</v>
      </c>
      <c r="F226" s="5" t="str">
        <f>VLOOKUP(E226,Klienci!$C$2:$D$25,2,0)</f>
        <v>dealer autoryzowany</v>
      </c>
      <c r="G226" s="5" t="str">
        <f>VLOOKUP(E226,Klienci!$C$2:$E$25,3,0)</f>
        <v>północny</v>
      </c>
      <c r="H226" s="9">
        <v>8861.15</v>
      </c>
      <c r="I226" s="9">
        <f t="shared" si="18"/>
        <v>2038.06</v>
      </c>
      <c r="J226" s="9">
        <f t="shared" si="19"/>
        <v>10899.21</v>
      </c>
      <c r="K226" s="6">
        <f t="shared" si="20"/>
        <v>45184</v>
      </c>
      <c r="L226" s="6">
        <v>45180</v>
      </c>
      <c r="M226" s="5">
        <f t="shared" si="21"/>
        <v>-4</v>
      </c>
      <c r="N226" s="5" t="str">
        <f t="shared" si="22"/>
        <v>kw.3</v>
      </c>
      <c r="O226" s="42">
        <f t="shared" si="23"/>
        <v>3</v>
      </c>
    </row>
    <row r="227" spans="1:15" x14ac:dyDescent="0.2">
      <c r="A227" s="5">
        <v>226</v>
      </c>
      <c r="B227" s="6">
        <v>45153</v>
      </c>
      <c r="C227" s="7" t="s">
        <v>12</v>
      </c>
      <c r="D227" s="8">
        <v>10</v>
      </c>
      <c r="E227" s="5" t="str">
        <f>VLOOKUP(D227,Klienci!$B$2:$C$25,2,0)</f>
        <v>SAM CHORZOW</v>
      </c>
      <c r="F227" s="5" t="str">
        <f>VLOOKUP(E227,Klienci!$C$2:$D$25,2,0)</f>
        <v>zakład przemysłowy</v>
      </c>
      <c r="G227" s="5" t="str">
        <f>VLOOKUP(E227,Klienci!$C$2:$E$25,3,0)</f>
        <v>południowy</v>
      </c>
      <c r="H227" s="9">
        <v>2249.7199999999998</v>
      </c>
      <c r="I227" s="9">
        <f t="shared" si="18"/>
        <v>517.44000000000005</v>
      </c>
      <c r="J227" s="9">
        <f t="shared" si="19"/>
        <v>2767.16</v>
      </c>
      <c r="K227" s="6">
        <f t="shared" si="20"/>
        <v>45167</v>
      </c>
      <c r="L227" s="6">
        <v>45180</v>
      </c>
      <c r="M227" s="5">
        <f t="shared" si="21"/>
        <v>13</v>
      </c>
      <c r="N227" s="5" t="str">
        <f t="shared" si="22"/>
        <v>kw.3</v>
      </c>
      <c r="O227" s="42">
        <f t="shared" si="23"/>
        <v>3</v>
      </c>
    </row>
    <row r="228" spans="1:15" x14ac:dyDescent="0.2">
      <c r="A228" s="5">
        <v>227</v>
      </c>
      <c r="B228" s="6">
        <v>45153</v>
      </c>
      <c r="C228" s="7" t="s">
        <v>12</v>
      </c>
      <c r="D228" s="8">
        <v>20</v>
      </c>
      <c r="E228" s="5" t="str">
        <f>VLOOKUP(D228,Klienci!$B$2:$C$25,2,0)</f>
        <v>R.JAWORSKI WROCLAW</v>
      </c>
      <c r="F228" s="5" t="str">
        <f>VLOOKUP(E228,Klienci!$C$2:$D$25,2,0)</f>
        <v>inna hurtownia</v>
      </c>
      <c r="G228" s="5" t="str">
        <f>VLOOKUP(E228,Klienci!$C$2:$E$25,3,0)</f>
        <v>zachodni</v>
      </c>
      <c r="H228" s="9">
        <v>2602.5700000000002</v>
      </c>
      <c r="I228" s="9">
        <f t="shared" si="18"/>
        <v>598.59</v>
      </c>
      <c r="J228" s="9">
        <f t="shared" si="19"/>
        <v>3201.1600000000003</v>
      </c>
      <c r="K228" s="6">
        <f t="shared" si="20"/>
        <v>45174</v>
      </c>
      <c r="L228" s="6">
        <v>45177</v>
      </c>
      <c r="M228" s="5">
        <f t="shared" si="21"/>
        <v>3</v>
      </c>
      <c r="N228" s="5" t="str">
        <f t="shared" si="22"/>
        <v>kw.3</v>
      </c>
      <c r="O228" s="42">
        <f t="shared" si="23"/>
        <v>3</v>
      </c>
    </row>
    <row r="229" spans="1:15" x14ac:dyDescent="0.2">
      <c r="A229" s="5">
        <v>228</v>
      </c>
      <c r="B229" s="6">
        <v>45154</v>
      </c>
      <c r="C229" s="7" t="s">
        <v>12</v>
      </c>
      <c r="D229" s="8">
        <v>3</v>
      </c>
      <c r="E229" s="5" t="str">
        <f>VLOOKUP(D229,Klienci!$B$2:$C$25,2,0)</f>
        <v>WIGA SZCZECIN</v>
      </c>
      <c r="F229" s="5" t="str">
        <f>VLOOKUP(E229,Klienci!$C$2:$D$25,2,0)</f>
        <v>dealer autoryzowany</v>
      </c>
      <c r="G229" s="5" t="str">
        <f>VLOOKUP(E229,Klienci!$C$2:$E$25,3,0)</f>
        <v>północny</v>
      </c>
      <c r="H229" s="9">
        <v>7656.87</v>
      </c>
      <c r="I229" s="9">
        <f t="shared" si="18"/>
        <v>1761.08</v>
      </c>
      <c r="J229" s="9">
        <f t="shared" si="19"/>
        <v>9417.9500000000007</v>
      </c>
      <c r="K229" s="6">
        <f t="shared" si="20"/>
        <v>45185</v>
      </c>
      <c r="L229" s="6">
        <v>45189</v>
      </c>
      <c r="M229" s="5">
        <f t="shared" si="21"/>
        <v>4</v>
      </c>
      <c r="N229" s="5" t="str">
        <f t="shared" si="22"/>
        <v>kw.3</v>
      </c>
      <c r="O229" s="42">
        <f t="shared" si="23"/>
        <v>4</v>
      </c>
    </row>
    <row r="230" spans="1:15" x14ac:dyDescent="0.2">
      <c r="A230" s="5">
        <v>229</v>
      </c>
      <c r="B230" s="6">
        <v>45155</v>
      </c>
      <c r="C230" s="7" t="s">
        <v>11</v>
      </c>
      <c r="D230" s="8">
        <v>15</v>
      </c>
      <c r="E230" s="5" t="str">
        <f>VLOOKUP(D230,Klienci!$B$2:$C$25,2,0)</f>
        <v>T.GORAL BIALYSTOK</v>
      </c>
      <c r="F230" s="5" t="str">
        <f>VLOOKUP(E230,Klienci!$C$2:$D$25,2,0)</f>
        <v>dealer autoryzowany</v>
      </c>
      <c r="G230" s="5" t="str">
        <f>VLOOKUP(E230,Klienci!$C$2:$E$25,3,0)</f>
        <v>centralny i wschodni</v>
      </c>
      <c r="H230" s="9">
        <v>7959.05</v>
      </c>
      <c r="I230" s="9">
        <f t="shared" si="18"/>
        <v>1830.58</v>
      </c>
      <c r="J230" s="9">
        <f t="shared" si="19"/>
        <v>9789.630000000001</v>
      </c>
      <c r="K230" s="6">
        <f t="shared" si="20"/>
        <v>45186</v>
      </c>
      <c r="L230" s="6">
        <v>45182</v>
      </c>
      <c r="M230" s="5">
        <f t="shared" si="21"/>
        <v>-4</v>
      </c>
      <c r="N230" s="5" t="str">
        <f t="shared" si="22"/>
        <v>kw.3</v>
      </c>
      <c r="O230" s="42">
        <f t="shared" si="23"/>
        <v>5</v>
      </c>
    </row>
    <row r="231" spans="1:15" x14ac:dyDescent="0.2">
      <c r="A231" s="5">
        <v>230</v>
      </c>
      <c r="B231" s="6">
        <v>45156</v>
      </c>
      <c r="C231" s="7" t="s">
        <v>11</v>
      </c>
      <c r="D231" s="8">
        <v>2</v>
      </c>
      <c r="E231" s="5" t="str">
        <f>VLOOKUP(D231,Klienci!$B$2:$C$25,2,0)</f>
        <v>O.W.P.T. POZNAN</v>
      </c>
      <c r="F231" s="5" t="str">
        <f>VLOOKUP(E231,Klienci!$C$2:$D$25,2,0)</f>
        <v>dealer autoryzowany</v>
      </c>
      <c r="G231" s="5" t="str">
        <f>VLOOKUP(E231,Klienci!$C$2:$E$25,3,0)</f>
        <v>zachodni</v>
      </c>
      <c r="H231" s="9">
        <v>14191.28</v>
      </c>
      <c r="I231" s="9">
        <f t="shared" si="18"/>
        <v>3263.99</v>
      </c>
      <c r="J231" s="9">
        <f t="shared" si="19"/>
        <v>17455.27</v>
      </c>
      <c r="K231" s="6">
        <f t="shared" si="20"/>
        <v>45187</v>
      </c>
      <c r="L231" s="6">
        <v>45184</v>
      </c>
      <c r="M231" s="5">
        <f t="shared" si="21"/>
        <v>-3</v>
      </c>
      <c r="N231" s="5" t="str">
        <f t="shared" si="22"/>
        <v>kw.3</v>
      </c>
      <c r="O231" s="42">
        <f t="shared" si="23"/>
        <v>6</v>
      </c>
    </row>
    <row r="232" spans="1:15" x14ac:dyDescent="0.2">
      <c r="A232" s="5">
        <v>231</v>
      </c>
      <c r="B232" s="6">
        <v>45157</v>
      </c>
      <c r="C232" s="7" t="s">
        <v>11</v>
      </c>
      <c r="D232" s="8">
        <v>3</v>
      </c>
      <c r="E232" s="5" t="str">
        <f>VLOOKUP(D232,Klienci!$B$2:$C$25,2,0)</f>
        <v>WIGA SZCZECIN</v>
      </c>
      <c r="F232" s="5" t="str">
        <f>VLOOKUP(E232,Klienci!$C$2:$D$25,2,0)</f>
        <v>dealer autoryzowany</v>
      </c>
      <c r="G232" s="5" t="str">
        <f>VLOOKUP(E232,Klienci!$C$2:$E$25,3,0)</f>
        <v>północny</v>
      </c>
      <c r="H232" s="9">
        <v>9018.5499999999993</v>
      </c>
      <c r="I232" s="9">
        <f t="shared" si="18"/>
        <v>2074.27</v>
      </c>
      <c r="J232" s="9">
        <f t="shared" si="19"/>
        <v>11092.82</v>
      </c>
      <c r="K232" s="6">
        <f t="shared" si="20"/>
        <v>45188</v>
      </c>
      <c r="L232" s="6">
        <v>45198</v>
      </c>
      <c r="M232" s="5">
        <f t="shared" si="21"/>
        <v>10</v>
      </c>
      <c r="N232" s="5" t="str">
        <f t="shared" si="22"/>
        <v>kw.3</v>
      </c>
      <c r="O232" s="42">
        <f t="shared" si="23"/>
        <v>7</v>
      </c>
    </row>
    <row r="233" spans="1:15" x14ac:dyDescent="0.2">
      <c r="A233" s="5">
        <v>232</v>
      </c>
      <c r="B233" s="6">
        <v>45158</v>
      </c>
      <c r="C233" s="7" t="s">
        <v>11</v>
      </c>
      <c r="D233" s="8">
        <v>14</v>
      </c>
      <c r="E233" s="5" t="str">
        <f>VLOOKUP(D233,Klienci!$B$2:$C$25,2,0)</f>
        <v>R.MALINOWSKI MILANOWEK</v>
      </c>
      <c r="F233" s="5" t="str">
        <f>VLOOKUP(E233,Klienci!$C$2:$D$25,2,0)</f>
        <v>zakład przemysłowy</v>
      </c>
      <c r="G233" s="5" t="str">
        <f>VLOOKUP(E233,Klienci!$C$2:$E$25,3,0)</f>
        <v>centralny i wschodni</v>
      </c>
      <c r="H233" s="9">
        <v>377.89</v>
      </c>
      <c r="I233" s="9">
        <f t="shared" si="18"/>
        <v>86.91</v>
      </c>
      <c r="J233" s="9">
        <f t="shared" si="19"/>
        <v>464.79999999999995</v>
      </c>
      <c r="K233" s="6">
        <f t="shared" si="20"/>
        <v>45172</v>
      </c>
      <c r="L233" s="6">
        <v>45186</v>
      </c>
      <c r="M233" s="5">
        <f t="shared" si="21"/>
        <v>14</v>
      </c>
      <c r="N233" s="5" t="str">
        <f t="shared" si="22"/>
        <v>kw.3</v>
      </c>
      <c r="O233" s="42">
        <f t="shared" si="23"/>
        <v>1</v>
      </c>
    </row>
    <row r="234" spans="1:15" x14ac:dyDescent="0.2">
      <c r="A234" s="5">
        <v>233</v>
      </c>
      <c r="B234" s="6">
        <v>45159</v>
      </c>
      <c r="C234" s="7" t="s">
        <v>11</v>
      </c>
      <c r="D234" s="8">
        <v>3</v>
      </c>
      <c r="E234" s="5" t="str">
        <f>VLOOKUP(D234,Klienci!$B$2:$C$25,2,0)</f>
        <v>WIGA SZCZECIN</v>
      </c>
      <c r="F234" s="5" t="str">
        <f>VLOOKUP(E234,Klienci!$C$2:$D$25,2,0)</f>
        <v>dealer autoryzowany</v>
      </c>
      <c r="G234" s="5" t="str">
        <f>VLOOKUP(E234,Klienci!$C$2:$E$25,3,0)</f>
        <v>północny</v>
      </c>
      <c r="H234" s="9">
        <v>10518.95</v>
      </c>
      <c r="I234" s="9">
        <f t="shared" si="18"/>
        <v>2419.36</v>
      </c>
      <c r="J234" s="9">
        <f t="shared" si="19"/>
        <v>12938.310000000001</v>
      </c>
      <c r="K234" s="6">
        <f t="shared" si="20"/>
        <v>45190</v>
      </c>
      <c r="L234" s="6">
        <v>45200</v>
      </c>
      <c r="M234" s="5">
        <f t="shared" si="21"/>
        <v>10</v>
      </c>
      <c r="N234" s="5" t="str">
        <f t="shared" si="22"/>
        <v>kw.4</v>
      </c>
      <c r="O234" s="42">
        <f t="shared" si="23"/>
        <v>2</v>
      </c>
    </row>
    <row r="235" spans="1:15" x14ac:dyDescent="0.2">
      <c r="A235" s="5">
        <v>234</v>
      </c>
      <c r="B235" s="6">
        <v>45160</v>
      </c>
      <c r="C235" s="7" t="s">
        <v>12</v>
      </c>
      <c r="D235" s="8">
        <v>17</v>
      </c>
      <c r="E235" s="5" t="str">
        <f>VLOOKUP(D235,Klienci!$B$2:$C$25,2,0)</f>
        <v>GARIA OLSZTYN</v>
      </c>
      <c r="F235" s="5" t="str">
        <f>VLOOKUP(E235,Klienci!$C$2:$D$25,2,0)</f>
        <v>dealer autoryzowany</v>
      </c>
      <c r="G235" s="5" t="str">
        <f>VLOOKUP(E235,Klienci!$C$2:$E$25,3,0)</f>
        <v>północny</v>
      </c>
      <c r="H235" s="9">
        <v>9609.4599999999991</v>
      </c>
      <c r="I235" s="9">
        <f t="shared" si="18"/>
        <v>2210.1799999999998</v>
      </c>
      <c r="J235" s="9">
        <f t="shared" si="19"/>
        <v>11819.64</v>
      </c>
      <c r="K235" s="6">
        <f t="shared" si="20"/>
        <v>45191</v>
      </c>
      <c r="L235" s="6">
        <v>45196</v>
      </c>
      <c r="M235" s="5">
        <f t="shared" si="21"/>
        <v>5</v>
      </c>
      <c r="N235" s="5" t="str">
        <f t="shared" si="22"/>
        <v>kw.3</v>
      </c>
      <c r="O235" s="42">
        <f t="shared" si="23"/>
        <v>3</v>
      </c>
    </row>
    <row r="236" spans="1:15" x14ac:dyDescent="0.2">
      <c r="A236" s="5">
        <v>235</v>
      </c>
      <c r="B236" s="6">
        <v>45161</v>
      </c>
      <c r="C236" s="7" t="s">
        <v>12</v>
      </c>
      <c r="D236" s="8">
        <v>7</v>
      </c>
      <c r="E236" s="5" t="str">
        <f>VLOOKUP(D236,Klienci!$B$2:$C$25,2,0)</f>
        <v>GIRGOPOL GDANSK</v>
      </c>
      <c r="F236" s="5" t="str">
        <f>VLOOKUP(E236,Klienci!$C$2:$D$25,2,0)</f>
        <v>inna hurtownia</v>
      </c>
      <c r="G236" s="5" t="str">
        <f>VLOOKUP(E236,Klienci!$C$2:$E$25,3,0)</f>
        <v>północny</v>
      </c>
      <c r="H236" s="9">
        <v>6688.51</v>
      </c>
      <c r="I236" s="9">
        <f t="shared" si="18"/>
        <v>1538.36</v>
      </c>
      <c r="J236" s="9">
        <f t="shared" si="19"/>
        <v>8226.8700000000008</v>
      </c>
      <c r="K236" s="6">
        <f t="shared" si="20"/>
        <v>45182</v>
      </c>
      <c r="L236" s="6">
        <v>45186</v>
      </c>
      <c r="M236" s="5">
        <f t="shared" si="21"/>
        <v>4</v>
      </c>
      <c r="N236" s="5" t="str">
        <f t="shared" si="22"/>
        <v>kw.3</v>
      </c>
      <c r="O236" s="42">
        <f t="shared" si="23"/>
        <v>4</v>
      </c>
    </row>
    <row r="237" spans="1:15" x14ac:dyDescent="0.2">
      <c r="A237" s="5">
        <v>236</v>
      </c>
      <c r="B237" s="6">
        <v>45163</v>
      </c>
      <c r="C237" s="7" t="s">
        <v>11</v>
      </c>
      <c r="D237" s="8">
        <v>24</v>
      </c>
      <c r="E237" s="5" t="str">
        <f>VLOOKUP(D237,Klienci!$B$2:$C$25,2,0)</f>
        <v>STANDARD KALISZ</v>
      </c>
      <c r="F237" s="5" t="str">
        <f>VLOOKUP(E237,Klienci!$C$2:$D$25,2,0)</f>
        <v>zakład przemysłowy</v>
      </c>
      <c r="G237" s="5" t="str">
        <f>VLOOKUP(E237,Klienci!$C$2:$E$25,3,0)</f>
        <v>zachodni</v>
      </c>
      <c r="H237" s="9">
        <v>895.7</v>
      </c>
      <c r="I237" s="9">
        <f t="shared" si="18"/>
        <v>206.01</v>
      </c>
      <c r="J237" s="9">
        <f t="shared" si="19"/>
        <v>1101.71</v>
      </c>
      <c r="K237" s="6">
        <f t="shared" si="20"/>
        <v>45177</v>
      </c>
      <c r="L237" s="6">
        <v>45189</v>
      </c>
      <c r="M237" s="5">
        <f t="shared" si="21"/>
        <v>12</v>
      </c>
      <c r="N237" s="5" t="str">
        <f t="shared" si="22"/>
        <v>kw.3</v>
      </c>
      <c r="O237" s="42">
        <f t="shared" si="23"/>
        <v>6</v>
      </c>
    </row>
    <row r="238" spans="1:15" x14ac:dyDescent="0.2">
      <c r="A238" s="5">
        <v>237</v>
      </c>
      <c r="B238" s="6">
        <v>45164</v>
      </c>
      <c r="C238" s="7" t="s">
        <v>12</v>
      </c>
      <c r="D238" s="8">
        <v>7</v>
      </c>
      <c r="E238" s="5" t="str">
        <f>VLOOKUP(D238,Klienci!$B$2:$C$25,2,0)</f>
        <v>GIRGOPOL GDANSK</v>
      </c>
      <c r="F238" s="5" t="str">
        <f>VLOOKUP(E238,Klienci!$C$2:$D$25,2,0)</f>
        <v>inna hurtownia</v>
      </c>
      <c r="G238" s="5" t="str">
        <f>VLOOKUP(E238,Klienci!$C$2:$E$25,3,0)</f>
        <v>północny</v>
      </c>
      <c r="H238" s="9">
        <v>1009.32</v>
      </c>
      <c r="I238" s="9">
        <f t="shared" si="18"/>
        <v>232.14</v>
      </c>
      <c r="J238" s="9">
        <f t="shared" si="19"/>
        <v>1241.46</v>
      </c>
      <c r="K238" s="6">
        <f t="shared" si="20"/>
        <v>45185</v>
      </c>
      <c r="L238" s="6">
        <v>45187</v>
      </c>
      <c r="M238" s="5">
        <f t="shared" si="21"/>
        <v>2</v>
      </c>
      <c r="N238" s="5" t="str">
        <f t="shared" si="22"/>
        <v>kw.3</v>
      </c>
      <c r="O238" s="42">
        <f t="shared" si="23"/>
        <v>7</v>
      </c>
    </row>
    <row r="239" spans="1:15" x14ac:dyDescent="0.2">
      <c r="A239" s="5">
        <v>238</v>
      </c>
      <c r="B239" s="6">
        <v>45165</v>
      </c>
      <c r="C239" s="7" t="s">
        <v>11</v>
      </c>
      <c r="D239" s="8">
        <v>6</v>
      </c>
      <c r="E239" s="5" t="str">
        <f>VLOOKUP(D239,Klienci!$B$2:$C$25,2,0)</f>
        <v>WSCHOD BIALYSTOK</v>
      </c>
      <c r="F239" s="5" t="str">
        <f>VLOOKUP(E239,Klienci!$C$2:$D$25,2,0)</f>
        <v>dealer autoryzowany</v>
      </c>
      <c r="G239" s="5" t="str">
        <f>VLOOKUP(E239,Klienci!$C$2:$E$25,3,0)</f>
        <v>centralny i wschodni</v>
      </c>
      <c r="H239" s="9">
        <v>5015.45</v>
      </c>
      <c r="I239" s="9">
        <f t="shared" si="18"/>
        <v>1153.55</v>
      </c>
      <c r="J239" s="9">
        <f t="shared" si="19"/>
        <v>6169</v>
      </c>
      <c r="K239" s="6">
        <f t="shared" si="20"/>
        <v>45196</v>
      </c>
      <c r="L239" s="6">
        <v>45200</v>
      </c>
      <c r="M239" s="5">
        <f t="shared" si="21"/>
        <v>4</v>
      </c>
      <c r="N239" s="5" t="str">
        <f t="shared" si="22"/>
        <v>kw.4</v>
      </c>
      <c r="O239" s="42">
        <f t="shared" si="23"/>
        <v>1</v>
      </c>
    </row>
    <row r="240" spans="1:15" x14ac:dyDescent="0.2">
      <c r="A240" s="5">
        <v>239</v>
      </c>
      <c r="B240" s="6">
        <v>45166</v>
      </c>
      <c r="C240" s="7" t="s">
        <v>11</v>
      </c>
      <c r="D240" s="8">
        <v>15</v>
      </c>
      <c r="E240" s="5" t="str">
        <f>VLOOKUP(D240,Klienci!$B$2:$C$25,2,0)</f>
        <v>T.GORAL BIALYSTOK</v>
      </c>
      <c r="F240" s="5" t="str">
        <f>VLOOKUP(E240,Klienci!$C$2:$D$25,2,0)</f>
        <v>dealer autoryzowany</v>
      </c>
      <c r="G240" s="5" t="str">
        <f>VLOOKUP(E240,Klienci!$C$2:$E$25,3,0)</f>
        <v>centralny i wschodni</v>
      </c>
      <c r="H240" s="9">
        <v>7673.26</v>
      </c>
      <c r="I240" s="9">
        <f t="shared" si="18"/>
        <v>1764.85</v>
      </c>
      <c r="J240" s="9">
        <f t="shared" si="19"/>
        <v>9438.11</v>
      </c>
      <c r="K240" s="6">
        <f t="shared" si="20"/>
        <v>45197</v>
      </c>
      <c r="L240" s="6">
        <v>45198</v>
      </c>
      <c r="M240" s="5">
        <f t="shared" si="21"/>
        <v>1</v>
      </c>
      <c r="N240" s="5" t="str">
        <f t="shared" si="22"/>
        <v>kw.3</v>
      </c>
      <c r="O240" s="42">
        <f t="shared" si="23"/>
        <v>2</v>
      </c>
    </row>
    <row r="241" spans="1:15" x14ac:dyDescent="0.2">
      <c r="A241" s="5">
        <v>240</v>
      </c>
      <c r="B241" s="6">
        <v>45167</v>
      </c>
      <c r="C241" s="7" t="s">
        <v>11</v>
      </c>
      <c r="D241" s="8">
        <v>17</v>
      </c>
      <c r="E241" s="5" t="str">
        <f>VLOOKUP(D241,Klienci!$B$2:$C$25,2,0)</f>
        <v>GARIA OLSZTYN</v>
      </c>
      <c r="F241" s="5" t="str">
        <f>VLOOKUP(E241,Klienci!$C$2:$D$25,2,0)</f>
        <v>dealer autoryzowany</v>
      </c>
      <c r="G241" s="5" t="str">
        <f>VLOOKUP(E241,Klienci!$C$2:$E$25,3,0)</f>
        <v>północny</v>
      </c>
      <c r="H241" s="9">
        <v>6028.72</v>
      </c>
      <c r="I241" s="9">
        <f t="shared" si="18"/>
        <v>1386.61</v>
      </c>
      <c r="J241" s="9">
        <f t="shared" si="19"/>
        <v>7415.33</v>
      </c>
      <c r="K241" s="6">
        <f t="shared" si="20"/>
        <v>45198</v>
      </c>
      <c r="L241" s="6">
        <v>45203</v>
      </c>
      <c r="M241" s="5">
        <f t="shared" si="21"/>
        <v>5</v>
      </c>
      <c r="N241" s="5" t="str">
        <f t="shared" si="22"/>
        <v>kw.4</v>
      </c>
      <c r="O241" s="42">
        <f t="shared" si="23"/>
        <v>3</v>
      </c>
    </row>
    <row r="242" spans="1:15" x14ac:dyDescent="0.2">
      <c r="A242" s="5">
        <v>241</v>
      </c>
      <c r="B242" s="6">
        <v>45168</v>
      </c>
      <c r="C242" s="7" t="s">
        <v>11</v>
      </c>
      <c r="D242" s="8">
        <v>17</v>
      </c>
      <c r="E242" s="5" t="str">
        <f>VLOOKUP(D242,Klienci!$B$2:$C$25,2,0)</f>
        <v>GARIA OLSZTYN</v>
      </c>
      <c r="F242" s="5" t="str">
        <f>VLOOKUP(E242,Klienci!$C$2:$D$25,2,0)</f>
        <v>dealer autoryzowany</v>
      </c>
      <c r="G242" s="5" t="str">
        <f>VLOOKUP(E242,Klienci!$C$2:$E$25,3,0)</f>
        <v>północny</v>
      </c>
      <c r="H242" s="9">
        <v>7372.17</v>
      </c>
      <c r="I242" s="9">
        <f t="shared" si="18"/>
        <v>1695.6</v>
      </c>
      <c r="J242" s="9">
        <f t="shared" si="19"/>
        <v>9067.77</v>
      </c>
      <c r="K242" s="6">
        <f t="shared" si="20"/>
        <v>45199</v>
      </c>
      <c r="L242" s="6">
        <v>45203</v>
      </c>
      <c r="M242" s="5">
        <f t="shared" si="21"/>
        <v>4</v>
      </c>
      <c r="N242" s="5" t="str">
        <f t="shared" si="22"/>
        <v>kw.4</v>
      </c>
      <c r="O242" s="42">
        <f t="shared" si="23"/>
        <v>4</v>
      </c>
    </row>
    <row r="243" spans="1:15" x14ac:dyDescent="0.2">
      <c r="A243" s="5">
        <v>242</v>
      </c>
      <c r="B243" s="6">
        <v>45169</v>
      </c>
      <c r="C243" s="7" t="s">
        <v>11</v>
      </c>
      <c r="D243" s="8">
        <v>3</v>
      </c>
      <c r="E243" s="5" t="str">
        <f>VLOOKUP(D243,Klienci!$B$2:$C$25,2,0)</f>
        <v>WIGA SZCZECIN</v>
      </c>
      <c r="F243" s="5" t="str">
        <f>VLOOKUP(E243,Klienci!$C$2:$D$25,2,0)</f>
        <v>dealer autoryzowany</v>
      </c>
      <c r="G243" s="5" t="str">
        <f>VLOOKUP(E243,Klienci!$C$2:$E$25,3,0)</f>
        <v>północny</v>
      </c>
      <c r="H243" s="9">
        <v>9209.24</v>
      </c>
      <c r="I243" s="9">
        <f t="shared" si="18"/>
        <v>2118.13</v>
      </c>
      <c r="J243" s="9">
        <f t="shared" si="19"/>
        <v>11327.369999999999</v>
      </c>
      <c r="K243" s="6">
        <f t="shared" si="20"/>
        <v>45199</v>
      </c>
      <c r="L243" s="6">
        <v>45203</v>
      </c>
      <c r="M243" s="5">
        <f t="shared" si="21"/>
        <v>4</v>
      </c>
      <c r="N243" s="5" t="str">
        <f t="shared" si="22"/>
        <v>kw.4</v>
      </c>
      <c r="O243" s="42">
        <f t="shared" si="23"/>
        <v>5</v>
      </c>
    </row>
    <row r="244" spans="1:15" x14ac:dyDescent="0.2">
      <c r="A244" s="5">
        <v>243</v>
      </c>
      <c r="B244" s="6">
        <v>45169</v>
      </c>
      <c r="C244" s="7" t="s">
        <v>11</v>
      </c>
      <c r="D244" s="8">
        <v>18</v>
      </c>
      <c r="E244" s="5" t="str">
        <f>VLOOKUP(D244,Klienci!$B$2:$C$25,2,0)</f>
        <v>PPRT KEDZIERZYN-KOZLE</v>
      </c>
      <c r="F244" s="5" t="str">
        <f>VLOOKUP(E244,Klienci!$C$2:$D$25,2,0)</f>
        <v>inna hurtownia</v>
      </c>
      <c r="G244" s="5" t="str">
        <f>VLOOKUP(E244,Klienci!$C$2:$E$25,3,0)</f>
        <v>południowy</v>
      </c>
      <c r="H244" s="9">
        <v>10379.52</v>
      </c>
      <c r="I244" s="9">
        <f t="shared" si="18"/>
        <v>2387.29</v>
      </c>
      <c r="J244" s="9">
        <f t="shared" si="19"/>
        <v>12766.810000000001</v>
      </c>
      <c r="K244" s="6">
        <f t="shared" si="20"/>
        <v>45190</v>
      </c>
      <c r="L244" s="6">
        <v>45204</v>
      </c>
      <c r="M244" s="5">
        <f t="shared" si="21"/>
        <v>14</v>
      </c>
      <c r="N244" s="5" t="str">
        <f t="shared" si="22"/>
        <v>kw.4</v>
      </c>
      <c r="O244" s="42">
        <f t="shared" si="23"/>
        <v>5</v>
      </c>
    </row>
    <row r="245" spans="1:15" x14ac:dyDescent="0.2">
      <c r="A245" s="5">
        <v>244</v>
      </c>
      <c r="B245" s="6">
        <v>45171</v>
      </c>
      <c r="C245" s="7" t="s">
        <v>11</v>
      </c>
      <c r="D245" s="8">
        <v>8</v>
      </c>
      <c r="E245" s="5" t="str">
        <f>VLOOKUP(D245,Klienci!$B$2:$C$25,2,0)</f>
        <v>SKALA BIELSKO-BIALA</v>
      </c>
      <c r="F245" s="5" t="str">
        <f>VLOOKUP(E245,Klienci!$C$2:$D$25,2,0)</f>
        <v>inna hurtownia</v>
      </c>
      <c r="G245" s="5" t="str">
        <f>VLOOKUP(E245,Klienci!$C$2:$E$25,3,0)</f>
        <v>południowy</v>
      </c>
      <c r="H245" s="9">
        <v>3187.92</v>
      </c>
      <c r="I245" s="9">
        <f t="shared" si="18"/>
        <v>733.22</v>
      </c>
      <c r="J245" s="9">
        <f t="shared" si="19"/>
        <v>3921.1400000000003</v>
      </c>
      <c r="K245" s="6">
        <f t="shared" si="20"/>
        <v>45192</v>
      </c>
      <c r="L245" s="6">
        <v>45195</v>
      </c>
      <c r="M245" s="5">
        <f t="shared" si="21"/>
        <v>3</v>
      </c>
      <c r="N245" s="5" t="str">
        <f t="shared" si="22"/>
        <v>kw.3</v>
      </c>
      <c r="O245" s="42">
        <f t="shared" si="23"/>
        <v>7</v>
      </c>
    </row>
    <row r="246" spans="1:15" x14ac:dyDescent="0.2">
      <c r="A246" s="5">
        <v>245</v>
      </c>
      <c r="B246" s="6">
        <v>45171</v>
      </c>
      <c r="C246" s="7" t="s">
        <v>12</v>
      </c>
      <c r="D246" s="8">
        <v>8</v>
      </c>
      <c r="E246" s="5" t="str">
        <f>VLOOKUP(D246,Klienci!$B$2:$C$25,2,0)</f>
        <v>SKALA BIELSKO-BIALA</v>
      </c>
      <c r="F246" s="5" t="str">
        <f>VLOOKUP(E246,Klienci!$C$2:$D$25,2,0)</f>
        <v>inna hurtownia</v>
      </c>
      <c r="G246" s="5" t="str">
        <f>VLOOKUP(E246,Klienci!$C$2:$E$25,3,0)</f>
        <v>południowy</v>
      </c>
      <c r="H246" s="9">
        <v>1317.61</v>
      </c>
      <c r="I246" s="9">
        <f t="shared" si="18"/>
        <v>303.05</v>
      </c>
      <c r="J246" s="9">
        <f t="shared" si="19"/>
        <v>1620.6599999999999</v>
      </c>
      <c r="K246" s="6">
        <f t="shared" si="20"/>
        <v>45192</v>
      </c>
      <c r="L246" s="6">
        <v>45195</v>
      </c>
      <c r="M246" s="5">
        <f t="shared" si="21"/>
        <v>3</v>
      </c>
      <c r="N246" s="5" t="str">
        <f t="shared" si="22"/>
        <v>kw.3</v>
      </c>
      <c r="O246" s="42">
        <f t="shared" si="23"/>
        <v>7</v>
      </c>
    </row>
    <row r="247" spans="1:15" x14ac:dyDescent="0.2">
      <c r="A247" s="5">
        <v>246</v>
      </c>
      <c r="B247" s="6">
        <v>45171</v>
      </c>
      <c r="C247" s="7" t="s">
        <v>11</v>
      </c>
      <c r="D247" s="8">
        <v>15</v>
      </c>
      <c r="E247" s="5" t="str">
        <f>VLOOKUP(D247,Klienci!$B$2:$C$25,2,0)</f>
        <v>T.GORAL BIALYSTOK</v>
      </c>
      <c r="F247" s="5" t="str">
        <f>VLOOKUP(E247,Klienci!$C$2:$D$25,2,0)</f>
        <v>dealer autoryzowany</v>
      </c>
      <c r="G247" s="5" t="str">
        <f>VLOOKUP(E247,Klienci!$C$2:$E$25,3,0)</f>
        <v>centralny i wschodni</v>
      </c>
      <c r="H247" s="9">
        <v>8957.9599999999991</v>
      </c>
      <c r="I247" s="9">
        <f t="shared" si="18"/>
        <v>2060.33</v>
      </c>
      <c r="J247" s="9">
        <f t="shared" si="19"/>
        <v>11018.289999999999</v>
      </c>
      <c r="K247" s="6">
        <f t="shared" si="20"/>
        <v>45201</v>
      </c>
      <c r="L247" s="6">
        <v>45206</v>
      </c>
      <c r="M247" s="5">
        <f t="shared" si="21"/>
        <v>5</v>
      </c>
      <c r="N247" s="5" t="str">
        <f t="shared" si="22"/>
        <v>kw.4</v>
      </c>
      <c r="O247" s="42">
        <f t="shared" si="23"/>
        <v>7</v>
      </c>
    </row>
    <row r="248" spans="1:15" x14ac:dyDescent="0.2">
      <c r="A248" s="5">
        <v>247</v>
      </c>
      <c r="B248" s="6">
        <v>45173</v>
      </c>
      <c r="C248" s="7" t="s">
        <v>12</v>
      </c>
      <c r="D248" s="8">
        <v>7</v>
      </c>
      <c r="E248" s="5" t="str">
        <f>VLOOKUP(D248,Klienci!$B$2:$C$25,2,0)</f>
        <v>GIRGOPOL GDANSK</v>
      </c>
      <c r="F248" s="5" t="str">
        <f>VLOOKUP(E248,Klienci!$C$2:$D$25,2,0)</f>
        <v>inna hurtownia</v>
      </c>
      <c r="G248" s="5" t="str">
        <f>VLOOKUP(E248,Klienci!$C$2:$E$25,3,0)</f>
        <v>północny</v>
      </c>
      <c r="H248" s="9">
        <v>3295.76</v>
      </c>
      <c r="I248" s="9">
        <f t="shared" si="18"/>
        <v>758.02</v>
      </c>
      <c r="J248" s="9">
        <f t="shared" si="19"/>
        <v>4053.78</v>
      </c>
      <c r="K248" s="6">
        <f t="shared" si="20"/>
        <v>45194</v>
      </c>
      <c r="L248" s="6">
        <v>45191</v>
      </c>
      <c r="M248" s="5">
        <f t="shared" si="21"/>
        <v>-3</v>
      </c>
      <c r="N248" s="5" t="str">
        <f t="shared" si="22"/>
        <v>kw.3</v>
      </c>
      <c r="O248" s="42">
        <f t="shared" si="23"/>
        <v>2</v>
      </c>
    </row>
    <row r="249" spans="1:15" x14ac:dyDescent="0.2">
      <c r="A249" s="5">
        <v>248</v>
      </c>
      <c r="B249" s="6">
        <v>45173</v>
      </c>
      <c r="C249" s="7" t="s">
        <v>11</v>
      </c>
      <c r="D249" s="8">
        <v>7</v>
      </c>
      <c r="E249" s="5" t="str">
        <f>VLOOKUP(D249,Klienci!$B$2:$C$25,2,0)</f>
        <v>GIRGOPOL GDANSK</v>
      </c>
      <c r="F249" s="5" t="str">
        <f>VLOOKUP(E249,Klienci!$C$2:$D$25,2,0)</f>
        <v>inna hurtownia</v>
      </c>
      <c r="G249" s="5" t="str">
        <f>VLOOKUP(E249,Klienci!$C$2:$E$25,3,0)</f>
        <v>północny</v>
      </c>
      <c r="H249" s="9">
        <v>7220.51</v>
      </c>
      <c r="I249" s="9">
        <f t="shared" si="18"/>
        <v>1660.72</v>
      </c>
      <c r="J249" s="9">
        <f t="shared" si="19"/>
        <v>8881.23</v>
      </c>
      <c r="K249" s="6">
        <f t="shared" si="20"/>
        <v>45194</v>
      </c>
      <c r="L249" s="6">
        <v>45196</v>
      </c>
      <c r="M249" s="5">
        <f t="shared" si="21"/>
        <v>2</v>
      </c>
      <c r="N249" s="5" t="str">
        <f t="shared" si="22"/>
        <v>kw.3</v>
      </c>
      <c r="O249" s="42">
        <f t="shared" si="23"/>
        <v>2</v>
      </c>
    </row>
    <row r="250" spans="1:15" x14ac:dyDescent="0.2">
      <c r="A250" s="5">
        <v>249</v>
      </c>
      <c r="B250" s="6">
        <v>45174</v>
      </c>
      <c r="C250" s="7" t="s">
        <v>11</v>
      </c>
      <c r="D250" s="8">
        <v>3</v>
      </c>
      <c r="E250" s="5" t="str">
        <f>VLOOKUP(D250,Klienci!$B$2:$C$25,2,0)</f>
        <v>WIGA SZCZECIN</v>
      </c>
      <c r="F250" s="5" t="str">
        <f>VLOOKUP(E250,Klienci!$C$2:$D$25,2,0)</f>
        <v>dealer autoryzowany</v>
      </c>
      <c r="G250" s="5" t="str">
        <f>VLOOKUP(E250,Klienci!$C$2:$E$25,3,0)</f>
        <v>północny</v>
      </c>
      <c r="H250" s="9">
        <v>7756.75</v>
      </c>
      <c r="I250" s="9">
        <f t="shared" si="18"/>
        <v>1784.05</v>
      </c>
      <c r="J250" s="9">
        <f t="shared" si="19"/>
        <v>9540.7999999999993</v>
      </c>
      <c r="K250" s="6">
        <f t="shared" si="20"/>
        <v>45204</v>
      </c>
      <c r="L250" s="6">
        <v>45204</v>
      </c>
      <c r="M250" s="5">
        <f t="shared" si="21"/>
        <v>0</v>
      </c>
      <c r="N250" s="5" t="str">
        <f t="shared" si="22"/>
        <v>kw.4</v>
      </c>
      <c r="O250" s="42">
        <f t="shared" si="23"/>
        <v>3</v>
      </c>
    </row>
    <row r="251" spans="1:15" x14ac:dyDescent="0.2">
      <c r="A251" s="5">
        <v>250</v>
      </c>
      <c r="B251" s="6">
        <v>45174</v>
      </c>
      <c r="C251" s="7" t="s">
        <v>11</v>
      </c>
      <c r="D251" s="8">
        <v>17</v>
      </c>
      <c r="E251" s="5" t="str">
        <f>VLOOKUP(D251,Klienci!$B$2:$C$25,2,0)</f>
        <v>GARIA OLSZTYN</v>
      </c>
      <c r="F251" s="5" t="str">
        <f>VLOOKUP(E251,Klienci!$C$2:$D$25,2,0)</f>
        <v>dealer autoryzowany</v>
      </c>
      <c r="G251" s="5" t="str">
        <f>VLOOKUP(E251,Klienci!$C$2:$E$25,3,0)</f>
        <v>północny</v>
      </c>
      <c r="H251" s="9">
        <v>7226.67</v>
      </c>
      <c r="I251" s="9">
        <f t="shared" si="18"/>
        <v>1662.13</v>
      </c>
      <c r="J251" s="9">
        <f t="shared" si="19"/>
        <v>8888.7999999999993</v>
      </c>
      <c r="K251" s="6">
        <f t="shared" si="20"/>
        <v>45204</v>
      </c>
      <c r="L251" s="6">
        <v>45207</v>
      </c>
      <c r="M251" s="5">
        <f t="shared" si="21"/>
        <v>3</v>
      </c>
      <c r="N251" s="5" t="str">
        <f t="shared" si="22"/>
        <v>kw.4</v>
      </c>
      <c r="O251" s="42">
        <f t="shared" si="23"/>
        <v>3</v>
      </c>
    </row>
    <row r="252" spans="1:15" x14ac:dyDescent="0.2">
      <c r="A252" s="5">
        <v>251</v>
      </c>
      <c r="B252" s="6">
        <v>45175</v>
      </c>
      <c r="C252" s="7" t="s">
        <v>11</v>
      </c>
      <c r="D252" s="8">
        <v>3</v>
      </c>
      <c r="E252" s="5" t="str">
        <f>VLOOKUP(D252,Klienci!$B$2:$C$25,2,0)</f>
        <v>WIGA SZCZECIN</v>
      </c>
      <c r="F252" s="5" t="str">
        <f>VLOOKUP(E252,Klienci!$C$2:$D$25,2,0)</f>
        <v>dealer autoryzowany</v>
      </c>
      <c r="G252" s="5" t="str">
        <f>VLOOKUP(E252,Klienci!$C$2:$E$25,3,0)</f>
        <v>północny</v>
      </c>
      <c r="H252" s="9">
        <v>10661.79</v>
      </c>
      <c r="I252" s="9">
        <f t="shared" si="18"/>
        <v>2452.21</v>
      </c>
      <c r="J252" s="9">
        <f t="shared" si="19"/>
        <v>13114</v>
      </c>
      <c r="K252" s="6">
        <f t="shared" si="20"/>
        <v>45205</v>
      </c>
      <c r="L252" s="6">
        <v>45206</v>
      </c>
      <c r="M252" s="5">
        <f t="shared" si="21"/>
        <v>1</v>
      </c>
      <c r="N252" s="5" t="str">
        <f t="shared" si="22"/>
        <v>kw.4</v>
      </c>
      <c r="O252" s="42">
        <f t="shared" si="23"/>
        <v>4</v>
      </c>
    </row>
    <row r="253" spans="1:15" x14ac:dyDescent="0.2">
      <c r="A253" s="5">
        <v>252</v>
      </c>
      <c r="B253" s="6">
        <v>45175</v>
      </c>
      <c r="C253" s="7" t="s">
        <v>11</v>
      </c>
      <c r="D253" s="8">
        <v>3</v>
      </c>
      <c r="E253" s="5" t="str">
        <f>VLOOKUP(D253,Klienci!$B$2:$C$25,2,0)</f>
        <v>WIGA SZCZECIN</v>
      </c>
      <c r="F253" s="5" t="str">
        <f>VLOOKUP(E253,Klienci!$C$2:$D$25,2,0)</f>
        <v>dealer autoryzowany</v>
      </c>
      <c r="G253" s="5" t="str">
        <f>VLOOKUP(E253,Klienci!$C$2:$E$25,3,0)</f>
        <v>północny</v>
      </c>
      <c r="H253" s="9">
        <v>10769.77</v>
      </c>
      <c r="I253" s="9">
        <f t="shared" si="18"/>
        <v>2477.0500000000002</v>
      </c>
      <c r="J253" s="9">
        <f t="shared" si="19"/>
        <v>13246.82</v>
      </c>
      <c r="K253" s="6">
        <f t="shared" si="20"/>
        <v>45205</v>
      </c>
      <c r="L253" s="6">
        <v>45204</v>
      </c>
      <c r="M253" s="5">
        <f t="shared" si="21"/>
        <v>-1</v>
      </c>
      <c r="N253" s="5" t="str">
        <f t="shared" si="22"/>
        <v>kw.4</v>
      </c>
      <c r="O253" s="42">
        <f t="shared" si="23"/>
        <v>4</v>
      </c>
    </row>
    <row r="254" spans="1:15" x14ac:dyDescent="0.2">
      <c r="A254" s="5">
        <v>253</v>
      </c>
      <c r="B254" s="6">
        <v>45179</v>
      </c>
      <c r="C254" s="7" t="s">
        <v>11</v>
      </c>
      <c r="D254" s="8">
        <v>15</v>
      </c>
      <c r="E254" s="5" t="str">
        <f>VLOOKUP(D254,Klienci!$B$2:$C$25,2,0)</f>
        <v>T.GORAL BIALYSTOK</v>
      </c>
      <c r="F254" s="5" t="str">
        <f>VLOOKUP(E254,Klienci!$C$2:$D$25,2,0)</f>
        <v>dealer autoryzowany</v>
      </c>
      <c r="G254" s="5" t="str">
        <f>VLOOKUP(E254,Klienci!$C$2:$E$25,3,0)</f>
        <v>centralny i wschodni</v>
      </c>
      <c r="H254" s="9">
        <v>10636.9</v>
      </c>
      <c r="I254" s="9">
        <f t="shared" si="18"/>
        <v>2446.4899999999998</v>
      </c>
      <c r="J254" s="9">
        <f t="shared" si="19"/>
        <v>13083.39</v>
      </c>
      <c r="K254" s="6">
        <f t="shared" si="20"/>
        <v>45209</v>
      </c>
      <c r="L254" s="6">
        <v>45211</v>
      </c>
      <c r="M254" s="5">
        <f t="shared" si="21"/>
        <v>2</v>
      </c>
      <c r="N254" s="5" t="str">
        <f t="shared" si="22"/>
        <v>kw.4</v>
      </c>
      <c r="O254" s="42">
        <f t="shared" si="23"/>
        <v>1</v>
      </c>
    </row>
    <row r="255" spans="1:15" x14ac:dyDescent="0.2">
      <c r="A255" s="5">
        <v>254</v>
      </c>
      <c r="B255" s="6">
        <v>45180</v>
      </c>
      <c r="C255" s="7" t="s">
        <v>12</v>
      </c>
      <c r="D255" s="8">
        <v>17</v>
      </c>
      <c r="E255" s="5" t="str">
        <f>VLOOKUP(D255,Klienci!$B$2:$C$25,2,0)</f>
        <v>GARIA OLSZTYN</v>
      </c>
      <c r="F255" s="5" t="str">
        <f>VLOOKUP(E255,Klienci!$C$2:$D$25,2,0)</f>
        <v>dealer autoryzowany</v>
      </c>
      <c r="G255" s="5" t="str">
        <f>VLOOKUP(E255,Klienci!$C$2:$E$25,3,0)</f>
        <v>północny</v>
      </c>
      <c r="H255" s="9">
        <v>4521.3500000000004</v>
      </c>
      <c r="I255" s="9">
        <f t="shared" si="18"/>
        <v>1039.9100000000001</v>
      </c>
      <c r="J255" s="9">
        <f t="shared" si="19"/>
        <v>5561.26</v>
      </c>
      <c r="K255" s="6">
        <f t="shared" si="20"/>
        <v>45210</v>
      </c>
      <c r="L255" s="6">
        <v>45212</v>
      </c>
      <c r="M255" s="5">
        <f t="shared" si="21"/>
        <v>2</v>
      </c>
      <c r="N255" s="5" t="str">
        <f t="shared" si="22"/>
        <v>kw.4</v>
      </c>
      <c r="O255" s="42">
        <f t="shared" si="23"/>
        <v>2</v>
      </c>
    </row>
    <row r="256" spans="1:15" x14ac:dyDescent="0.2">
      <c r="A256" s="5">
        <v>255</v>
      </c>
      <c r="B256" s="6">
        <v>45180</v>
      </c>
      <c r="C256" s="7" t="s">
        <v>12</v>
      </c>
      <c r="D256" s="8">
        <v>19</v>
      </c>
      <c r="E256" s="5" t="str">
        <f>VLOOKUP(D256,Klienci!$B$2:$C$25,2,0)</f>
        <v>E.JAGIELLO BYDGOSZCZ</v>
      </c>
      <c r="F256" s="5" t="str">
        <f>VLOOKUP(E256,Klienci!$C$2:$D$25,2,0)</f>
        <v>zakład przemysłowy</v>
      </c>
      <c r="G256" s="5" t="str">
        <f>VLOOKUP(E256,Klienci!$C$2:$E$25,3,0)</f>
        <v>północny</v>
      </c>
      <c r="H256" s="9">
        <v>617.01</v>
      </c>
      <c r="I256" s="9">
        <f t="shared" si="18"/>
        <v>141.91</v>
      </c>
      <c r="J256" s="9">
        <f t="shared" si="19"/>
        <v>758.92</v>
      </c>
      <c r="K256" s="6">
        <f t="shared" si="20"/>
        <v>45194</v>
      </c>
      <c r="L256" s="6">
        <v>45192</v>
      </c>
      <c r="M256" s="5">
        <f t="shared" si="21"/>
        <v>-2</v>
      </c>
      <c r="N256" s="5" t="str">
        <f t="shared" si="22"/>
        <v>kw.3</v>
      </c>
      <c r="O256" s="42">
        <f t="shared" si="23"/>
        <v>2</v>
      </c>
    </row>
    <row r="257" spans="1:15" x14ac:dyDescent="0.2">
      <c r="A257" s="5">
        <v>256</v>
      </c>
      <c r="B257" s="6">
        <v>45182</v>
      </c>
      <c r="C257" s="7" t="s">
        <v>11</v>
      </c>
      <c r="D257" s="8">
        <v>7</v>
      </c>
      <c r="E257" s="5" t="str">
        <f>VLOOKUP(D257,Klienci!$B$2:$C$25,2,0)</f>
        <v>GIRGOPOL GDANSK</v>
      </c>
      <c r="F257" s="5" t="str">
        <f>VLOOKUP(E257,Klienci!$C$2:$D$25,2,0)</f>
        <v>inna hurtownia</v>
      </c>
      <c r="G257" s="5" t="str">
        <f>VLOOKUP(E257,Klienci!$C$2:$E$25,3,0)</f>
        <v>północny</v>
      </c>
      <c r="H257" s="9">
        <v>7659.56</v>
      </c>
      <c r="I257" s="9">
        <f t="shared" si="18"/>
        <v>1761.7</v>
      </c>
      <c r="J257" s="9">
        <f t="shared" si="19"/>
        <v>9421.26</v>
      </c>
      <c r="K257" s="6">
        <f t="shared" si="20"/>
        <v>45203</v>
      </c>
      <c r="L257" s="6">
        <v>45204</v>
      </c>
      <c r="M257" s="5">
        <f t="shared" si="21"/>
        <v>1</v>
      </c>
      <c r="N257" s="5" t="str">
        <f t="shared" si="22"/>
        <v>kw.4</v>
      </c>
      <c r="O257" s="42">
        <f t="shared" si="23"/>
        <v>4</v>
      </c>
    </row>
    <row r="258" spans="1:15" x14ac:dyDescent="0.2">
      <c r="A258" s="5">
        <v>257</v>
      </c>
      <c r="B258" s="6">
        <v>45182</v>
      </c>
      <c r="C258" s="7" t="s">
        <v>11</v>
      </c>
      <c r="D258" s="8">
        <v>23</v>
      </c>
      <c r="E258" s="5" t="str">
        <f>VLOOKUP(D258,Klienci!$B$2:$C$25,2,0)</f>
        <v xml:space="preserve">T.CZAPLIŃSKI KRAKOW  </v>
      </c>
      <c r="F258" s="5" t="str">
        <f>VLOOKUP(E258,Klienci!$C$2:$D$25,2,0)</f>
        <v>zakład przemysłowy</v>
      </c>
      <c r="G258" s="5" t="str">
        <f>VLOOKUP(E258,Klienci!$C$2:$E$25,3,0)</f>
        <v>południowy</v>
      </c>
      <c r="H258" s="9">
        <v>2379.3000000000002</v>
      </c>
      <c r="I258" s="9">
        <f t="shared" ref="I258:I321" si="24">ROUND(H258*VAT,2)</f>
        <v>547.24</v>
      </c>
      <c r="J258" s="9">
        <f t="shared" si="19"/>
        <v>2926.54</v>
      </c>
      <c r="K258" s="6">
        <f t="shared" si="20"/>
        <v>45196</v>
      </c>
      <c r="L258" s="6">
        <v>45209</v>
      </c>
      <c r="M258" s="5">
        <f t="shared" si="21"/>
        <v>13</v>
      </c>
      <c r="N258" s="5" t="str">
        <f t="shared" si="22"/>
        <v>kw.4</v>
      </c>
      <c r="O258" s="42">
        <f t="shared" si="23"/>
        <v>4</v>
      </c>
    </row>
    <row r="259" spans="1:15" x14ac:dyDescent="0.2">
      <c r="A259" s="5">
        <v>258</v>
      </c>
      <c r="B259" s="6">
        <v>45188</v>
      </c>
      <c r="C259" s="7" t="s">
        <v>11</v>
      </c>
      <c r="D259" s="8">
        <v>17</v>
      </c>
      <c r="E259" s="5" t="str">
        <f>VLOOKUP(D259,Klienci!$B$2:$C$25,2,0)</f>
        <v>GARIA OLSZTYN</v>
      </c>
      <c r="F259" s="5" t="str">
        <f>VLOOKUP(E259,Klienci!$C$2:$D$25,2,0)</f>
        <v>dealer autoryzowany</v>
      </c>
      <c r="G259" s="5" t="str">
        <f>VLOOKUP(E259,Klienci!$C$2:$E$25,3,0)</f>
        <v>północny</v>
      </c>
      <c r="H259" s="9">
        <v>4150.6000000000004</v>
      </c>
      <c r="I259" s="9">
        <f t="shared" si="24"/>
        <v>954.64</v>
      </c>
      <c r="J259" s="9">
        <f t="shared" ref="J259:J322" si="25">H259+I259</f>
        <v>5105.2400000000007</v>
      </c>
      <c r="K259" s="6">
        <f t="shared" ref="K259:K322" si="26">IF(F259=$R$2,EDATE(B259,1),IF(F259=$R$3,B259+21,B259+14))</f>
        <v>45218</v>
      </c>
      <c r="L259" s="6">
        <v>45224</v>
      </c>
      <c r="M259" s="5">
        <f t="shared" ref="M259:M322" si="27">L259-K259</f>
        <v>6</v>
      </c>
      <c r="N259" s="5" t="str">
        <f t="shared" ref="N259:N322" si="28">VLOOKUP(L259,$Q$6:$R$11,2,1)</f>
        <v>kw.4</v>
      </c>
      <c r="O259" s="42">
        <f t="shared" ref="O259:O322" si="29">WEEKDAY(B259)</f>
        <v>3</v>
      </c>
    </row>
    <row r="260" spans="1:15" x14ac:dyDescent="0.2">
      <c r="A260" s="5">
        <v>259</v>
      </c>
      <c r="B260" s="6">
        <v>45189</v>
      </c>
      <c r="C260" s="7" t="s">
        <v>12</v>
      </c>
      <c r="D260" s="8">
        <v>3</v>
      </c>
      <c r="E260" s="5" t="str">
        <f>VLOOKUP(D260,Klienci!$B$2:$C$25,2,0)</f>
        <v>WIGA SZCZECIN</v>
      </c>
      <c r="F260" s="5" t="str">
        <f>VLOOKUP(E260,Klienci!$C$2:$D$25,2,0)</f>
        <v>dealer autoryzowany</v>
      </c>
      <c r="G260" s="5" t="str">
        <f>VLOOKUP(E260,Klienci!$C$2:$E$25,3,0)</f>
        <v>północny</v>
      </c>
      <c r="H260" s="9">
        <v>10775.13</v>
      </c>
      <c r="I260" s="9">
        <f t="shared" si="24"/>
        <v>2478.2800000000002</v>
      </c>
      <c r="J260" s="9">
        <f t="shared" si="25"/>
        <v>13253.41</v>
      </c>
      <c r="K260" s="6">
        <f t="shared" si="26"/>
        <v>45219</v>
      </c>
      <c r="L260" s="6">
        <v>45216</v>
      </c>
      <c r="M260" s="5">
        <f t="shared" si="27"/>
        <v>-3</v>
      </c>
      <c r="N260" s="5" t="str">
        <f t="shared" si="28"/>
        <v>kw.4</v>
      </c>
      <c r="O260" s="42">
        <f t="shared" si="29"/>
        <v>4</v>
      </c>
    </row>
    <row r="261" spans="1:15" x14ac:dyDescent="0.2">
      <c r="A261" s="5">
        <v>260</v>
      </c>
      <c r="B261" s="6">
        <v>45191</v>
      </c>
      <c r="C261" s="7" t="s">
        <v>12</v>
      </c>
      <c r="D261" s="8">
        <v>17</v>
      </c>
      <c r="E261" s="5" t="str">
        <f>VLOOKUP(D261,Klienci!$B$2:$C$25,2,0)</f>
        <v>GARIA OLSZTYN</v>
      </c>
      <c r="F261" s="5" t="str">
        <f>VLOOKUP(E261,Klienci!$C$2:$D$25,2,0)</f>
        <v>dealer autoryzowany</v>
      </c>
      <c r="G261" s="5" t="str">
        <f>VLOOKUP(E261,Klienci!$C$2:$E$25,3,0)</f>
        <v>północny</v>
      </c>
      <c r="H261" s="9">
        <v>7340.45</v>
      </c>
      <c r="I261" s="9">
        <f t="shared" si="24"/>
        <v>1688.3</v>
      </c>
      <c r="J261" s="9">
        <f t="shared" si="25"/>
        <v>9028.75</v>
      </c>
      <c r="K261" s="6">
        <f t="shared" si="26"/>
        <v>45221</v>
      </c>
      <c r="L261" s="6">
        <v>45223</v>
      </c>
      <c r="M261" s="5">
        <f t="shared" si="27"/>
        <v>2</v>
      </c>
      <c r="N261" s="5" t="str">
        <f t="shared" si="28"/>
        <v>kw.4</v>
      </c>
      <c r="O261" s="42">
        <f t="shared" si="29"/>
        <v>6</v>
      </c>
    </row>
    <row r="262" spans="1:15" x14ac:dyDescent="0.2">
      <c r="A262" s="5">
        <v>261</v>
      </c>
      <c r="B262" s="6">
        <v>45192</v>
      </c>
      <c r="C262" s="7" t="s">
        <v>11</v>
      </c>
      <c r="D262" s="8">
        <v>6</v>
      </c>
      <c r="E262" s="5" t="str">
        <f>VLOOKUP(D262,Klienci!$B$2:$C$25,2,0)</f>
        <v>WSCHOD BIALYSTOK</v>
      </c>
      <c r="F262" s="5" t="str">
        <f>VLOOKUP(E262,Klienci!$C$2:$D$25,2,0)</f>
        <v>dealer autoryzowany</v>
      </c>
      <c r="G262" s="5" t="str">
        <f>VLOOKUP(E262,Klienci!$C$2:$E$25,3,0)</f>
        <v>centralny i wschodni</v>
      </c>
      <c r="H262" s="9">
        <v>2042.96</v>
      </c>
      <c r="I262" s="9">
        <f t="shared" si="24"/>
        <v>469.88</v>
      </c>
      <c r="J262" s="9">
        <f t="shared" si="25"/>
        <v>2512.84</v>
      </c>
      <c r="K262" s="6">
        <f t="shared" si="26"/>
        <v>45222</v>
      </c>
      <c r="L262" s="6">
        <v>45216</v>
      </c>
      <c r="M262" s="5">
        <f t="shared" si="27"/>
        <v>-6</v>
      </c>
      <c r="N262" s="5" t="str">
        <f t="shared" si="28"/>
        <v>kw.4</v>
      </c>
      <c r="O262" s="42">
        <f t="shared" si="29"/>
        <v>7</v>
      </c>
    </row>
    <row r="263" spans="1:15" x14ac:dyDescent="0.2">
      <c r="A263" s="5">
        <v>262</v>
      </c>
      <c r="B263" s="6">
        <v>45197</v>
      </c>
      <c r="C263" s="7" t="s">
        <v>12</v>
      </c>
      <c r="D263" s="8">
        <v>3</v>
      </c>
      <c r="E263" s="5" t="str">
        <f>VLOOKUP(D263,Klienci!$B$2:$C$25,2,0)</f>
        <v>WIGA SZCZECIN</v>
      </c>
      <c r="F263" s="5" t="str">
        <f>VLOOKUP(E263,Klienci!$C$2:$D$25,2,0)</f>
        <v>dealer autoryzowany</v>
      </c>
      <c r="G263" s="5" t="str">
        <f>VLOOKUP(E263,Klienci!$C$2:$E$25,3,0)</f>
        <v>północny</v>
      </c>
      <c r="H263" s="9">
        <v>9895.7000000000007</v>
      </c>
      <c r="I263" s="9">
        <f t="shared" si="24"/>
        <v>2276.0100000000002</v>
      </c>
      <c r="J263" s="9">
        <f t="shared" si="25"/>
        <v>12171.710000000001</v>
      </c>
      <c r="K263" s="6">
        <f t="shared" si="26"/>
        <v>45227</v>
      </c>
      <c r="L263" s="6">
        <v>45228</v>
      </c>
      <c r="M263" s="5">
        <f t="shared" si="27"/>
        <v>1</v>
      </c>
      <c r="N263" s="5" t="str">
        <f t="shared" si="28"/>
        <v>kw.4</v>
      </c>
      <c r="O263" s="42">
        <f t="shared" si="29"/>
        <v>5</v>
      </c>
    </row>
    <row r="264" spans="1:15" x14ac:dyDescent="0.2">
      <c r="A264" s="5">
        <v>263</v>
      </c>
      <c r="B264" s="6">
        <v>45197</v>
      </c>
      <c r="C264" s="7" t="s">
        <v>11</v>
      </c>
      <c r="D264" s="8">
        <v>14</v>
      </c>
      <c r="E264" s="5" t="str">
        <f>VLOOKUP(D264,Klienci!$B$2:$C$25,2,0)</f>
        <v>R.MALINOWSKI MILANOWEK</v>
      </c>
      <c r="F264" s="5" t="str">
        <f>VLOOKUP(E264,Klienci!$C$2:$D$25,2,0)</f>
        <v>zakład przemysłowy</v>
      </c>
      <c r="G264" s="5" t="str">
        <f>VLOOKUP(E264,Klienci!$C$2:$E$25,3,0)</f>
        <v>centralny i wschodni</v>
      </c>
      <c r="H264" s="9">
        <v>1449.84</v>
      </c>
      <c r="I264" s="9">
        <f t="shared" si="24"/>
        <v>333.46</v>
      </c>
      <c r="J264" s="9">
        <f t="shared" si="25"/>
        <v>1783.3</v>
      </c>
      <c r="K264" s="6">
        <f t="shared" si="26"/>
        <v>45211</v>
      </c>
      <c r="L264" s="6">
        <v>45228</v>
      </c>
      <c r="M264" s="5">
        <f t="shared" si="27"/>
        <v>17</v>
      </c>
      <c r="N264" s="5" t="str">
        <f t="shared" si="28"/>
        <v>kw.4</v>
      </c>
      <c r="O264" s="42">
        <f t="shared" si="29"/>
        <v>5</v>
      </c>
    </row>
    <row r="265" spans="1:15" x14ac:dyDescent="0.2">
      <c r="A265" s="5">
        <v>264</v>
      </c>
      <c r="B265" s="6">
        <v>45198</v>
      </c>
      <c r="C265" s="7" t="s">
        <v>11</v>
      </c>
      <c r="D265" s="8">
        <v>2</v>
      </c>
      <c r="E265" s="5" t="str">
        <f>VLOOKUP(D265,Klienci!$B$2:$C$25,2,0)</f>
        <v>O.W.P.T. POZNAN</v>
      </c>
      <c r="F265" s="5" t="str">
        <f>VLOOKUP(E265,Klienci!$C$2:$D$25,2,0)</f>
        <v>dealer autoryzowany</v>
      </c>
      <c r="G265" s="5" t="str">
        <f>VLOOKUP(E265,Klienci!$C$2:$E$25,3,0)</f>
        <v>zachodni</v>
      </c>
      <c r="H265" s="9">
        <v>6742.91</v>
      </c>
      <c r="I265" s="9">
        <f t="shared" si="24"/>
        <v>1550.87</v>
      </c>
      <c r="J265" s="9">
        <f t="shared" si="25"/>
        <v>8293.7799999999988</v>
      </c>
      <c r="K265" s="6">
        <f t="shared" si="26"/>
        <v>45228</v>
      </c>
      <c r="L265" s="6">
        <v>45235</v>
      </c>
      <c r="M265" s="5">
        <f t="shared" si="27"/>
        <v>7</v>
      </c>
      <c r="N265" s="5" t="str">
        <f t="shared" si="28"/>
        <v>kw.4</v>
      </c>
      <c r="O265" s="42">
        <f t="shared" si="29"/>
        <v>6</v>
      </c>
    </row>
    <row r="266" spans="1:15" x14ac:dyDescent="0.2">
      <c r="A266" s="5">
        <v>265</v>
      </c>
      <c r="B266" s="6">
        <v>45199</v>
      </c>
      <c r="C266" s="7" t="s">
        <v>11</v>
      </c>
      <c r="D266" s="8">
        <v>2</v>
      </c>
      <c r="E266" s="5" t="str">
        <f>VLOOKUP(D266,Klienci!$B$2:$C$25,2,0)</f>
        <v>O.W.P.T. POZNAN</v>
      </c>
      <c r="F266" s="5" t="str">
        <f>VLOOKUP(E266,Klienci!$C$2:$D$25,2,0)</f>
        <v>dealer autoryzowany</v>
      </c>
      <c r="G266" s="5" t="str">
        <f>VLOOKUP(E266,Klienci!$C$2:$E$25,3,0)</f>
        <v>zachodni</v>
      </c>
      <c r="H266" s="9">
        <v>8672.76</v>
      </c>
      <c r="I266" s="9">
        <f t="shared" si="24"/>
        <v>1994.73</v>
      </c>
      <c r="J266" s="9">
        <f t="shared" si="25"/>
        <v>10667.49</v>
      </c>
      <c r="K266" s="6">
        <f t="shared" si="26"/>
        <v>45229</v>
      </c>
      <c r="L266" s="6">
        <v>45230</v>
      </c>
      <c r="M266" s="5">
        <f t="shared" si="27"/>
        <v>1</v>
      </c>
      <c r="N266" s="5" t="str">
        <f t="shared" si="28"/>
        <v>kw.4</v>
      </c>
      <c r="O266" s="42">
        <f t="shared" si="29"/>
        <v>7</v>
      </c>
    </row>
    <row r="267" spans="1:15" x14ac:dyDescent="0.2">
      <c r="A267" s="5">
        <v>266</v>
      </c>
      <c r="B267" s="6">
        <v>45201</v>
      </c>
      <c r="C267" s="7" t="s">
        <v>12</v>
      </c>
      <c r="D267" s="8">
        <v>3</v>
      </c>
      <c r="E267" s="5" t="str">
        <f>VLOOKUP(D267,Klienci!$B$2:$C$25,2,0)</f>
        <v>WIGA SZCZECIN</v>
      </c>
      <c r="F267" s="5" t="str">
        <f>VLOOKUP(E267,Klienci!$C$2:$D$25,2,0)</f>
        <v>dealer autoryzowany</v>
      </c>
      <c r="G267" s="5" t="str">
        <f>VLOOKUP(E267,Klienci!$C$2:$E$25,3,0)</f>
        <v>północny</v>
      </c>
      <c r="H267" s="9">
        <v>9560.94</v>
      </c>
      <c r="I267" s="9">
        <f t="shared" si="24"/>
        <v>2199.02</v>
      </c>
      <c r="J267" s="9">
        <f t="shared" si="25"/>
        <v>11759.960000000001</v>
      </c>
      <c r="K267" s="6">
        <f t="shared" si="26"/>
        <v>45232</v>
      </c>
      <c r="L267" s="6">
        <v>45243</v>
      </c>
      <c r="M267" s="5">
        <f t="shared" si="27"/>
        <v>11</v>
      </c>
      <c r="N267" s="5" t="str">
        <f t="shared" si="28"/>
        <v>kw.4</v>
      </c>
      <c r="O267" s="42">
        <f t="shared" si="29"/>
        <v>2</v>
      </c>
    </row>
    <row r="268" spans="1:15" x14ac:dyDescent="0.2">
      <c r="A268" s="5">
        <v>267</v>
      </c>
      <c r="B268" s="6">
        <v>45201</v>
      </c>
      <c r="C268" s="7" t="s">
        <v>12</v>
      </c>
      <c r="D268" s="8">
        <v>17</v>
      </c>
      <c r="E268" s="5" t="str">
        <f>VLOOKUP(D268,Klienci!$B$2:$C$25,2,0)</f>
        <v>GARIA OLSZTYN</v>
      </c>
      <c r="F268" s="5" t="str">
        <f>VLOOKUP(E268,Klienci!$C$2:$D$25,2,0)</f>
        <v>dealer autoryzowany</v>
      </c>
      <c r="G268" s="5" t="str">
        <f>VLOOKUP(E268,Klienci!$C$2:$E$25,3,0)</f>
        <v>północny</v>
      </c>
      <c r="H268" s="9">
        <v>4211.1400000000003</v>
      </c>
      <c r="I268" s="9">
        <f t="shared" si="24"/>
        <v>968.56</v>
      </c>
      <c r="J268" s="9">
        <f t="shared" si="25"/>
        <v>5179.7000000000007</v>
      </c>
      <c r="K268" s="6">
        <f t="shared" si="26"/>
        <v>45232</v>
      </c>
      <c r="L268" s="6">
        <v>45239</v>
      </c>
      <c r="M268" s="5">
        <f t="shared" si="27"/>
        <v>7</v>
      </c>
      <c r="N268" s="5" t="str">
        <f t="shared" si="28"/>
        <v>kw.4</v>
      </c>
      <c r="O268" s="42">
        <f t="shared" si="29"/>
        <v>2</v>
      </c>
    </row>
    <row r="269" spans="1:15" x14ac:dyDescent="0.2">
      <c r="A269" s="5">
        <v>268</v>
      </c>
      <c r="B269" s="6">
        <v>45202</v>
      </c>
      <c r="C269" s="7" t="s">
        <v>11</v>
      </c>
      <c r="D269" s="8">
        <v>13</v>
      </c>
      <c r="E269" s="5" t="str">
        <f>VLOOKUP(D269,Klienci!$B$2:$C$25,2,0)</f>
        <v>MORZE SZCZECIN</v>
      </c>
      <c r="F269" s="5" t="str">
        <f>VLOOKUP(E269,Klienci!$C$2:$D$25,2,0)</f>
        <v>zakład przemysłowy</v>
      </c>
      <c r="G269" s="5" t="str">
        <f>VLOOKUP(E269,Klienci!$C$2:$E$25,3,0)</f>
        <v>północny</v>
      </c>
      <c r="H269" s="9">
        <v>3733.72</v>
      </c>
      <c r="I269" s="9">
        <f t="shared" si="24"/>
        <v>858.76</v>
      </c>
      <c r="J269" s="9">
        <f t="shared" si="25"/>
        <v>4592.4799999999996</v>
      </c>
      <c r="K269" s="6">
        <f t="shared" si="26"/>
        <v>45216</v>
      </c>
      <c r="L269" s="6">
        <v>45224</v>
      </c>
      <c r="M269" s="5">
        <f t="shared" si="27"/>
        <v>8</v>
      </c>
      <c r="N269" s="5" t="str">
        <f t="shared" si="28"/>
        <v>kw.4</v>
      </c>
      <c r="O269" s="42">
        <f t="shared" si="29"/>
        <v>3</v>
      </c>
    </row>
    <row r="270" spans="1:15" x14ac:dyDescent="0.2">
      <c r="A270" s="5">
        <v>269</v>
      </c>
      <c r="B270" s="6">
        <v>45202</v>
      </c>
      <c r="C270" s="7" t="s">
        <v>11</v>
      </c>
      <c r="D270" s="8">
        <v>15</v>
      </c>
      <c r="E270" s="5" t="str">
        <f>VLOOKUP(D270,Klienci!$B$2:$C$25,2,0)</f>
        <v>T.GORAL BIALYSTOK</v>
      </c>
      <c r="F270" s="5" t="str">
        <f>VLOOKUP(E270,Klienci!$C$2:$D$25,2,0)</f>
        <v>dealer autoryzowany</v>
      </c>
      <c r="G270" s="5" t="str">
        <f>VLOOKUP(E270,Klienci!$C$2:$E$25,3,0)</f>
        <v>centralny i wschodni</v>
      </c>
      <c r="H270" s="9">
        <v>10973.36</v>
      </c>
      <c r="I270" s="9">
        <f t="shared" si="24"/>
        <v>2523.87</v>
      </c>
      <c r="J270" s="9">
        <f t="shared" si="25"/>
        <v>13497.23</v>
      </c>
      <c r="K270" s="6">
        <f t="shared" si="26"/>
        <v>45233</v>
      </c>
      <c r="L270" s="6">
        <v>45237</v>
      </c>
      <c r="M270" s="5">
        <f t="shared" si="27"/>
        <v>4</v>
      </c>
      <c r="N270" s="5" t="str">
        <f t="shared" si="28"/>
        <v>kw.4</v>
      </c>
      <c r="O270" s="42">
        <f t="shared" si="29"/>
        <v>3</v>
      </c>
    </row>
    <row r="271" spans="1:15" x14ac:dyDescent="0.2">
      <c r="A271" s="5">
        <v>270</v>
      </c>
      <c r="B271" s="6">
        <v>45203</v>
      </c>
      <c r="C271" s="7" t="s">
        <v>11</v>
      </c>
      <c r="D271" s="8">
        <v>4</v>
      </c>
      <c r="E271" s="5" t="str">
        <f>VLOOKUP(D271,Klienci!$B$2:$C$25,2,0)</f>
        <v>KAR-PEK POZNAN</v>
      </c>
      <c r="F271" s="5" t="str">
        <f>VLOOKUP(E271,Klienci!$C$2:$D$25,2,0)</f>
        <v>dealer autoryzowany</v>
      </c>
      <c r="G271" s="5" t="str">
        <f>VLOOKUP(E271,Klienci!$C$2:$E$25,3,0)</f>
        <v>zachodni</v>
      </c>
      <c r="H271" s="9">
        <v>20366.21</v>
      </c>
      <c r="I271" s="9">
        <f t="shared" si="24"/>
        <v>4684.2299999999996</v>
      </c>
      <c r="J271" s="9">
        <f t="shared" si="25"/>
        <v>25050.44</v>
      </c>
      <c r="K271" s="6">
        <f t="shared" si="26"/>
        <v>45234</v>
      </c>
      <c r="L271" s="6">
        <v>45236</v>
      </c>
      <c r="M271" s="5">
        <f t="shared" si="27"/>
        <v>2</v>
      </c>
      <c r="N271" s="5" t="str">
        <f t="shared" si="28"/>
        <v>kw.4</v>
      </c>
      <c r="O271" s="42">
        <f t="shared" si="29"/>
        <v>4</v>
      </c>
    </row>
    <row r="272" spans="1:15" x14ac:dyDescent="0.2">
      <c r="A272" s="5">
        <v>271</v>
      </c>
      <c r="B272" s="6">
        <v>45203</v>
      </c>
      <c r="C272" s="7" t="s">
        <v>12</v>
      </c>
      <c r="D272" s="8">
        <v>20</v>
      </c>
      <c r="E272" s="5" t="str">
        <f>VLOOKUP(D272,Klienci!$B$2:$C$25,2,0)</f>
        <v>R.JAWORSKI WROCLAW</v>
      </c>
      <c r="F272" s="5" t="str">
        <f>VLOOKUP(E272,Klienci!$C$2:$D$25,2,0)</f>
        <v>inna hurtownia</v>
      </c>
      <c r="G272" s="5" t="str">
        <f>VLOOKUP(E272,Klienci!$C$2:$E$25,3,0)</f>
        <v>zachodni</v>
      </c>
      <c r="H272" s="9">
        <v>5506.74</v>
      </c>
      <c r="I272" s="9">
        <f t="shared" si="24"/>
        <v>1266.55</v>
      </c>
      <c r="J272" s="9">
        <f t="shared" si="25"/>
        <v>6773.29</v>
      </c>
      <c r="K272" s="6">
        <f t="shared" si="26"/>
        <v>45224</v>
      </c>
      <c r="L272" s="6">
        <v>45237</v>
      </c>
      <c r="M272" s="5">
        <f t="shared" si="27"/>
        <v>13</v>
      </c>
      <c r="N272" s="5" t="str">
        <f t="shared" si="28"/>
        <v>kw.4</v>
      </c>
      <c r="O272" s="42">
        <f t="shared" si="29"/>
        <v>4</v>
      </c>
    </row>
    <row r="273" spans="1:15" x14ac:dyDescent="0.2">
      <c r="A273" s="5">
        <v>272</v>
      </c>
      <c r="B273" s="6">
        <v>45204</v>
      </c>
      <c r="C273" s="7" t="s">
        <v>11</v>
      </c>
      <c r="D273" s="8">
        <v>7</v>
      </c>
      <c r="E273" s="5" t="str">
        <f>VLOOKUP(D273,Klienci!$B$2:$C$25,2,0)</f>
        <v>GIRGOPOL GDANSK</v>
      </c>
      <c r="F273" s="5" t="str">
        <f>VLOOKUP(E273,Klienci!$C$2:$D$25,2,0)</f>
        <v>inna hurtownia</v>
      </c>
      <c r="G273" s="5" t="str">
        <f>VLOOKUP(E273,Klienci!$C$2:$E$25,3,0)</f>
        <v>północny</v>
      </c>
      <c r="H273" s="9">
        <v>5059.5</v>
      </c>
      <c r="I273" s="9">
        <f t="shared" si="24"/>
        <v>1163.69</v>
      </c>
      <c r="J273" s="9">
        <f t="shared" si="25"/>
        <v>6223.1900000000005</v>
      </c>
      <c r="K273" s="6">
        <f t="shared" si="26"/>
        <v>45225</v>
      </c>
      <c r="L273" s="6">
        <v>45227</v>
      </c>
      <c r="M273" s="5">
        <f t="shared" si="27"/>
        <v>2</v>
      </c>
      <c r="N273" s="5" t="str">
        <f t="shared" si="28"/>
        <v>kw.4</v>
      </c>
      <c r="O273" s="42">
        <f t="shared" si="29"/>
        <v>5</v>
      </c>
    </row>
    <row r="274" spans="1:15" x14ac:dyDescent="0.2">
      <c r="A274" s="5">
        <v>273</v>
      </c>
      <c r="B274" s="6">
        <v>45205</v>
      </c>
      <c r="C274" s="7" t="s">
        <v>12</v>
      </c>
      <c r="D274" s="8">
        <v>3</v>
      </c>
      <c r="E274" s="5" t="str">
        <f>VLOOKUP(D274,Klienci!$B$2:$C$25,2,0)</f>
        <v>WIGA SZCZECIN</v>
      </c>
      <c r="F274" s="5" t="str">
        <f>VLOOKUP(E274,Klienci!$C$2:$D$25,2,0)</f>
        <v>dealer autoryzowany</v>
      </c>
      <c r="G274" s="5" t="str">
        <f>VLOOKUP(E274,Klienci!$C$2:$E$25,3,0)</f>
        <v>północny</v>
      </c>
      <c r="H274" s="9">
        <v>8768.16</v>
      </c>
      <c r="I274" s="9">
        <f t="shared" si="24"/>
        <v>2016.68</v>
      </c>
      <c r="J274" s="9">
        <f t="shared" si="25"/>
        <v>10784.84</v>
      </c>
      <c r="K274" s="6">
        <f t="shared" si="26"/>
        <v>45236</v>
      </c>
      <c r="L274" s="6">
        <v>45236</v>
      </c>
      <c r="M274" s="5">
        <f t="shared" si="27"/>
        <v>0</v>
      </c>
      <c r="N274" s="5" t="str">
        <f t="shared" si="28"/>
        <v>kw.4</v>
      </c>
      <c r="O274" s="42">
        <f t="shared" si="29"/>
        <v>6</v>
      </c>
    </row>
    <row r="275" spans="1:15" x14ac:dyDescent="0.2">
      <c r="A275" s="5">
        <v>274</v>
      </c>
      <c r="B275" s="6">
        <v>45205</v>
      </c>
      <c r="C275" s="7" t="s">
        <v>11</v>
      </c>
      <c r="D275" s="8">
        <v>14</v>
      </c>
      <c r="E275" s="5" t="str">
        <f>VLOOKUP(D275,Klienci!$B$2:$C$25,2,0)</f>
        <v>R.MALINOWSKI MILANOWEK</v>
      </c>
      <c r="F275" s="5" t="str">
        <f>VLOOKUP(E275,Klienci!$C$2:$D$25,2,0)</f>
        <v>zakład przemysłowy</v>
      </c>
      <c r="G275" s="5" t="str">
        <f>VLOOKUP(E275,Klienci!$C$2:$E$25,3,0)</f>
        <v>centralny i wschodni</v>
      </c>
      <c r="H275" s="9">
        <v>921.19</v>
      </c>
      <c r="I275" s="9">
        <f t="shared" si="24"/>
        <v>211.87</v>
      </c>
      <c r="J275" s="9">
        <f t="shared" si="25"/>
        <v>1133.06</v>
      </c>
      <c r="K275" s="6">
        <f t="shared" si="26"/>
        <v>45219</v>
      </c>
      <c r="L275" s="6">
        <v>45228</v>
      </c>
      <c r="M275" s="5">
        <f t="shared" si="27"/>
        <v>9</v>
      </c>
      <c r="N275" s="5" t="str">
        <f t="shared" si="28"/>
        <v>kw.4</v>
      </c>
      <c r="O275" s="42">
        <f t="shared" si="29"/>
        <v>6</v>
      </c>
    </row>
    <row r="276" spans="1:15" x14ac:dyDescent="0.2">
      <c r="A276" s="5">
        <v>275</v>
      </c>
      <c r="B276" s="6">
        <v>45205</v>
      </c>
      <c r="C276" s="7" t="s">
        <v>11</v>
      </c>
      <c r="D276" s="8">
        <v>17</v>
      </c>
      <c r="E276" s="5" t="str">
        <f>VLOOKUP(D276,Klienci!$B$2:$C$25,2,0)</f>
        <v>GARIA OLSZTYN</v>
      </c>
      <c r="F276" s="5" t="str">
        <f>VLOOKUP(E276,Klienci!$C$2:$D$25,2,0)</f>
        <v>dealer autoryzowany</v>
      </c>
      <c r="G276" s="5" t="str">
        <f>VLOOKUP(E276,Klienci!$C$2:$E$25,3,0)</f>
        <v>północny</v>
      </c>
      <c r="H276" s="9">
        <v>8664.09</v>
      </c>
      <c r="I276" s="9">
        <f t="shared" si="24"/>
        <v>1992.74</v>
      </c>
      <c r="J276" s="9">
        <f t="shared" si="25"/>
        <v>10656.83</v>
      </c>
      <c r="K276" s="6">
        <f t="shared" si="26"/>
        <v>45236</v>
      </c>
      <c r="L276" s="6">
        <v>45246</v>
      </c>
      <c r="M276" s="5">
        <f t="shared" si="27"/>
        <v>10</v>
      </c>
      <c r="N276" s="5" t="str">
        <f t="shared" si="28"/>
        <v>kw.4</v>
      </c>
      <c r="O276" s="42">
        <f t="shared" si="29"/>
        <v>6</v>
      </c>
    </row>
    <row r="277" spans="1:15" x14ac:dyDescent="0.2">
      <c r="A277" s="5">
        <v>276</v>
      </c>
      <c r="B277" s="6">
        <v>45205</v>
      </c>
      <c r="C277" s="7" t="s">
        <v>11</v>
      </c>
      <c r="D277" s="8">
        <v>17</v>
      </c>
      <c r="E277" s="5" t="str">
        <f>VLOOKUP(D277,Klienci!$B$2:$C$25,2,0)</f>
        <v>GARIA OLSZTYN</v>
      </c>
      <c r="F277" s="5" t="str">
        <f>VLOOKUP(E277,Klienci!$C$2:$D$25,2,0)</f>
        <v>dealer autoryzowany</v>
      </c>
      <c r="G277" s="5" t="str">
        <f>VLOOKUP(E277,Klienci!$C$2:$E$25,3,0)</f>
        <v>północny</v>
      </c>
      <c r="H277" s="9">
        <v>7181.48</v>
      </c>
      <c r="I277" s="9">
        <f t="shared" si="24"/>
        <v>1651.74</v>
      </c>
      <c r="J277" s="9">
        <f t="shared" si="25"/>
        <v>8833.2199999999993</v>
      </c>
      <c r="K277" s="6">
        <f t="shared" si="26"/>
        <v>45236</v>
      </c>
      <c r="L277" s="6">
        <v>45245</v>
      </c>
      <c r="M277" s="5">
        <f t="shared" si="27"/>
        <v>9</v>
      </c>
      <c r="N277" s="5" t="str">
        <f t="shared" si="28"/>
        <v>kw.4</v>
      </c>
      <c r="O277" s="42">
        <f t="shared" si="29"/>
        <v>6</v>
      </c>
    </row>
    <row r="278" spans="1:15" x14ac:dyDescent="0.2">
      <c r="A278" s="5">
        <v>277</v>
      </c>
      <c r="B278" s="6">
        <v>45207</v>
      </c>
      <c r="C278" s="7" t="s">
        <v>12</v>
      </c>
      <c r="D278" s="8">
        <v>2</v>
      </c>
      <c r="E278" s="5" t="str">
        <f>VLOOKUP(D278,Klienci!$B$2:$C$25,2,0)</f>
        <v>O.W.P.T. POZNAN</v>
      </c>
      <c r="F278" s="5" t="str">
        <f>VLOOKUP(E278,Klienci!$C$2:$D$25,2,0)</f>
        <v>dealer autoryzowany</v>
      </c>
      <c r="G278" s="5" t="str">
        <f>VLOOKUP(E278,Klienci!$C$2:$E$25,3,0)</f>
        <v>zachodni</v>
      </c>
      <c r="H278" s="9">
        <v>3533.08</v>
      </c>
      <c r="I278" s="9">
        <f t="shared" si="24"/>
        <v>812.61</v>
      </c>
      <c r="J278" s="9">
        <f t="shared" si="25"/>
        <v>4345.6899999999996</v>
      </c>
      <c r="K278" s="6">
        <f t="shared" si="26"/>
        <v>45238</v>
      </c>
      <c r="L278" s="6">
        <v>45245</v>
      </c>
      <c r="M278" s="5">
        <f t="shared" si="27"/>
        <v>7</v>
      </c>
      <c r="N278" s="5" t="str">
        <f t="shared" si="28"/>
        <v>kw.4</v>
      </c>
      <c r="O278" s="42">
        <f t="shared" si="29"/>
        <v>1</v>
      </c>
    </row>
    <row r="279" spans="1:15" x14ac:dyDescent="0.2">
      <c r="A279" s="5">
        <v>278</v>
      </c>
      <c r="B279" s="6">
        <v>45207</v>
      </c>
      <c r="C279" s="7" t="s">
        <v>11</v>
      </c>
      <c r="D279" s="8">
        <v>4</v>
      </c>
      <c r="E279" s="5" t="str">
        <f>VLOOKUP(D279,Klienci!$B$2:$C$25,2,0)</f>
        <v>KAR-PEK POZNAN</v>
      </c>
      <c r="F279" s="5" t="str">
        <f>VLOOKUP(E279,Klienci!$C$2:$D$25,2,0)</f>
        <v>dealer autoryzowany</v>
      </c>
      <c r="G279" s="5" t="str">
        <f>VLOOKUP(E279,Klienci!$C$2:$E$25,3,0)</f>
        <v>zachodni</v>
      </c>
      <c r="H279" s="9">
        <v>22590.07</v>
      </c>
      <c r="I279" s="9">
        <f t="shared" si="24"/>
        <v>5195.72</v>
      </c>
      <c r="J279" s="9">
        <f t="shared" si="25"/>
        <v>27785.79</v>
      </c>
      <c r="K279" s="6">
        <f t="shared" si="26"/>
        <v>45238</v>
      </c>
      <c r="L279" s="6">
        <v>45240</v>
      </c>
      <c r="M279" s="5">
        <f t="shared" si="27"/>
        <v>2</v>
      </c>
      <c r="N279" s="5" t="str">
        <f t="shared" si="28"/>
        <v>kw.4</v>
      </c>
      <c r="O279" s="42">
        <f t="shared" si="29"/>
        <v>1</v>
      </c>
    </row>
    <row r="280" spans="1:15" x14ac:dyDescent="0.2">
      <c r="A280" s="5">
        <v>279</v>
      </c>
      <c r="B280" s="6">
        <v>45208</v>
      </c>
      <c r="C280" s="7" t="s">
        <v>12</v>
      </c>
      <c r="D280" s="8">
        <v>18</v>
      </c>
      <c r="E280" s="5" t="str">
        <f>VLOOKUP(D280,Klienci!$B$2:$C$25,2,0)</f>
        <v>PPRT KEDZIERZYN-KOZLE</v>
      </c>
      <c r="F280" s="5" t="str">
        <f>VLOOKUP(E280,Klienci!$C$2:$D$25,2,0)</f>
        <v>inna hurtownia</v>
      </c>
      <c r="G280" s="5" t="str">
        <f>VLOOKUP(E280,Klienci!$C$2:$E$25,3,0)</f>
        <v>południowy</v>
      </c>
      <c r="H280" s="9">
        <v>8338.4500000000007</v>
      </c>
      <c r="I280" s="9">
        <f t="shared" si="24"/>
        <v>1917.84</v>
      </c>
      <c r="J280" s="9">
        <f t="shared" si="25"/>
        <v>10256.290000000001</v>
      </c>
      <c r="K280" s="6">
        <f t="shared" si="26"/>
        <v>45229</v>
      </c>
      <c r="L280" s="6">
        <v>45239</v>
      </c>
      <c r="M280" s="5">
        <f t="shared" si="27"/>
        <v>10</v>
      </c>
      <c r="N280" s="5" t="str">
        <f t="shared" si="28"/>
        <v>kw.4</v>
      </c>
      <c r="O280" s="42">
        <f t="shared" si="29"/>
        <v>2</v>
      </c>
    </row>
    <row r="281" spans="1:15" x14ac:dyDescent="0.2">
      <c r="A281" s="5">
        <v>280</v>
      </c>
      <c r="B281" s="6">
        <v>45210</v>
      </c>
      <c r="C281" s="7" t="s">
        <v>11</v>
      </c>
      <c r="D281" s="8">
        <v>4</v>
      </c>
      <c r="E281" s="5" t="str">
        <f>VLOOKUP(D281,Klienci!$B$2:$C$25,2,0)</f>
        <v>KAR-PEK POZNAN</v>
      </c>
      <c r="F281" s="5" t="str">
        <f>VLOOKUP(E281,Klienci!$C$2:$D$25,2,0)</f>
        <v>dealer autoryzowany</v>
      </c>
      <c r="G281" s="5" t="str">
        <f>VLOOKUP(E281,Klienci!$C$2:$E$25,3,0)</f>
        <v>zachodni</v>
      </c>
      <c r="H281" s="9">
        <v>21129.89</v>
      </c>
      <c r="I281" s="9">
        <f t="shared" si="24"/>
        <v>4859.87</v>
      </c>
      <c r="J281" s="9">
        <f t="shared" si="25"/>
        <v>25989.759999999998</v>
      </c>
      <c r="K281" s="6">
        <f t="shared" si="26"/>
        <v>45241</v>
      </c>
      <c r="L281" s="6">
        <v>45241</v>
      </c>
      <c r="M281" s="5">
        <f t="shared" si="27"/>
        <v>0</v>
      </c>
      <c r="N281" s="5" t="str">
        <f t="shared" si="28"/>
        <v>kw.4</v>
      </c>
      <c r="O281" s="42">
        <f t="shared" si="29"/>
        <v>4</v>
      </c>
    </row>
    <row r="282" spans="1:15" x14ac:dyDescent="0.2">
      <c r="A282" s="5">
        <v>281</v>
      </c>
      <c r="B282" s="6">
        <v>45210</v>
      </c>
      <c r="C282" s="7" t="s">
        <v>11</v>
      </c>
      <c r="D282" s="8">
        <v>21</v>
      </c>
      <c r="E282" s="5" t="str">
        <f>VLOOKUP(D282,Klienci!$B$2:$C$25,2,0)</f>
        <v>SALET LODZ</v>
      </c>
      <c r="F282" s="5" t="str">
        <f>VLOOKUP(E282,Klienci!$C$2:$D$25,2,0)</f>
        <v>zakład przemysłowy</v>
      </c>
      <c r="G282" s="5" t="str">
        <f>VLOOKUP(E282,Klienci!$C$2:$E$25,3,0)</f>
        <v>centralny i wschodni</v>
      </c>
      <c r="H282" s="9">
        <v>1872.36</v>
      </c>
      <c r="I282" s="9">
        <f t="shared" si="24"/>
        <v>430.64</v>
      </c>
      <c r="J282" s="9">
        <f t="shared" si="25"/>
        <v>2303</v>
      </c>
      <c r="K282" s="6">
        <f t="shared" si="26"/>
        <v>45224</v>
      </c>
      <c r="L282" s="6">
        <v>45227</v>
      </c>
      <c r="M282" s="5">
        <f t="shared" si="27"/>
        <v>3</v>
      </c>
      <c r="N282" s="5" t="str">
        <f t="shared" si="28"/>
        <v>kw.4</v>
      </c>
      <c r="O282" s="42">
        <f t="shared" si="29"/>
        <v>4</v>
      </c>
    </row>
    <row r="283" spans="1:15" x14ac:dyDescent="0.2">
      <c r="A283" s="5">
        <v>282</v>
      </c>
      <c r="B283" s="6">
        <v>45211</v>
      </c>
      <c r="C283" s="7" t="s">
        <v>12</v>
      </c>
      <c r="D283" s="8">
        <v>8</v>
      </c>
      <c r="E283" s="5" t="str">
        <f>VLOOKUP(D283,Klienci!$B$2:$C$25,2,0)</f>
        <v>SKALA BIELSKO-BIALA</v>
      </c>
      <c r="F283" s="5" t="str">
        <f>VLOOKUP(E283,Klienci!$C$2:$D$25,2,0)</f>
        <v>inna hurtownia</v>
      </c>
      <c r="G283" s="5" t="str">
        <f>VLOOKUP(E283,Klienci!$C$2:$E$25,3,0)</f>
        <v>południowy</v>
      </c>
      <c r="H283" s="9">
        <v>3044.44</v>
      </c>
      <c r="I283" s="9">
        <f t="shared" si="24"/>
        <v>700.22</v>
      </c>
      <c r="J283" s="9">
        <f t="shared" si="25"/>
        <v>3744.66</v>
      </c>
      <c r="K283" s="6">
        <f t="shared" si="26"/>
        <v>45232</v>
      </c>
      <c r="L283" s="6">
        <v>45230</v>
      </c>
      <c r="M283" s="5">
        <f t="shared" si="27"/>
        <v>-2</v>
      </c>
      <c r="N283" s="5" t="str">
        <f t="shared" si="28"/>
        <v>kw.4</v>
      </c>
      <c r="O283" s="42">
        <f t="shared" si="29"/>
        <v>5</v>
      </c>
    </row>
    <row r="284" spans="1:15" x14ac:dyDescent="0.2">
      <c r="A284" s="5">
        <v>283</v>
      </c>
      <c r="B284" s="6">
        <v>45211</v>
      </c>
      <c r="C284" s="7" t="s">
        <v>11</v>
      </c>
      <c r="D284" s="8">
        <v>20</v>
      </c>
      <c r="E284" s="5" t="str">
        <f>VLOOKUP(D284,Klienci!$B$2:$C$25,2,0)</f>
        <v>R.JAWORSKI WROCLAW</v>
      </c>
      <c r="F284" s="5" t="str">
        <f>VLOOKUP(E284,Klienci!$C$2:$D$25,2,0)</f>
        <v>inna hurtownia</v>
      </c>
      <c r="G284" s="5" t="str">
        <f>VLOOKUP(E284,Klienci!$C$2:$E$25,3,0)</f>
        <v>zachodni</v>
      </c>
      <c r="H284" s="9">
        <v>4711.2700000000004</v>
      </c>
      <c r="I284" s="9">
        <f t="shared" si="24"/>
        <v>1083.5899999999999</v>
      </c>
      <c r="J284" s="9">
        <f t="shared" si="25"/>
        <v>5794.8600000000006</v>
      </c>
      <c r="K284" s="6">
        <f t="shared" si="26"/>
        <v>45232</v>
      </c>
      <c r="L284" s="6">
        <v>45257</v>
      </c>
      <c r="M284" s="5">
        <f t="shared" si="27"/>
        <v>25</v>
      </c>
      <c r="N284" s="5" t="str">
        <f t="shared" si="28"/>
        <v>kw.4</v>
      </c>
      <c r="O284" s="42">
        <f t="shared" si="29"/>
        <v>5</v>
      </c>
    </row>
    <row r="285" spans="1:15" x14ac:dyDescent="0.2">
      <c r="A285" s="5">
        <v>284</v>
      </c>
      <c r="B285" s="6">
        <v>45213</v>
      </c>
      <c r="C285" s="7" t="s">
        <v>11</v>
      </c>
      <c r="D285" s="8">
        <v>3</v>
      </c>
      <c r="E285" s="5" t="str">
        <f>VLOOKUP(D285,Klienci!$B$2:$C$25,2,0)</f>
        <v>WIGA SZCZECIN</v>
      </c>
      <c r="F285" s="5" t="str">
        <f>VLOOKUP(E285,Klienci!$C$2:$D$25,2,0)</f>
        <v>dealer autoryzowany</v>
      </c>
      <c r="G285" s="5" t="str">
        <f>VLOOKUP(E285,Klienci!$C$2:$E$25,3,0)</f>
        <v>północny</v>
      </c>
      <c r="H285" s="9">
        <v>7239.35</v>
      </c>
      <c r="I285" s="9">
        <f t="shared" si="24"/>
        <v>1665.05</v>
      </c>
      <c r="J285" s="9">
        <f t="shared" si="25"/>
        <v>8904.4</v>
      </c>
      <c r="K285" s="6">
        <f t="shared" si="26"/>
        <v>45244</v>
      </c>
      <c r="L285" s="6">
        <v>45241</v>
      </c>
      <c r="M285" s="5">
        <f t="shared" si="27"/>
        <v>-3</v>
      </c>
      <c r="N285" s="5" t="str">
        <f t="shared" si="28"/>
        <v>kw.4</v>
      </c>
      <c r="O285" s="42">
        <f t="shared" si="29"/>
        <v>7</v>
      </c>
    </row>
    <row r="286" spans="1:15" x14ac:dyDescent="0.2">
      <c r="A286" s="5">
        <v>285</v>
      </c>
      <c r="B286" s="6">
        <v>45214</v>
      </c>
      <c r="C286" s="7" t="s">
        <v>12</v>
      </c>
      <c r="D286" s="8">
        <v>8</v>
      </c>
      <c r="E286" s="5" t="str">
        <f>VLOOKUP(D286,Klienci!$B$2:$C$25,2,0)</f>
        <v>SKALA BIELSKO-BIALA</v>
      </c>
      <c r="F286" s="5" t="str">
        <f>VLOOKUP(E286,Klienci!$C$2:$D$25,2,0)</f>
        <v>inna hurtownia</v>
      </c>
      <c r="G286" s="5" t="str">
        <f>VLOOKUP(E286,Klienci!$C$2:$E$25,3,0)</f>
        <v>południowy</v>
      </c>
      <c r="H286" s="9">
        <v>4691.4799999999996</v>
      </c>
      <c r="I286" s="9">
        <f t="shared" si="24"/>
        <v>1079.04</v>
      </c>
      <c r="J286" s="9">
        <f t="shared" si="25"/>
        <v>5770.5199999999995</v>
      </c>
      <c r="K286" s="6">
        <f t="shared" si="26"/>
        <v>45235</v>
      </c>
      <c r="L286" s="6">
        <v>45239</v>
      </c>
      <c r="M286" s="5">
        <f t="shared" si="27"/>
        <v>4</v>
      </c>
      <c r="N286" s="5" t="str">
        <f t="shared" si="28"/>
        <v>kw.4</v>
      </c>
      <c r="O286" s="42">
        <f t="shared" si="29"/>
        <v>1</v>
      </c>
    </row>
    <row r="287" spans="1:15" x14ac:dyDescent="0.2">
      <c r="A287" s="5">
        <v>286</v>
      </c>
      <c r="B287" s="6">
        <v>45215</v>
      </c>
      <c r="C287" s="7" t="s">
        <v>12</v>
      </c>
      <c r="D287" s="8">
        <v>8</v>
      </c>
      <c r="E287" s="5" t="str">
        <f>VLOOKUP(D287,Klienci!$B$2:$C$25,2,0)</f>
        <v>SKALA BIELSKO-BIALA</v>
      </c>
      <c r="F287" s="5" t="str">
        <f>VLOOKUP(E287,Klienci!$C$2:$D$25,2,0)</f>
        <v>inna hurtownia</v>
      </c>
      <c r="G287" s="5" t="str">
        <f>VLOOKUP(E287,Klienci!$C$2:$E$25,3,0)</f>
        <v>południowy</v>
      </c>
      <c r="H287" s="9">
        <v>6649.55</v>
      </c>
      <c r="I287" s="9">
        <f t="shared" si="24"/>
        <v>1529.4</v>
      </c>
      <c r="J287" s="9">
        <f t="shared" si="25"/>
        <v>8178.9500000000007</v>
      </c>
      <c r="K287" s="6">
        <f t="shared" si="26"/>
        <v>45236</v>
      </c>
      <c r="L287" s="6">
        <v>45241</v>
      </c>
      <c r="M287" s="5">
        <f t="shared" si="27"/>
        <v>5</v>
      </c>
      <c r="N287" s="5" t="str">
        <f t="shared" si="28"/>
        <v>kw.4</v>
      </c>
      <c r="O287" s="42">
        <f t="shared" si="29"/>
        <v>2</v>
      </c>
    </row>
    <row r="288" spans="1:15" x14ac:dyDescent="0.2">
      <c r="A288" s="5">
        <v>287</v>
      </c>
      <c r="B288" s="6">
        <v>45215</v>
      </c>
      <c r="C288" s="7" t="s">
        <v>12</v>
      </c>
      <c r="D288" s="8">
        <v>17</v>
      </c>
      <c r="E288" s="5" t="str">
        <f>VLOOKUP(D288,Klienci!$B$2:$C$25,2,0)</f>
        <v>GARIA OLSZTYN</v>
      </c>
      <c r="F288" s="5" t="str">
        <f>VLOOKUP(E288,Klienci!$C$2:$D$25,2,0)</f>
        <v>dealer autoryzowany</v>
      </c>
      <c r="G288" s="5" t="str">
        <f>VLOOKUP(E288,Klienci!$C$2:$E$25,3,0)</f>
        <v>północny</v>
      </c>
      <c r="H288" s="9">
        <v>5994.91</v>
      </c>
      <c r="I288" s="9">
        <f t="shared" si="24"/>
        <v>1378.83</v>
      </c>
      <c r="J288" s="9">
        <f t="shared" si="25"/>
        <v>7373.74</v>
      </c>
      <c r="K288" s="6">
        <f t="shared" si="26"/>
        <v>45246</v>
      </c>
      <c r="L288" s="6">
        <v>45251</v>
      </c>
      <c r="M288" s="5">
        <f t="shared" si="27"/>
        <v>5</v>
      </c>
      <c r="N288" s="5" t="str">
        <f t="shared" si="28"/>
        <v>kw.4</v>
      </c>
      <c r="O288" s="42">
        <f t="shared" si="29"/>
        <v>2</v>
      </c>
    </row>
    <row r="289" spans="1:15" x14ac:dyDescent="0.2">
      <c r="A289" s="5">
        <v>288</v>
      </c>
      <c r="B289" s="6">
        <v>45215</v>
      </c>
      <c r="C289" s="7" t="s">
        <v>12</v>
      </c>
      <c r="D289" s="8">
        <v>20</v>
      </c>
      <c r="E289" s="5" t="str">
        <f>VLOOKUP(D289,Klienci!$B$2:$C$25,2,0)</f>
        <v>R.JAWORSKI WROCLAW</v>
      </c>
      <c r="F289" s="5" t="str">
        <f>VLOOKUP(E289,Klienci!$C$2:$D$25,2,0)</f>
        <v>inna hurtownia</v>
      </c>
      <c r="G289" s="5" t="str">
        <f>VLOOKUP(E289,Klienci!$C$2:$E$25,3,0)</f>
        <v>zachodni</v>
      </c>
      <c r="H289" s="9">
        <v>4374.59</v>
      </c>
      <c r="I289" s="9">
        <f t="shared" si="24"/>
        <v>1006.16</v>
      </c>
      <c r="J289" s="9">
        <f t="shared" si="25"/>
        <v>5380.75</v>
      </c>
      <c r="K289" s="6">
        <f t="shared" si="26"/>
        <v>45236</v>
      </c>
      <c r="L289" s="6">
        <v>45249</v>
      </c>
      <c r="M289" s="5">
        <f t="shared" si="27"/>
        <v>13</v>
      </c>
      <c r="N289" s="5" t="str">
        <f t="shared" si="28"/>
        <v>kw.4</v>
      </c>
      <c r="O289" s="42">
        <f t="shared" si="29"/>
        <v>2</v>
      </c>
    </row>
    <row r="290" spans="1:15" x14ac:dyDescent="0.2">
      <c r="A290" s="5">
        <v>289</v>
      </c>
      <c r="B290" s="6">
        <v>45216</v>
      </c>
      <c r="C290" s="7" t="s">
        <v>12</v>
      </c>
      <c r="D290" s="8">
        <v>17</v>
      </c>
      <c r="E290" s="5" t="str">
        <f>VLOOKUP(D290,Klienci!$B$2:$C$25,2,0)</f>
        <v>GARIA OLSZTYN</v>
      </c>
      <c r="F290" s="5" t="str">
        <f>VLOOKUP(E290,Klienci!$C$2:$D$25,2,0)</f>
        <v>dealer autoryzowany</v>
      </c>
      <c r="G290" s="5" t="str">
        <f>VLOOKUP(E290,Klienci!$C$2:$E$25,3,0)</f>
        <v>północny</v>
      </c>
      <c r="H290" s="9">
        <v>5842.65</v>
      </c>
      <c r="I290" s="9">
        <f t="shared" si="24"/>
        <v>1343.81</v>
      </c>
      <c r="J290" s="9">
        <f t="shared" si="25"/>
        <v>7186.4599999999991</v>
      </c>
      <c r="K290" s="6">
        <f t="shared" si="26"/>
        <v>45247</v>
      </c>
      <c r="L290" s="6">
        <v>45253</v>
      </c>
      <c r="M290" s="5">
        <f t="shared" si="27"/>
        <v>6</v>
      </c>
      <c r="N290" s="5" t="str">
        <f t="shared" si="28"/>
        <v>kw.4</v>
      </c>
      <c r="O290" s="42">
        <f t="shared" si="29"/>
        <v>3</v>
      </c>
    </row>
    <row r="291" spans="1:15" x14ac:dyDescent="0.2">
      <c r="A291" s="5">
        <v>290</v>
      </c>
      <c r="B291" s="6">
        <v>45218</v>
      </c>
      <c r="C291" s="7" t="s">
        <v>11</v>
      </c>
      <c r="D291" s="8">
        <v>23</v>
      </c>
      <c r="E291" s="5" t="str">
        <f>VLOOKUP(D291,Klienci!$B$2:$C$25,2,0)</f>
        <v xml:space="preserve">T.CZAPLIŃSKI KRAKOW  </v>
      </c>
      <c r="F291" s="5" t="str">
        <f>VLOOKUP(E291,Klienci!$C$2:$D$25,2,0)</f>
        <v>zakład przemysłowy</v>
      </c>
      <c r="G291" s="5" t="str">
        <f>VLOOKUP(E291,Klienci!$C$2:$E$25,3,0)</f>
        <v>południowy</v>
      </c>
      <c r="H291" s="9">
        <v>1379.57</v>
      </c>
      <c r="I291" s="9">
        <f t="shared" si="24"/>
        <v>317.3</v>
      </c>
      <c r="J291" s="9">
        <f t="shared" si="25"/>
        <v>1696.87</v>
      </c>
      <c r="K291" s="6">
        <f t="shared" si="26"/>
        <v>45232</v>
      </c>
      <c r="L291" s="6">
        <v>45245</v>
      </c>
      <c r="M291" s="5">
        <f t="shared" si="27"/>
        <v>13</v>
      </c>
      <c r="N291" s="5" t="str">
        <f t="shared" si="28"/>
        <v>kw.4</v>
      </c>
      <c r="O291" s="42">
        <f t="shared" si="29"/>
        <v>5</v>
      </c>
    </row>
    <row r="292" spans="1:15" x14ac:dyDescent="0.2">
      <c r="A292" s="5">
        <v>291</v>
      </c>
      <c r="B292" s="6">
        <v>45219</v>
      </c>
      <c r="C292" s="7" t="s">
        <v>11</v>
      </c>
      <c r="D292" s="8">
        <v>1</v>
      </c>
      <c r="E292" s="5" t="str">
        <f>VLOOKUP(D292,Klienci!$B$2:$C$25,2,0)</f>
        <v>JAFAN WARSZAWA</v>
      </c>
      <c r="F292" s="5" t="str">
        <f>VLOOKUP(E292,Klienci!$C$2:$D$25,2,0)</f>
        <v>dealer autoryzowany</v>
      </c>
      <c r="G292" s="5" t="str">
        <f>VLOOKUP(E292,Klienci!$C$2:$E$25,3,0)</f>
        <v>centralny i wschodni</v>
      </c>
      <c r="H292" s="9">
        <v>10884.88</v>
      </c>
      <c r="I292" s="9">
        <f t="shared" si="24"/>
        <v>2503.52</v>
      </c>
      <c r="J292" s="9">
        <f t="shared" si="25"/>
        <v>13388.4</v>
      </c>
      <c r="K292" s="6">
        <f t="shared" si="26"/>
        <v>45250</v>
      </c>
      <c r="L292" s="6">
        <v>45247</v>
      </c>
      <c r="M292" s="5">
        <f t="shared" si="27"/>
        <v>-3</v>
      </c>
      <c r="N292" s="5" t="str">
        <f t="shared" si="28"/>
        <v>kw.4</v>
      </c>
      <c r="O292" s="42">
        <f t="shared" si="29"/>
        <v>6</v>
      </c>
    </row>
    <row r="293" spans="1:15" x14ac:dyDescent="0.2">
      <c r="A293" s="5">
        <v>292</v>
      </c>
      <c r="B293" s="6">
        <v>45222</v>
      </c>
      <c r="C293" s="7" t="s">
        <v>11</v>
      </c>
      <c r="D293" s="8">
        <v>17</v>
      </c>
      <c r="E293" s="5" t="str">
        <f>VLOOKUP(D293,Klienci!$B$2:$C$25,2,0)</f>
        <v>GARIA OLSZTYN</v>
      </c>
      <c r="F293" s="5" t="str">
        <f>VLOOKUP(E293,Klienci!$C$2:$D$25,2,0)</f>
        <v>dealer autoryzowany</v>
      </c>
      <c r="G293" s="5" t="str">
        <f>VLOOKUP(E293,Klienci!$C$2:$E$25,3,0)</f>
        <v>północny</v>
      </c>
      <c r="H293" s="9">
        <v>9231.34</v>
      </c>
      <c r="I293" s="9">
        <f t="shared" si="24"/>
        <v>2123.21</v>
      </c>
      <c r="J293" s="9">
        <f t="shared" si="25"/>
        <v>11354.55</v>
      </c>
      <c r="K293" s="6">
        <f t="shared" si="26"/>
        <v>45253</v>
      </c>
      <c r="L293" s="6">
        <v>45256</v>
      </c>
      <c r="M293" s="5">
        <f t="shared" si="27"/>
        <v>3</v>
      </c>
      <c r="N293" s="5" t="str">
        <f t="shared" si="28"/>
        <v>kw.4</v>
      </c>
      <c r="O293" s="42">
        <f t="shared" si="29"/>
        <v>2</v>
      </c>
    </row>
    <row r="294" spans="1:15" x14ac:dyDescent="0.2">
      <c r="A294" s="5">
        <v>293</v>
      </c>
      <c r="B294" s="6">
        <v>45223</v>
      </c>
      <c r="C294" s="7" t="s">
        <v>11</v>
      </c>
      <c r="D294" s="8">
        <v>10</v>
      </c>
      <c r="E294" s="5" t="str">
        <f>VLOOKUP(D294,Klienci!$B$2:$C$25,2,0)</f>
        <v>SAM CHORZOW</v>
      </c>
      <c r="F294" s="5" t="str">
        <f>VLOOKUP(E294,Klienci!$C$2:$D$25,2,0)</f>
        <v>zakład przemysłowy</v>
      </c>
      <c r="G294" s="5" t="str">
        <f>VLOOKUP(E294,Klienci!$C$2:$E$25,3,0)</f>
        <v>południowy</v>
      </c>
      <c r="H294" s="9">
        <v>3958.19</v>
      </c>
      <c r="I294" s="9">
        <f t="shared" si="24"/>
        <v>910.38</v>
      </c>
      <c r="J294" s="9">
        <f t="shared" si="25"/>
        <v>4868.57</v>
      </c>
      <c r="K294" s="6">
        <f t="shared" si="26"/>
        <v>45237</v>
      </c>
      <c r="L294" s="6">
        <v>45257</v>
      </c>
      <c r="M294" s="5">
        <f t="shared" si="27"/>
        <v>20</v>
      </c>
      <c r="N294" s="5" t="str">
        <f t="shared" si="28"/>
        <v>kw.4</v>
      </c>
      <c r="O294" s="42">
        <f t="shared" si="29"/>
        <v>3</v>
      </c>
    </row>
    <row r="295" spans="1:15" x14ac:dyDescent="0.2">
      <c r="A295" s="5">
        <v>294</v>
      </c>
      <c r="B295" s="6">
        <v>45224</v>
      </c>
      <c r="C295" s="7" t="s">
        <v>11</v>
      </c>
      <c r="D295" s="8">
        <v>9</v>
      </c>
      <c r="E295" s="5" t="str">
        <f>VLOOKUP(D295,Klienci!$B$2:$C$25,2,0)</f>
        <v>TRATWA BRWINOW</v>
      </c>
      <c r="F295" s="5" t="str">
        <f>VLOOKUP(E295,Klienci!$C$2:$D$25,2,0)</f>
        <v>inna hurtownia</v>
      </c>
      <c r="G295" s="5" t="str">
        <f>VLOOKUP(E295,Klienci!$C$2:$E$25,3,0)</f>
        <v>centralny i wschodni</v>
      </c>
      <c r="H295" s="9">
        <v>4006.3</v>
      </c>
      <c r="I295" s="9">
        <f t="shared" si="24"/>
        <v>921.45</v>
      </c>
      <c r="J295" s="9">
        <f t="shared" si="25"/>
        <v>4927.75</v>
      </c>
      <c r="K295" s="6">
        <f t="shared" si="26"/>
        <v>45245</v>
      </c>
      <c r="L295" s="6">
        <v>45244</v>
      </c>
      <c r="M295" s="5">
        <f t="shared" si="27"/>
        <v>-1</v>
      </c>
      <c r="N295" s="5" t="str">
        <f t="shared" si="28"/>
        <v>kw.4</v>
      </c>
      <c r="O295" s="42">
        <f t="shared" si="29"/>
        <v>4</v>
      </c>
    </row>
    <row r="296" spans="1:15" x14ac:dyDescent="0.2">
      <c r="A296" s="5">
        <v>295</v>
      </c>
      <c r="B296" s="6">
        <v>45225</v>
      </c>
      <c r="C296" s="7" t="s">
        <v>11</v>
      </c>
      <c r="D296" s="8">
        <v>17</v>
      </c>
      <c r="E296" s="5" t="str">
        <f>VLOOKUP(D296,Klienci!$B$2:$C$25,2,0)</f>
        <v>GARIA OLSZTYN</v>
      </c>
      <c r="F296" s="5" t="str">
        <f>VLOOKUP(E296,Klienci!$C$2:$D$25,2,0)</f>
        <v>dealer autoryzowany</v>
      </c>
      <c r="G296" s="5" t="str">
        <f>VLOOKUP(E296,Klienci!$C$2:$E$25,3,0)</f>
        <v>północny</v>
      </c>
      <c r="H296" s="9">
        <v>9372.31</v>
      </c>
      <c r="I296" s="9">
        <f t="shared" si="24"/>
        <v>2155.63</v>
      </c>
      <c r="J296" s="9">
        <f t="shared" si="25"/>
        <v>11527.939999999999</v>
      </c>
      <c r="K296" s="6">
        <f t="shared" si="26"/>
        <v>45256</v>
      </c>
      <c r="L296" s="6">
        <v>45262</v>
      </c>
      <c r="M296" s="5">
        <f t="shared" si="27"/>
        <v>6</v>
      </c>
      <c r="N296" s="5" t="str">
        <f t="shared" si="28"/>
        <v>kw.4</v>
      </c>
      <c r="O296" s="42">
        <f t="shared" si="29"/>
        <v>5</v>
      </c>
    </row>
    <row r="297" spans="1:15" x14ac:dyDescent="0.2">
      <c r="A297" s="5">
        <v>296</v>
      </c>
      <c r="B297" s="6">
        <v>45227</v>
      </c>
      <c r="C297" s="7" t="s">
        <v>11</v>
      </c>
      <c r="D297" s="8">
        <v>2</v>
      </c>
      <c r="E297" s="5" t="str">
        <f>VLOOKUP(D297,Klienci!$B$2:$C$25,2,0)</f>
        <v>O.W.P.T. POZNAN</v>
      </c>
      <c r="F297" s="5" t="str">
        <f>VLOOKUP(E297,Klienci!$C$2:$D$25,2,0)</f>
        <v>dealer autoryzowany</v>
      </c>
      <c r="G297" s="5" t="str">
        <f>VLOOKUP(E297,Klienci!$C$2:$E$25,3,0)</f>
        <v>zachodni</v>
      </c>
      <c r="H297" s="9">
        <v>9878.93</v>
      </c>
      <c r="I297" s="9">
        <f t="shared" si="24"/>
        <v>2272.15</v>
      </c>
      <c r="J297" s="9">
        <f t="shared" si="25"/>
        <v>12151.08</v>
      </c>
      <c r="K297" s="6">
        <f t="shared" si="26"/>
        <v>45258</v>
      </c>
      <c r="L297" s="6">
        <v>45255</v>
      </c>
      <c r="M297" s="5">
        <f t="shared" si="27"/>
        <v>-3</v>
      </c>
      <c r="N297" s="5" t="str">
        <f t="shared" si="28"/>
        <v>kw.4</v>
      </c>
      <c r="O297" s="42">
        <f t="shared" si="29"/>
        <v>7</v>
      </c>
    </row>
    <row r="298" spans="1:15" x14ac:dyDescent="0.2">
      <c r="A298" s="5">
        <v>297</v>
      </c>
      <c r="B298" s="6">
        <v>45227</v>
      </c>
      <c r="C298" s="7" t="s">
        <v>12</v>
      </c>
      <c r="D298" s="8">
        <v>3</v>
      </c>
      <c r="E298" s="5" t="str">
        <f>VLOOKUP(D298,Klienci!$B$2:$C$25,2,0)</f>
        <v>WIGA SZCZECIN</v>
      </c>
      <c r="F298" s="5" t="str">
        <f>VLOOKUP(E298,Klienci!$C$2:$D$25,2,0)</f>
        <v>dealer autoryzowany</v>
      </c>
      <c r="G298" s="5" t="str">
        <f>VLOOKUP(E298,Klienci!$C$2:$E$25,3,0)</f>
        <v>północny</v>
      </c>
      <c r="H298" s="9">
        <v>9833.82</v>
      </c>
      <c r="I298" s="9">
        <f t="shared" si="24"/>
        <v>2261.7800000000002</v>
      </c>
      <c r="J298" s="9">
        <f t="shared" si="25"/>
        <v>12095.6</v>
      </c>
      <c r="K298" s="6">
        <f t="shared" si="26"/>
        <v>45258</v>
      </c>
      <c r="L298" s="6">
        <v>45262</v>
      </c>
      <c r="M298" s="5">
        <f t="shared" si="27"/>
        <v>4</v>
      </c>
      <c r="N298" s="5" t="str">
        <f t="shared" si="28"/>
        <v>kw.4</v>
      </c>
      <c r="O298" s="42">
        <f t="shared" si="29"/>
        <v>7</v>
      </c>
    </row>
    <row r="299" spans="1:15" x14ac:dyDescent="0.2">
      <c r="A299" s="5">
        <v>298</v>
      </c>
      <c r="B299" s="6">
        <v>45227</v>
      </c>
      <c r="C299" s="7" t="s">
        <v>11</v>
      </c>
      <c r="D299" s="8">
        <v>17</v>
      </c>
      <c r="E299" s="5" t="str">
        <f>VLOOKUP(D299,Klienci!$B$2:$C$25,2,0)</f>
        <v>GARIA OLSZTYN</v>
      </c>
      <c r="F299" s="5" t="str">
        <f>VLOOKUP(E299,Klienci!$C$2:$D$25,2,0)</f>
        <v>dealer autoryzowany</v>
      </c>
      <c r="G299" s="5" t="str">
        <f>VLOOKUP(E299,Klienci!$C$2:$E$25,3,0)</f>
        <v>północny</v>
      </c>
      <c r="H299" s="9">
        <v>5391.5</v>
      </c>
      <c r="I299" s="9">
        <f t="shared" si="24"/>
        <v>1240.05</v>
      </c>
      <c r="J299" s="9">
        <f t="shared" si="25"/>
        <v>6631.55</v>
      </c>
      <c r="K299" s="6">
        <f t="shared" si="26"/>
        <v>45258</v>
      </c>
      <c r="L299" s="6">
        <v>45263</v>
      </c>
      <c r="M299" s="5">
        <f t="shared" si="27"/>
        <v>5</v>
      </c>
      <c r="N299" s="5" t="str">
        <f t="shared" si="28"/>
        <v>kw.4</v>
      </c>
      <c r="O299" s="42">
        <f t="shared" si="29"/>
        <v>7</v>
      </c>
    </row>
    <row r="300" spans="1:15" x14ac:dyDescent="0.2">
      <c r="A300" s="5">
        <v>299</v>
      </c>
      <c r="B300" s="6">
        <v>45228</v>
      </c>
      <c r="C300" s="7" t="s">
        <v>11</v>
      </c>
      <c r="D300" s="8">
        <v>8</v>
      </c>
      <c r="E300" s="5" t="str">
        <f>VLOOKUP(D300,Klienci!$B$2:$C$25,2,0)</f>
        <v>SKALA BIELSKO-BIALA</v>
      </c>
      <c r="F300" s="5" t="str">
        <f>VLOOKUP(E300,Klienci!$C$2:$D$25,2,0)</f>
        <v>inna hurtownia</v>
      </c>
      <c r="G300" s="5" t="str">
        <f>VLOOKUP(E300,Klienci!$C$2:$E$25,3,0)</f>
        <v>południowy</v>
      </c>
      <c r="H300" s="9">
        <v>793.14</v>
      </c>
      <c r="I300" s="9">
        <f t="shared" si="24"/>
        <v>182.42</v>
      </c>
      <c r="J300" s="9">
        <f t="shared" si="25"/>
        <v>975.56</v>
      </c>
      <c r="K300" s="6">
        <f t="shared" si="26"/>
        <v>45249</v>
      </c>
      <c r="L300" s="6">
        <v>45247</v>
      </c>
      <c r="M300" s="5">
        <f t="shared" si="27"/>
        <v>-2</v>
      </c>
      <c r="N300" s="5" t="str">
        <f t="shared" si="28"/>
        <v>kw.4</v>
      </c>
      <c r="O300" s="42">
        <f t="shared" si="29"/>
        <v>1</v>
      </c>
    </row>
    <row r="301" spans="1:15" x14ac:dyDescent="0.2">
      <c r="A301" s="5">
        <v>300</v>
      </c>
      <c r="B301" s="6">
        <v>45229</v>
      </c>
      <c r="C301" s="7" t="s">
        <v>11</v>
      </c>
      <c r="D301" s="8">
        <v>7</v>
      </c>
      <c r="E301" s="5" t="str">
        <f>VLOOKUP(D301,Klienci!$B$2:$C$25,2,0)</f>
        <v>GIRGOPOL GDANSK</v>
      </c>
      <c r="F301" s="5" t="str">
        <f>VLOOKUP(E301,Klienci!$C$2:$D$25,2,0)</f>
        <v>inna hurtownia</v>
      </c>
      <c r="G301" s="5" t="str">
        <f>VLOOKUP(E301,Klienci!$C$2:$E$25,3,0)</f>
        <v>północny</v>
      </c>
      <c r="H301" s="9">
        <v>8090.47</v>
      </c>
      <c r="I301" s="9">
        <f t="shared" si="24"/>
        <v>1860.81</v>
      </c>
      <c r="J301" s="9">
        <f t="shared" si="25"/>
        <v>9951.2800000000007</v>
      </c>
      <c r="K301" s="6">
        <f t="shared" si="26"/>
        <v>45250</v>
      </c>
      <c r="L301" s="6">
        <v>45256</v>
      </c>
      <c r="M301" s="5">
        <f t="shared" si="27"/>
        <v>6</v>
      </c>
      <c r="N301" s="5" t="str">
        <f t="shared" si="28"/>
        <v>kw.4</v>
      </c>
      <c r="O301" s="42">
        <f t="shared" si="29"/>
        <v>2</v>
      </c>
    </row>
    <row r="302" spans="1:15" x14ac:dyDescent="0.2">
      <c r="A302" s="5">
        <v>301</v>
      </c>
      <c r="B302" s="6">
        <v>45231</v>
      </c>
      <c r="C302" s="7" t="s">
        <v>11</v>
      </c>
      <c r="D302" s="8">
        <v>7</v>
      </c>
      <c r="E302" s="5" t="str">
        <f>VLOOKUP(D302,Klienci!$B$2:$C$25,2,0)</f>
        <v>GIRGOPOL GDANSK</v>
      </c>
      <c r="F302" s="5" t="str">
        <f>VLOOKUP(E302,Klienci!$C$2:$D$25,2,0)</f>
        <v>inna hurtownia</v>
      </c>
      <c r="G302" s="5" t="str">
        <f>VLOOKUP(E302,Klienci!$C$2:$E$25,3,0)</f>
        <v>północny</v>
      </c>
      <c r="H302" s="9">
        <v>6866.58</v>
      </c>
      <c r="I302" s="9">
        <f t="shared" si="24"/>
        <v>1579.31</v>
      </c>
      <c r="J302" s="9">
        <f t="shared" si="25"/>
        <v>8445.89</v>
      </c>
      <c r="K302" s="6">
        <f t="shared" si="26"/>
        <v>45252</v>
      </c>
      <c r="L302" s="6">
        <v>45252</v>
      </c>
      <c r="M302" s="5">
        <f t="shared" si="27"/>
        <v>0</v>
      </c>
      <c r="N302" s="5" t="str">
        <f t="shared" si="28"/>
        <v>kw.4</v>
      </c>
      <c r="O302" s="42">
        <f t="shared" si="29"/>
        <v>4</v>
      </c>
    </row>
    <row r="303" spans="1:15" x14ac:dyDescent="0.2">
      <c r="A303" s="5">
        <v>302</v>
      </c>
      <c r="B303" s="6">
        <v>45232</v>
      </c>
      <c r="C303" s="7" t="s">
        <v>11</v>
      </c>
      <c r="D303" s="8">
        <v>3</v>
      </c>
      <c r="E303" s="5" t="str">
        <f>VLOOKUP(D303,Klienci!$B$2:$C$25,2,0)</f>
        <v>WIGA SZCZECIN</v>
      </c>
      <c r="F303" s="5" t="str">
        <f>VLOOKUP(E303,Klienci!$C$2:$D$25,2,0)</f>
        <v>dealer autoryzowany</v>
      </c>
      <c r="G303" s="5" t="str">
        <f>VLOOKUP(E303,Klienci!$C$2:$E$25,3,0)</f>
        <v>północny</v>
      </c>
      <c r="H303" s="9">
        <v>10887.66</v>
      </c>
      <c r="I303" s="9">
        <f t="shared" si="24"/>
        <v>2504.16</v>
      </c>
      <c r="J303" s="9">
        <f t="shared" si="25"/>
        <v>13391.82</v>
      </c>
      <c r="K303" s="6">
        <f t="shared" si="26"/>
        <v>45262</v>
      </c>
      <c r="L303" s="6">
        <v>45265</v>
      </c>
      <c r="M303" s="5">
        <f t="shared" si="27"/>
        <v>3</v>
      </c>
      <c r="N303" s="5" t="str">
        <f t="shared" si="28"/>
        <v>kw.4</v>
      </c>
      <c r="O303" s="42">
        <f t="shared" si="29"/>
        <v>5</v>
      </c>
    </row>
    <row r="304" spans="1:15" x14ac:dyDescent="0.2">
      <c r="A304" s="5">
        <v>303</v>
      </c>
      <c r="B304" s="6">
        <v>45234</v>
      </c>
      <c r="C304" s="7" t="s">
        <v>11</v>
      </c>
      <c r="D304" s="8">
        <v>4</v>
      </c>
      <c r="E304" s="5" t="str">
        <f>VLOOKUP(D304,Klienci!$B$2:$C$25,2,0)</f>
        <v>KAR-PEK POZNAN</v>
      </c>
      <c r="F304" s="5" t="str">
        <f>VLOOKUP(E304,Klienci!$C$2:$D$25,2,0)</f>
        <v>dealer autoryzowany</v>
      </c>
      <c r="G304" s="5" t="str">
        <f>VLOOKUP(E304,Klienci!$C$2:$E$25,3,0)</f>
        <v>zachodni</v>
      </c>
      <c r="H304" s="9">
        <v>15425.28</v>
      </c>
      <c r="I304" s="9">
        <f t="shared" si="24"/>
        <v>3547.81</v>
      </c>
      <c r="J304" s="9">
        <f t="shared" si="25"/>
        <v>18973.09</v>
      </c>
      <c r="K304" s="6">
        <f t="shared" si="26"/>
        <v>45264</v>
      </c>
      <c r="L304" s="6">
        <v>45258</v>
      </c>
      <c r="M304" s="5">
        <f t="shared" si="27"/>
        <v>-6</v>
      </c>
      <c r="N304" s="5" t="str">
        <f t="shared" si="28"/>
        <v>kw.4</v>
      </c>
      <c r="O304" s="42">
        <f t="shared" si="29"/>
        <v>7</v>
      </c>
    </row>
    <row r="305" spans="1:15" x14ac:dyDescent="0.2">
      <c r="A305" s="5">
        <v>304</v>
      </c>
      <c r="B305" s="6">
        <v>45235</v>
      </c>
      <c r="C305" s="7" t="s">
        <v>11</v>
      </c>
      <c r="D305" s="8">
        <v>8</v>
      </c>
      <c r="E305" s="5" t="str">
        <f>VLOOKUP(D305,Klienci!$B$2:$C$25,2,0)</f>
        <v>SKALA BIELSKO-BIALA</v>
      </c>
      <c r="F305" s="5" t="str">
        <f>VLOOKUP(E305,Klienci!$C$2:$D$25,2,0)</f>
        <v>inna hurtownia</v>
      </c>
      <c r="G305" s="5" t="str">
        <f>VLOOKUP(E305,Klienci!$C$2:$E$25,3,0)</f>
        <v>południowy</v>
      </c>
      <c r="H305" s="9">
        <v>8623.75</v>
      </c>
      <c r="I305" s="9">
        <f t="shared" si="24"/>
        <v>1983.46</v>
      </c>
      <c r="J305" s="9">
        <f t="shared" si="25"/>
        <v>10607.21</v>
      </c>
      <c r="K305" s="6">
        <f t="shared" si="26"/>
        <v>45256</v>
      </c>
      <c r="L305" s="6">
        <v>45260</v>
      </c>
      <c r="M305" s="5">
        <f t="shared" si="27"/>
        <v>4</v>
      </c>
      <c r="N305" s="5" t="str">
        <f t="shared" si="28"/>
        <v>kw.4</v>
      </c>
      <c r="O305" s="42">
        <f t="shared" si="29"/>
        <v>1</v>
      </c>
    </row>
    <row r="306" spans="1:15" x14ac:dyDescent="0.2">
      <c r="A306" s="5">
        <v>305</v>
      </c>
      <c r="B306" s="6">
        <v>45236</v>
      </c>
      <c r="C306" s="7" t="s">
        <v>11</v>
      </c>
      <c r="D306" s="8">
        <v>4</v>
      </c>
      <c r="E306" s="5" t="str">
        <f>VLOOKUP(D306,Klienci!$B$2:$C$25,2,0)</f>
        <v>KAR-PEK POZNAN</v>
      </c>
      <c r="F306" s="5" t="str">
        <f>VLOOKUP(E306,Klienci!$C$2:$D$25,2,0)</f>
        <v>dealer autoryzowany</v>
      </c>
      <c r="G306" s="5" t="str">
        <f>VLOOKUP(E306,Klienci!$C$2:$E$25,3,0)</f>
        <v>zachodni</v>
      </c>
      <c r="H306" s="9">
        <v>18631.900000000001</v>
      </c>
      <c r="I306" s="9">
        <f t="shared" si="24"/>
        <v>4285.34</v>
      </c>
      <c r="J306" s="9">
        <f t="shared" si="25"/>
        <v>22917.24</v>
      </c>
      <c r="K306" s="6">
        <f t="shared" si="26"/>
        <v>45266</v>
      </c>
      <c r="L306" s="6">
        <v>45266</v>
      </c>
      <c r="M306" s="5">
        <f t="shared" si="27"/>
        <v>0</v>
      </c>
      <c r="N306" s="5" t="str">
        <f t="shared" si="28"/>
        <v>kw.4</v>
      </c>
      <c r="O306" s="42">
        <f t="shared" si="29"/>
        <v>2</v>
      </c>
    </row>
    <row r="307" spans="1:15" x14ac:dyDescent="0.2">
      <c r="A307" s="5">
        <v>306</v>
      </c>
      <c r="B307" s="6">
        <v>45239</v>
      </c>
      <c r="C307" s="7" t="s">
        <v>11</v>
      </c>
      <c r="D307" s="8">
        <v>13</v>
      </c>
      <c r="E307" s="5" t="str">
        <f>VLOOKUP(D307,Klienci!$B$2:$C$25,2,0)</f>
        <v>MORZE SZCZECIN</v>
      </c>
      <c r="F307" s="5" t="str">
        <f>VLOOKUP(E307,Klienci!$C$2:$D$25,2,0)</f>
        <v>zakład przemysłowy</v>
      </c>
      <c r="G307" s="5" t="str">
        <f>VLOOKUP(E307,Klienci!$C$2:$E$25,3,0)</f>
        <v>północny</v>
      </c>
      <c r="H307" s="9">
        <v>678.75</v>
      </c>
      <c r="I307" s="9">
        <f t="shared" si="24"/>
        <v>156.11000000000001</v>
      </c>
      <c r="J307" s="9">
        <f t="shared" si="25"/>
        <v>834.86</v>
      </c>
      <c r="K307" s="6">
        <f t="shared" si="26"/>
        <v>45253</v>
      </c>
      <c r="L307" s="6">
        <v>45263</v>
      </c>
      <c r="M307" s="5">
        <f t="shared" si="27"/>
        <v>10</v>
      </c>
      <c r="N307" s="5" t="str">
        <f t="shared" si="28"/>
        <v>kw.4</v>
      </c>
      <c r="O307" s="42">
        <f t="shared" si="29"/>
        <v>5</v>
      </c>
    </row>
    <row r="308" spans="1:15" x14ac:dyDescent="0.2">
      <c r="A308" s="5">
        <v>307</v>
      </c>
      <c r="B308" s="6">
        <v>45239</v>
      </c>
      <c r="C308" s="7" t="s">
        <v>12</v>
      </c>
      <c r="D308" s="8">
        <v>17</v>
      </c>
      <c r="E308" s="5" t="str">
        <f>VLOOKUP(D308,Klienci!$B$2:$C$25,2,0)</f>
        <v>GARIA OLSZTYN</v>
      </c>
      <c r="F308" s="5" t="str">
        <f>VLOOKUP(E308,Klienci!$C$2:$D$25,2,0)</f>
        <v>dealer autoryzowany</v>
      </c>
      <c r="G308" s="5" t="str">
        <f>VLOOKUP(E308,Klienci!$C$2:$E$25,3,0)</f>
        <v>północny</v>
      </c>
      <c r="H308" s="9">
        <v>9822.11</v>
      </c>
      <c r="I308" s="9">
        <f t="shared" si="24"/>
        <v>2259.09</v>
      </c>
      <c r="J308" s="9">
        <f t="shared" si="25"/>
        <v>12081.2</v>
      </c>
      <c r="K308" s="6">
        <f t="shared" si="26"/>
        <v>45269</v>
      </c>
      <c r="L308" s="6">
        <v>45276</v>
      </c>
      <c r="M308" s="5">
        <f t="shared" si="27"/>
        <v>7</v>
      </c>
      <c r="N308" s="5" t="str">
        <f t="shared" si="28"/>
        <v>kw.4</v>
      </c>
      <c r="O308" s="42">
        <f t="shared" si="29"/>
        <v>5</v>
      </c>
    </row>
    <row r="309" spans="1:15" x14ac:dyDescent="0.2">
      <c r="A309" s="5">
        <v>308</v>
      </c>
      <c r="B309" s="6">
        <v>45239</v>
      </c>
      <c r="C309" s="7" t="s">
        <v>12</v>
      </c>
      <c r="D309" s="8">
        <v>20</v>
      </c>
      <c r="E309" s="5" t="str">
        <f>VLOOKUP(D309,Klienci!$B$2:$C$25,2,0)</f>
        <v>R.JAWORSKI WROCLAW</v>
      </c>
      <c r="F309" s="5" t="str">
        <f>VLOOKUP(E309,Klienci!$C$2:$D$25,2,0)</f>
        <v>inna hurtownia</v>
      </c>
      <c r="G309" s="5" t="str">
        <f>VLOOKUP(E309,Klienci!$C$2:$E$25,3,0)</f>
        <v>zachodni</v>
      </c>
      <c r="H309" s="9">
        <v>4736.7</v>
      </c>
      <c r="I309" s="9">
        <f t="shared" si="24"/>
        <v>1089.44</v>
      </c>
      <c r="J309" s="9">
        <f t="shared" si="25"/>
        <v>5826.1399999999994</v>
      </c>
      <c r="K309" s="6">
        <f t="shared" si="26"/>
        <v>45260</v>
      </c>
      <c r="L309" s="6">
        <v>45265</v>
      </c>
      <c r="M309" s="5">
        <f t="shared" si="27"/>
        <v>5</v>
      </c>
      <c r="N309" s="5" t="str">
        <f t="shared" si="28"/>
        <v>kw.4</v>
      </c>
      <c r="O309" s="42">
        <f t="shared" si="29"/>
        <v>5</v>
      </c>
    </row>
    <row r="310" spans="1:15" x14ac:dyDescent="0.2">
      <c r="A310" s="5">
        <v>309</v>
      </c>
      <c r="B310" s="6">
        <v>45241</v>
      </c>
      <c r="C310" s="7" t="s">
        <v>12</v>
      </c>
      <c r="D310" s="8">
        <v>6</v>
      </c>
      <c r="E310" s="5" t="str">
        <f>VLOOKUP(D310,Klienci!$B$2:$C$25,2,0)</f>
        <v>WSCHOD BIALYSTOK</v>
      </c>
      <c r="F310" s="5" t="str">
        <f>VLOOKUP(E310,Klienci!$C$2:$D$25,2,0)</f>
        <v>dealer autoryzowany</v>
      </c>
      <c r="G310" s="5" t="str">
        <f>VLOOKUP(E310,Klienci!$C$2:$E$25,3,0)</f>
        <v>centralny i wschodni</v>
      </c>
      <c r="H310" s="9">
        <v>5184.1899999999996</v>
      </c>
      <c r="I310" s="9">
        <f t="shared" si="24"/>
        <v>1192.3599999999999</v>
      </c>
      <c r="J310" s="9">
        <f t="shared" si="25"/>
        <v>6376.5499999999993</v>
      </c>
      <c r="K310" s="6">
        <f t="shared" si="26"/>
        <v>45271</v>
      </c>
      <c r="L310" s="6">
        <v>45276</v>
      </c>
      <c r="M310" s="5">
        <f t="shared" si="27"/>
        <v>5</v>
      </c>
      <c r="N310" s="5" t="str">
        <f t="shared" si="28"/>
        <v>kw.4</v>
      </c>
      <c r="O310" s="42">
        <f t="shared" si="29"/>
        <v>7</v>
      </c>
    </row>
    <row r="311" spans="1:15" x14ac:dyDescent="0.2">
      <c r="A311" s="5">
        <v>310</v>
      </c>
      <c r="B311" s="6">
        <v>45242</v>
      </c>
      <c r="C311" s="7" t="s">
        <v>12</v>
      </c>
      <c r="D311" s="8">
        <v>7</v>
      </c>
      <c r="E311" s="5" t="str">
        <f>VLOOKUP(D311,Klienci!$B$2:$C$25,2,0)</f>
        <v>GIRGOPOL GDANSK</v>
      </c>
      <c r="F311" s="5" t="str">
        <f>VLOOKUP(E311,Klienci!$C$2:$D$25,2,0)</f>
        <v>inna hurtownia</v>
      </c>
      <c r="G311" s="5" t="str">
        <f>VLOOKUP(E311,Klienci!$C$2:$E$25,3,0)</f>
        <v>północny</v>
      </c>
      <c r="H311" s="9">
        <v>2542.5</v>
      </c>
      <c r="I311" s="9">
        <f t="shared" si="24"/>
        <v>584.78</v>
      </c>
      <c r="J311" s="9">
        <f t="shared" si="25"/>
        <v>3127.2799999999997</v>
      </c>
      <c r="K311" s="6">
        <f t="shared" si="26"/>
        <v>45263</v>
      </c>
      <c r="L311" s="6">
        <v>45264</v>
      </c>
      <c r="M311" s="5">
        <f t="shared" si="27"/>
        <v>1</v>
      </c>
      <c r="N311" s="5" t="str">
        <f t="shared" si="28"/>
        <v>kw.4</v>
      </c>
      <c r="O311" s="42">
        <f t="shared" si="29"/>
        <v>1</v>
      </c>
    </row>
    <row r="312" spans="1:15" x14ac:dyDescent="0.2">
      <c r="A312" s="5">
        <v>311</v>
      </c>
      <c r="B312" s="6">
        <v>45243</v>
      </c>
      <c r="C312" s="7" t="s">
        <v>11</v>
      </c>
      <c r="D312" s="8">
        <v>15</v>
      </c>
      <c r="E312" s="5" t="str">
        <f>VLOOKUP(D312,Klienci!$B$2:$C$25,2,0)</f>
        <v>T.GORAL BIALYSTOK</v>
      </c>
      <c r="F312" s="5" t="str">
        <f>VLOOKUP(E312,Klienci!$C$2:$D$25,2,0)</f>
        <v>dealer autoryzowany</v>
      </c>
      <c r="G312" s="5" t="str">
        <f>VLOOKUP(E312,Klienci!$C$2:$E$25,3,0)</f>
        <v>centralny i wschodni</v>
      </c>
      <c r="H312" s="9">
        <v>10056.379999999999</v>
      </c>
      <c r="I312" s="9">
        <f t="shared" si="24"/>
        <v>2312.9699999999998</v>
      </c>
      <c r="J312" s="9">
        <f t="shared" si="25"/>
        <v>12369.349999999999</v>
      </c>
      <c r="K312" s="6">
        <f t="shared" si="26"/>
        <v>45273</v>
      </c>
      <c r="L312" s="6">
        <v>45275</v>
      </c>
      <c r="M312" s="5">
        <f t="shared" si="27"/>
        <v>2</v>
      </c>
      <c r="N312" s="5" t="str">
        <f t="shared" si="28"/>
        <v>kw.4</v>
      </c>
      <c r="O312" s="42">
        <f t="shared" si="29"/>
        <v>2</v>
      </c>
    </row>
    <row r="313" spans="1:15" x14ac:dyDescent="0.2">
      <c r="A313" s="5">
        <v>312</v>
      </c>
      <c r="B313" s="6">
        <v>45243</v>
      </c>
      <c r="C313" s="7" t="s">
        <v>12</v>
      </c>
      <c r="D313" s="8">
        <v>20</v>
      </c>
      <c r="E313" s="5" t="str">
        <f>VLOOKUP(D313,Klienci!$B$2:$C$25,2,0)</f>
        <v>R.JAWORSKI WROCLAW</v>
      </c>
      <c r="F313" s="5" t="str">
        <f>VLOOKUP(E313,Klienci!$C$2:$D$25,2,0)</f>
        <v>inna hurtownia</v>
      </c>
      <c r="G313" s="5" t="str">
        <f>VLOOKUP(E313,Klienci!$C$2:$E$25,3,0)</f>
        <v>zachodni</v>
      </c>
      <c r="H313" s="9">
        <v>2161.6999999999998</v>
      </c>
      <c r="I313" s="9">
        <f t="shared" si="24"/>
        <v>497.19</v>
      </c>
      <c r="J313" s="9">
        <f t="shared" si="25"/>
        <v>2658.89</v>
      </c>
      <c r="K313" s="6">
        <f t="shared" si="26"/>
        <v>45264</v>
      </c>
      <c r="L313" s="6">
        <v>45289</v>
      </c>
      <c r="M313" s="5">
        <f t="shared" si="27"/>
        <v>25</v>
      </c>
      <c r="N313" s="5" t="str">
        <f t="shared" si="28"/>
        <v>kw.4</v>
      </c>
      <c r="O313" s="42">
        <f t="shared" si="29"/>
        <v>2</v>
      </c>
    </row>
    <row r="314" spans="1:15" x14ac:dyDescent="0.2">
      <c r="A314" s="5">
        <v>313</v>
      </c>
      <c r="B314" s="6">
        <v>45244</v>
      </c>
      <c r="C314" s="7" t="s">
        <v>12</v>
      </c>
      <c r="D314" s="8">
        <v>20</v>
      </c>
      <c r="E314" s="5" t="str">
        <f>VLOOKUP(D314,Klienci!$B$2:$C$25,2,0)</f>
        <v>R.JAWORSKI WROCLAW</v>
      </c>
      <c r="F314" s="5" t="str">
        <f>VLOOKUP(E314,Klienci!$C$2:$D$25,2,0)</f>
        <v>inna hurtownia</v>
      </c>
      <c r="G314" s="5" t="str">
        <f>VLOOKUP(E314,Klienci!$C$2:$E$25,3,0)</f>
        <v>zachodni</v>
      </c>
      <c r="H314" s="9">
        <v>3601.33</v>
      </c>
      <c r="I314" s="9">
        <f t="shared" si="24"/>
        <v>828.31</v>
      </c>
      <c r="J314" s="9">
        <f t="shared" si="25"/>
        <v>4429.6399999999994</v>
      </c>
      <c r="K314" s="6">
        <f t="shared" si="26"/>
        <v>45265</v>
      </c>
      <c r="L314" s="6">
        <v>45277</v>
      </c>
      <c r="M314" s="5">
        <f t="shared" si="27"/>
        <v>12</v>
      </c>
      <c r="N314" s="5" t="str">
        <f t="shared" si="28"/>
        <v>kw.4</v>
      </c>
      <c r="O314" s="42">
        <f t="shared" si="29"/>
        <v>3</v>
      </c>
    </row>
    <row r="315" spans="1:15" x14ac:dyDescent="0.2">
      <c r="A315" s="5">
        <v>314</v>
      </c>
      <c r="B315" s="6">
        <v>45245</v>
      </c>
      <c r="C315" s="7" t="s">
        <v>12</v>
      </c>
      <c r="D315" s="8">
        <v>17</v>
      </c>
      <c r="E315" s="5" t="str">
        <f>VLOOKUP(D315,Klienci!$B$2:$C$25,2,0)</f>
        <v>GARIA OLSZTYN</v>
      </c>
      <c r="F315" s="5" t="str">
        <f>VLOOKUP(E315,Klienci!$C$2:$D$25,2,0)</f>
        <v>dealer autoryzowany</v>
      </c>
      <c r="G315" s="5" t="str">
        <f>VLOOKUP(E315,Klienci!$C$2:$E$25,3,0)</f>
        <v>północny</v>
      </c>
      <c r="H315" s="9">
        <v>9404.69</v>
      </c>
      <c r="I315" s="9">
        <f t="shared" si="24"/>
        <v>2163.08</v>
      </c>
      <c r="J315" s="9">
        <f t="shared" si="25"/>
        <v>11567.77</v>
      </c>
      <c r="K315" s="6">
        <f t="shared" si="26"/>
        <v>45275</v>
      </c>
      <c r="L315" s="6">
        <v>45278</v>
      </c>
      <c r="M315" s="5">
        <f t="shared" si="27"/>
        <v>3</v>
      </c>
      <c r="N315" s="5" t="str">
        <f t="shared" si="28"/>
        <v>kw.4</v>
      </c>
      <c r="O315" s="42">
        <f t="shared" si="29"/>
        <v>4</v>
      </c>
    </row>
    <row r="316" spans="1:15" x14ac:dyDescent="0.2">
      <c r="A316" s="5">
        <v>315</v>
      </c>
      <c r="B316" s="6">
        <v>45246</v>
      </c>
      <c r="C316" s="7" t="s">
        <v>12</v>
      </c>
      <c r="D316" s="8">
        <v>3</v>
      </c>
      <c r="E316" s="5" t="str">
        <f>VLOOKUP(D316,Klienci!$B$2:$C$25,2,0)</f>
        <v>WIGA SZCZECIN</v>
      </c>
      <c r="F316" s="5" t="str">
        <f>VLOOKUP(E316,Klienci!$C$2:$D$25,2,0)</f>
        <v>dealer autoryzowany</v>
      </c>
      <c r="G316" s="5" t="str">
        <f>VLOOKUP(E316,Klienci!$C$2:$E$25,3,0)</f>
        <v>północny</v>
      </c>
      <c r="H316" s="9">
        <v>10217.25</v>
      </c>
      <c r="I316" s="9">
        <f t="shared" si="24"/>
        <v>2349.9699999999998</v>
      </c>
      <c r="J316" s="9">
        <f t="shared" si="25"/>
        <v>12567.22</v>
      </c>
      <c r="K316" s="6">
        <f t="shared" si="26"/>
        <v>45276</v>
      </c>
      <c r="L316" s="6">
        <v>45285</v>
      </c>
      <c r="M316" s="5">
        <f t="shared" si="27"/>
        <v>9</v>
      </c>
      <c r="N316" s="5" t="str">
        <f t="shared" si="28"/>
        <v>kw.4</v>
      </c>
      <c r="O316" s="42">
        <f t="shared" si="29"/>
        <v>5</v>
      </c>
    </row>
    <row r="317" spans="1:15" x14ac:dyDescent="0.2">
      <c r="A317" s="5">
        <v>316</v>
      </c>
      <c r="B317" s="6">
        <v>45246</v>
      </c>
      <c r="C317" s="7" t="s">
        <v>11</v>
      </c>
      <c r="D317" s="8">
        <v>24</v>
      </c>
      <c r="E317" s="5" t="str">
        <f>VLOOKUP(D317,Klienci!$B$2:$C$25,2,0)</f>
        <v>STANDARD KALISZ</v>
      </c>
      <c r="F317" s="5" t="str">
        <f>VLOOKUP(E317,Klienci!$C$2:$D$25,2,0)</f>
        <v>zakład przemysłowy</v>
      </c>
      <c r="G317" s="5" t="str">
        <f>VLOOKUP(E317,Klienci!$C$2:$E$25,3,0)</f>
        <v>zachodni</v>
      </c>
      <c r="H317" s="9">
        <v>1851.3</v>
      </c>
      <c r="I317" s="9">
        <f t="shared" si="24"/>
        <v>425.8</v>
      </c>
      <c r="J317" s="9">
        <f t="shared" si="25"/>
        <v>2277.1</v>
      </c>
      <c r="K317" s="6">
        <f t="shared" si="26"/>
        <v>45260</v>
      </c>
      <c r="L317" s="6">
        <v>45273</v>
      </c>
      <c r="M317" s="5">
        <f t="shared" si="27"/>
        <v>13</v>
      </c>
      <c r="N317" s="5" t="str">
        <f t="shared" si="28"/>
        <v>kw.4</v>
      </c>
      <c r="O317" s="42">
        <f t="shared" si="29"/>
        <v>5</v>
      </c>
    </row>
    <row r="318" spans="1:15" x14ac:dyDescent="0.2">
      <c r="A318" s="5">
        <v>317</v>
      </c>
      <c r="B318" s="6">
        <v>45247</v>
      </c>
      <c r="C318" s="7" t="s">
        <v>11</v>
      </c>
      <c r="D318" s="8">
        <v>6</v>
      </c>
      <c r="E318" s="5" t="str">
        <f>VLOOKUP(D318,Klienci!$B$2:$C$25,2,0)</f>
        <v>WSCHOD BIALYSTOK</v>
      </c>
      <c r="F318" s="5" t="str">
        <f>VLOOKUP(E318,Klienci!$C$2:$D$25,2,0)</f>
        <v>dealer autoryzowany</v>
      </c>
      <c r="G318" s="5" t="str">
        <f>VLOOKUP(E318,Klienci!$C$2:$E$25,3,0)</f>
        <v>centralny i wschodni</v>
      </c>
      <c r="H318" s="9">
        <v>6813.89</v>
      </c>
      <c r="I318" s="9">
        <f t="shared" si="24"/>
        <v>1567.19</v>
      </c>
      <c r="J318" s="9">
        <f t="shared" si="25"/>
        <v>8381.08</v>
      </c>
      <c r="K318" s="6">
        <f t="shared" si="26"/>
        <v>45277</v>
      </c>
      <c r="L318" s="6">
        <v>45283</v>
      </c>
      <c r="M318" s="5">
        <f t="shared" si="27"/>
        <v>6</v>
      </c>
      <c r="N318" s="5" t="str">
        <f t="shared" si="28"/>
        <v>kw.4</v>
      </c>
      <c r="O318" s="42">
        <f t="shared" si="29"/>
        <v>6</v>
      </c>
    </row>
    <row r="319" spans="1:15" x14ac:dyDescent="0.2">
      <c r="A319" s="5">
        <v>318</v>
      </c>
      <c r="B319" s="6">
        <v>45249</v>
      </c>
      <c r="C319" s="7" t="s">
        <v>11</v>
      </c>
      <c r="D319" s="8">
        <v>7</v>
      </c>
      <c r="E319" s="5" t="str">
        <f>VLOOKUP(D319,Klienci!$B$2:$C$25,2,0)</f>
        <v>GIRGOPOL GDANSK</v>
      </c>
      <c r="F319" s="5" t="str">
        <f>VLOOKUP(E319,Klienci!$C$2:$D$25,2,0)</f>
        <v>inna hurtownia</v>
      </c>
      <c r="G319" s="5" t="str">
        <f>VLOOKUP(E319,Klienci!$C$2:$E$25,3,0)</f>
        <v>północny</v>
      </c>
      <c r="H319" s="9">
        <v>1318.21</v>
      </c>
      <c r="I319" s="9">
        <f t="shared" si="24"/>
        <v>303.19</v>
      </c>
      <c r="J319" s="9">
        <f t="shared" si="25"/>
        <v>1621.4</v>
      </c>
      <c r="K319" s="6">
        <f t="shared" si="26"/>
        <v>45270</v>
      </c>
      <c r="L319" s="6">
        <v>45274</v>
      </c>
      <c r="M319" s="5">
        <f t="shared" si="27"/>
        <v>4</v>
      </c>
      <c r="N319" s="5" t="str">
        <f t="shared" si="28"/>
        <v>kw.4</v>
      </c>
      <c r="O319" s="42">
        <f t="shared" si="29"/>
        <v>1</v>
      </c>
    </row>
    <row r="320" spans="1:15" x14ac:dyDescent="0.2">
      <c r="A320" s="5">
        <v>319</v>
      </c>
      <c r="B320" s="6">
        <v>45251</v>
      </c>
      <c r="C320" s="7" t="s">
        <v>11</v>
      </c>
      <c r="D320" s="8">
        <v>14</v>
      </c>
      <c r="E320" s="5" t="str">
        <f>VLOOKUP(D320,Klienci!$B$2:$C$25,2,0)</f>
        <v>R.MALINOWSKI MILANOWEK</v>
      </c>
      <c r="F320" s="5" t="str">
        <f>VLOOKUP(E320,Klienci!$C$2:$D$25,2,0)</f>
        <v>zakład przemysłowy</v>
      </c>
      <c r="G320" s="5" t="str">
        <f>VLOOKUP(E320,Klienci!$C$2:$E$25,3,0)</f>
        <v>centralny i wschodni</v>
      </c>
      <c r="H320" s="9">
        <v>1674.63</v>
      </c>
      <c r="I320" s="9">
        <f t="shared" si="24"/>
        <v>385.16</v>
      </c>
      <c r="J320" s="9">
        <f t="shared" si="25"/>
        <v>2059.79</v>
      </c>
      <c r="K320" s="6">
        <f t="shared" si="26"/>
        <v>45265</v>
      </c>
      <c r="L320" s="6">
        <v>45272</v>
      </c>
      <c r="M320" s="5">
        <f t="shared" si="27"/>
        <v>7</v>
      </c>
      <c r="N320" s="5" t="str">
        <f t="shared" si="28"/>
        <v>kw.4</v>
      </c>
      <c r="O320" s="42">
        <f t="shared" si="29"/>
        <v>3</v>
      </c>
    </row>
    <row r="321" spans="1:15" x14ac:dyDescent="0.2">
      <c r="A321" s="5">
        <v>320</v>
      </c>
      <c r="B321" s="6">
        <v>45253</v>
      </c>
      <c r="C321" s="7" t="s">
        <v>11</v>
      </c>
      <c r="D321" s="8">
        <v>23</v>
      </c>
      <c r="E321" s="5" t="str">
        <f>VLOOKUP(D321,Klienci!$B$2:$C$25,2,0)</f>
        <v xml:space="preserve">T.CZAPLIŃSKI KRAKOW  </v>
      </c>
      <c r="F321" s="5" t="str">
        <f>VLOOKUP(E321,Klienci!$C$2:$D$25,2,0)</f>
        <v>zakład przemysłowy</v>
      </c>
      <c r="G321" s="5" t="str">
        <f>VLOOKUP(E321,Klienci!$C$2:$E$25,3,0)</f>
        <v>południowy</v>
      </c>
      <c r="H321" s="9">
        <v>2462.71</v>
      </c>
      <c r="I321" s="9">
        <f t="shared" si="24"/>
        <v>566.41999999999996</v>
      </c>
      <c r="J321" s="9">
        <f t="shared" si="25"/>
        <v>3029.13</v>
      </c>
      <c r="K321" s="6">
        <f t="shared" si="26"/>
        <v>45267</v>
      </c>
      <c r="L321" s="6">
        <v>45280</v>
      </c>
      <c r="M321" s="5">
        <f t="shared" si="27"/>
        <v>13</v>
      </c>
      <c r="N321" s="5" t="str">
        <f t="shared" si="28"/>
        <v>kw.4</v>
      </c>
      <c r="O321" s="42">
        <f t="shared" si="29"/>
        <v>5</v>
      </c>
    </row>
    <row r="322" spans="1:15" x14ac:dyDescent="0.2">
      <c r="A322" s="5">
        <v>321</v>
      </c>
      <c r="B322" s="6">
        <v>45255</v>
      </c>
      <c r="C322" s="7" t="s">
        <v>12</v>
      </c>
      <c r="D322" s="8">
        <v>2</v>
      </c>
      <c r="E322" s="5" t="str">
        <f>VLOOKUP(D322,Klienci!$B$2:$C$25,2,0)</f>
        <v>O.W.P.T. POZNAN</v>
      </c>
      <c r="F322" s="5" t="str">
        <f>VLOOKUP(E322,Klienci!$C$2:$D$25,2,0)</f>
        <v>dealer autoryzowany</v>
      </c>
      <c r="G322" s="5" t="str">
        <f>VLOOKUP(E322,Klienci!$C$2:$E$25,3,0)</f>
        <v>zachodni</v>
      </c>
      <c r="H322" s="9">
        <v>9102.8799999999992</v>
      </c>
      <c r="I322" s="9">
        <f t="shared" ref="I322:I351" si="30">ROUND(H322*VAT,2)</f>
        <v>2093.66</v>
      </c>
      <c r="J322" s="9">
        <f t="shared" si="25"/>
        <v>11196.539999999999</v>
      </c>
      <c r="K322" s="6">
        <f t="shared" si="26"/>
        <v>45285</v>
      </c>
      <c r="L322" s="6">
        <v>45284</v>
      </c>
      <c r="M322" s="5">
        <f t="shared" si="27"/>
        <v>-1</v>
      </c>
      <c r="N322" s="5" t="str">
        <f t="shared" si="28"/>
        <v>kw.4</v>
      </c>
      <c r="O322" s="42">
        <f t="shared" si="29"/>
        <v>7</v>
      </c>
    </row>
    <row r="323" spans="1:15" x14ac:dyDescent="0.2">
      <c r="A323" s="5">
        <v>322</v>
      </c>
      <c r="B323" s="6">
        <v>45255</v>
      </c>
      <c r="C323" s="7" t="s">
        <v>11</v>
      </c>
      <c r="D323" s="8">
        <v>15</v>
      </c>
      <c r="E323" s="5" t="str">
        <f>VLOOKUP(D323,Klienci!$B$2:$C$25,2,0)</f>
        <v>T.GORAL BIALYSTOK</v>
      </c>
      <c r="F323" s="5" t="str">
        <f>VLOOKUP(E323,Klienci!$C$2:$D$25,2,0)</f>
        <v>dealer autoryzowany</v>
      </c>
      <c r="G323" s="5" t="str">
        <f>VLOOKUP(E323,Klienci!$C$2:$E$25,3,0)</f>
        <v>centralny i wschodni</v>
      </c>
      <c r="H323" s="9">
        <v>8054.48</v>
      </c>
      <c r="I323" s="9">
        <f t="shared" si="30"/>
        <v>1852.53</v>
      </c>
      <c r="J323" s="9">
        <f t="shared" ref="J323:J351" si="31">H323+I323</f>
        <v>9907.01</v>
      </c>
      <c r="K323" s="6">
        <f t="shared" ref="K323:K351" si="32">IF(F323=$R$2,EDATE(B323,1),IF(F323=$R$3,B323+21,B323+14))</f>
        <v>45285</v>
      </c>
      <c r="L323" s="6">
        <v>45285</v>
      </c>
      <c r="M323" s="5">
        <f t="shared" ref="M323:M351" si="33">L323-K323</f>
        <v>0</v>
      </c>
      <c r="N323" s="5" t="str">
        <f t="shared" ref="N323:N351" si="34">VLOOKUP(L323,$Q$6:$R$11,2,1)</f>
        <v>kw.4</v>
      </c>
      <c r="O323" s="42">
        <f t="shared" ref="O323:O351" si="35">WEEKDAY(B323)</f>
        <v>7</v>
      </c>
    </row>
    <row r="324" spans="1:15" x14ac:dyDescent="0.2">
      <c r="A324" s="5">
        <v>323</v>
      </c>
      <c r="B324" s="6">
        <v>45259</v>
      </c>
      <c r="C324" s="7" t="s">
        <v>12</v>
      </c>
      <c r="D324" s="8">
        <v>3</v>
      </c>
      <c r="E324" s="5" t="str">
        <f>VLOOKUP(D324,Klienci!$B$2:$C$25,2,0)</f>
        <v>WIGA SZCZECIN</v>
      </c>
      <c r="F324" s="5" t="str">
        <f>VLOOKUP(E324,Klienci!$C$2:$D$25,2,0)</f>
        <v>dealer autoryzowany</v>
      </c>
      <c r="G324" s="5" t="str">
        <f>VLOOKUP(E324,Klienci!$C$2:$E$25,3,0)</f>
        <v>północny</v>
      </c>
      <c r="H324" s="9">
        <v>9387.52</v>
      </c>
      <c r="I324" s="9">
        <f t="shared" si="30"/>
        <v>2159.13</v>
      </c>
      <c r="J324" s="9">
        <f t="shared" si="31"/>
        <v>11546.650000000001</v>
      </c>
      <c r="K324" s="6">
        <f t="shared" si="32"/>
        <v>45289</v>
      </c>
      <c r="L324" s="6">
        <v>45297</v>
      </c>
      <c r="M324" s="5">
        <f t="shared" si="33"/>
        <v>8</v>
      </c>
      <c r="N324" s="5">
        <f t="shared" si="34"/>
        <v>2024</v>
      </c>
      <c r="O324" s="42">
        <f t="shared" si="35"/>
        <v>4</v>
      </c>
    </row>
    <row r="325" spans="1:15" x14ac:dyDescent="0.2">
      <c r="A325" s="5">
        <v>324</v>
      </c>
      <c r="B325" s="6">
        <v>45260</v>
      </c>
      <c r="C325" s="7" t="s">
        <v>12</v>
      </c>
      <c r="D325" s="8">
        <v>3</v>
      </c>
      <c r="E325" s="5" t="str">
        <f>VLOOKUP(D325,Klienci!$B$2:$C$25,2,0)</f>
        <v>WIGA SZCZECIN</v>
      </c>
      <c r="F325" s="5" t="str">
        <f>VLOOKUP(E325,Klienci!$C$2:$D$25,2,0)</f>
        <v>dealer autoryzowany</v>
      </c>
      <c r="G325" s="5" t="str">
        <f>VLOOKUP(E325,Klienci!$C$2:$E$25,3,0)</f>
        <v>północny</v>
      </c>
      <c r="H325" s="9">
        <v>7963.77</v>
      </c>
      <c r="I325" s="9">
        <f t="shared" si="30"/>
        <v>1831.67</v>
      </c>
      <c r="J325" s="9">
        <f t="shared" si="31"/>
        <v>9795.44</v>
      </c>
      <c r="K325" s="6">
        <f t="shared" si="32"/>
        <v>45290</v>
      </c>
      <c r="L325" s="6">
        <v>45300</v>
      </c>
      <c r="M325" s="5">
        <f t="shared" si="33"/>
        <v>10</v>
      </c>
      <c r="N325" s="5">
        <f t="shared" si="34"/>
        <v>2024</v>
      </c>
      <c r="O325" s="42">
        <f t="shared" si="35"/>
        <v>5</v>
      </c>
    </row>
    <row r="326" spans="1:15" x14ac:dyDescent="0.2">
      <c r="A326" s="5">
        <v>325</v>
      </c>
      <c r="B326" s="6">
        <v>45260</v>
      </c>
      <c r="C326" s="7" t="s">
        <v>11</v>
      </c>
      <c r="D326" s="8">
        <v>13</v>
      </c>
      <c r="E326" s="5" t="str">
        <f>VLOOKUP(D326,Klienci!$B$2:$C$25,2,0)</f>
        <v>MORZE SZCZECIN</v>
      </c>
      <c r="F326" s="5" t="str">
        <f>VLOOKUP(E326,Klienci!$C$2:$D$25,2,0)</f>
        <v>zakład przemysłowy</v>
      </c>
      <c r="G326" s="5" t="str">
        <f>VLOOKUP(E326,Klienci!$C$2:$E$25,3,0)</f>
        <v>północny</v>
      </c>
      <c r="H326" s="9">
        <v>3401.56</v>
      </c>
      <c r="I326" s="9">
        <f t="shared" si="30"/>
        <v>782.36</v>
      </c>
      <c r="J326" s="9">
        <f t="shared" si="31"/>
        <v>4183.92</v>
      </c>
      <c r="K326" s="6">
        <f t="shared" si="32"/>
        <v>45274</v>
      </c>
      <c r="L326" s="6">
        <v>45291</v>
      </c>
      <c r="M326" s="5">
        <f t="shared" si="33"/>
        <v>17</v>
      </c>
      <c r="N326" s="5" t="str">
        <f t="shared" si="34"/>
        <v>kw.4</v>
      </c>
      <c r="O326" s="42">
        <f t="shared" si="35"/>
        <v>5</v>
      </c>
    </row>
    <row r="327" spans="1:15" x14ac:dyDescent="0.2">
      <c r="A327" s="5">
        <v>326</v>
      </c>
      <c r="B327" s="6">
        <v>45262</v>
      </c>
      <c r="C327" s="7" t="s">
        <v>11</v>
      </c>
      <c r="D327" s="8">
        <v>9</v>
      </c>
      <c r="E327" s="5" t="str">
        <f>VLOOKUP(D327,Klienci!$B$2:$C$25,2,0)</f>
        <v>TRATWA BRWINOW</v>
      </c>
      <c r="F327" s="5" t="str">
        <f>VLOOKUP(E327,Klienci!$C$2:$D$25,2,0)</f>
        <v>inna hurtownia</v>
      </c>
      <c r="G327" s="5" t="str">
        <f>VLOOKUP(E327,Klienci!$C$2:$E$25,3,0)</f>
        <v>centralny i wschodni</v>
      </c>
      <c r="H327" s="9">
        <v>4594.03</v>
      </c>
      <c r="I327" s="9">
        <f t="shared" si="30"/>
        <v>1056.6300000000001</v>
      </c>
      <c r="J327" s="9">
        <f t="shared" si="31"/>
        <v>5650.66</v>
      </c>
      <c r="K327" s="6">
        <f t="shared" si="32"/>
        <v>45283</v>
      </c>
      <c r="L327" s="6">
        <v>45284</v>
      </c>
      <c r="M327" s="5">
        <f t="shared" si="33"/>
        <v>1</v>
      </c>
      <c r="N327" s="5" t="str">
        <f t="shared" si="34"/>
        <v>kw.4</v>
      </c>
      <c r="O327" s="42">
        <f t="shared" si="35"/>
        <v>7</v>
      </c>
    </row>
    <row r="328" spans="1:15" x14ac:dyDescent="0.2">
      <c r="A328" s="5">
        <v>327</v>
      </c>
      <c r="B328" s="6">
        <v>45267</v>
      </c>
      <c r="C328" s="7" t="s">
        <v>12</v>
      </c>
      <c r="D328" s="8">
        <v>17</v>
      </c>
      <c r="E328" s="5" t="str">
        <f>VLOOKUP(D328,Klienci!$B$2:$C$25,2,0)</f>
        <v>GARIA OLSZTYN</v>
      </c>
      <c r="F328" s="5" t="str">
        <f>VLOOKUP(E328,Klienci!$C$2:$D$25,2,0)</f>
        <v>dealer autoryzowany</v>
      </c>
      <c r="G328" s="5" t="str">
        <f>VLOOKUP(E328,Klienci!$C$2:$E$25,3,0)</f>
        <v>północny</v>
      </c>
      <c r="H328" s="9">
        <v>9899.2999999999993</v>
      </c>
      <c r="I328" s="9">
        <f t="shared" si="30"/>
        <v>2276.84</v>
      </c>
      <c r="J328" s="9">
        <f t="shared" si="31"/>
        <v>12176.14</v>
      </c>
      <c r="K328" s="6">
        <f t="shared" si="32"/>
        <v>45298</v>
      </c>
      <c r="L328" s="6">
        <v>45302</v>
      </c>
      <c r="M328" s="5">
        <f t="shared" si="33"/>
        <v>4</v>
      </c>
      <c r="N328" s="5">
        <f t="shared" si="34"/>
        <v>2024</v>
      </c>
      <c r="O328" s="42">
        <f t="shared" si="35"/>
        <v>5</v>
      </c>
    </row>
    <row r="329" spans="1:15" x14ac:dyDescent="0.2">
      <c r="A329" s="5">
        <v>328</v>
      </c>
      <c r="B329" s="6">
        <v>45267</v>
      </c>
      <c r="C329" s="7" t="s">
        <v>11</v>
      </c>
      <c r="D329" s="8">
        <v>17</v>
      </c>
      <c r="E329" s="5" t="str">
        <f>VLOOKUP(D329,Klienci!$B$2:$C$25,2,0)</f>
        <v>GARIA OLSZTYN</v>
      </c>
      <c r="F329" s="5" t="str">
        <f>VLOOKUP(E329,Klienci!$C$2:$D$25,2,0)</f>
        <v>dealer autoryzowany</v>
      </c>
      <c r="G329" s="5" t="str">
        <f>VLOOKUP(E329,Klienci!$C$2:$E$25,3,0)</f>
        <v>północny</v>
      </c>
      <c r="H329" s="9">
        <v>9890.2800000000007</v>
      </c>
      <c r="I329" s="9">
        <f t="shared" si="30"/>
        <v>2274.7600000000002</v>
      </c>
      <c r="J329" s="9">
        <f t="shared" si="31"/>
        <v>12165.04</v>
      </c>
      <c r="K329" s="6">
        <f t="shared" si="32"/>
        <v>45298</v>
      </c>
      <c r="L329" s="6">
        <v>45306</v>
      </c>
      <c r="M329" s="5">
        <f t="shared" si="33"/>
        <v>8</v>
      </c>
      <c r="N329" s="5">
        <f t="shared" si="34"/>
        <v>2024</v>
      </c>
      <c r="O329" s="42">
        <f t="shared" si="35"/>
        <v>5</v>
      </c>
    </row>
    <row r="330" spans="1:15" x14ac:dyDescent="0.2">
      <c r="A330" s="5">
        <v>329</v>
      </c>
      <c r="B330" s="6">
        <v>45268</v>
      </c>
      <c r="C330" s="7" t="s">
        <v>11</v>
      </c>
      <c r="D330" s="8">
        <v>14</v>
      </c>
      <c r="E330" s="5" t="str">
        <f>VLOOKUP(D330,Klienci!$B$2:$C$25,2,0)</f>
        <v>R.MALINOWSKI MILANOWEK</v>
      </c>
      <c r="F330" s="5" t="str">
        <f>VLOOKUP(E330,Klienci!$C$2:$D$25,2,0)</f>
        <v>zakład przemysłowy</v>
      </c>
      <c r="G330" s="5" t="str">
        <f>VLOOKUP(E330,Klienci!$C$2:$E$25,3,0)</f>
        <v>centralny i wschodni</v>
      </c>
      <c r="H330" s="9">
        <v>996.21</v>
      </c>
      <c r="I330" s="9">
        <f t="shared" si="30"/>
        <v>229.13</v>
      </c>
      <c r="J330" s="9">
        <f t="shared" si="31"/>
        <v>1225.3400000000001</v>
      </c>
      <c r="K330" s="6">
        <f t="shared" si="32"/>
        <v>45282</v>
      </c>
      <c r="L330" s="6">
        <v>45286</v>
      </c>
      <c r="M330" s="5">
        <f t="shared" si="33"/>
        <v>4</v>
      </c>
      <c r="N330" s="5" t="str">
        <f t="shared" si="34"/>
        <v>kw.4</v>
      </c>
      <c r="O330" s="42">
        <f t="shared" si="35"/>
        <v>6</v>
      </c>
    </row>
    <row r="331" spans="1:15" x14ac:dyDescent="0.2">
      <c r="A331" s="5">
        <v>330</v>
      </c>
      <c r="B331" s="6">
        <v>45269</v>
      </c>
      <c r="C331" s="7" t="s">
        <v>11</v>
      </c>
      <c r="D331" s="8">
        <v>1</v>
      </c>
      <c r="E331" s="5" t="str">
        <f>VLOOKUP(D331,Klienci!$B$2:$C$25,2,0)</f>
        <v>JAFAN WARSZAWA</v>
      </c>
      <c r="F331" s="5" t="str">
        <f>VLOOKUP(E331,Klienci!$C$2:$D$25,2,0)</f>
        <v>dealer autoryzowany</v>
      </c>
      <c r="G331" s="5" t="str">
        <f>VLOOKUP(E331,Klienci!$C$2:$E$25,3,0)</f>
        <v>centralny i wschodni</v>
      </c>
      <c r="H331" s="9">
        <v>9869.1</v>
      </c>
      <c r="I331" s="9">
        <f t="shared" si="30"/>
        <v>2269.89</v>
      </c>
      <c r="J331" s="9">
        <f t="shared" si="31"/>
        <v>12138.99</v>
      </c>
      <c r="K331" s="6">
        <f t="shared" si="32"/>
        <v>45300</v>
      </c>
      <c r="L331" s="6">
        <v>45307</v>
      </c>
      <c r="M331" s="5">
        <f t="shared" si="33"/>
        <v>7</v>
      </c>
      <c r="N331" s="5">
        <f t="shared" si="34"/>
        <v>2024</v>
      </c>
      <c r="O331" s="42">
        <f t="shared" si="35"/>
        <v>7</v>
      </c>
    </row>
    <row r="332" spans="1:15" x14ac:dyDescent="0.2">
      <c r="A332" s="5">
        <v>331</v>
      </c>
      <c r="B332" s="6">
        <v>45271</v>
      </c>
      <c r="C332" s="7" t="s">
        <v>11</v>
      </c>
      <c r="D332" s="8">
        <v>12</v>
      </c>
      <c r="E332" s="5" t="str">
        <f>VLOOKUP(D332,Klienci!$B$2:$C$25,2,0)</f>
        <v>PPWD KATOWICE</v>
      </c>
      <c r="F332" s="5" t="str">
        <f>VLOOKUP(E332,Klienci!$C$2:$D$25,2,0)</f>
        <v>zakład przemysłowy</v>
      </c>
      <c r="G332" s="5" t="str">
        <f>VLOOKUP(E332,Klienci!$C$2:$E$25,3,0)</f>
        <v>południowy</v>
      </c>
      <c r="H332" s="9">
        <v>1224.06</v>
      </c>
      <c r="I332" s="9">
        <f t="shared" si="30"/>
        <v>281.52999999999997</v>
      </c>
      <c r="J332" s="9">
        <f t="shared" si="31"/>
        <v>1505.59</v>
      </c>
      <c r="K332" s="6">
        <f t="shared" si="32"/>
        <v>45285</v>
      </c>
      <c r="L332" s="6">
        <v>45286</v>
      </c>
      <c r="M332" s="5">
        <f t="shared" si="33"/>
        <v>1</v>
      </c>
      <c r="N332" s="5" t="str">
        <f t="shared" si="34"/>
        <v>kw.4</v>
      </c>
      <c r="O332" s="42">
        <f t="shared" si="35"/>
        <v>2</v>
      </c>
    </row>
    <row r="333" spans="1:15" x14ac:dyDescent="0.2">
      <c r="A333" s="5">
        <v>332</v>
      </c>
      <c r="B333" s="6">
        <v>45275</v>
      </c>
      <c r="C333" s="7" t="s">
        <v>11</v>
      </c>
      <c r="D333" s="8">
        <v>13</v>
      </c>
      <c r="E333" s="5" t="str">
        <f>VLOOKUP(D333,Klienci!$B$2:$C$25,2,0)</f>
        <v>MORZE SZCZECIN</v>
      </c>
      <c r="F333" s="5" t="str">
        <f>VLOOKUP(E333,Klienci!$C$2:$D$25,2,0)</f>
        <v>zakład przemysłowy</v>
      </c>
      <c r="G333" s="5" t="str">
        <f>VLOOKUP(E333,Klienci!$C$2:$E$25,3,0)</f>
        <v>północny</v>
      </c>
      <c r="H333" s="9">
        <v>869.09</v>
      </c>
      <c r="I333" s="9">
        <f t="shared" si="30"/>
        <v>199.89</v>
      </c>
      <c r="J333" s="9">
        <f t="shared" si="31"/>
        <v>1068.98</v>
      </c>
      <c r="K333" s="6">
        <f t="shared" si="32"/>
        <v>45289</v>
      </c>
      <c r="L333" s="6">
        <v>45304</v>
      </c>
      <c r="M333" s="5">
        <f t="shared" si="33"/>
        <v>15</v>
      </c>
      <c r="N333" s="5">
        <f t="shared" si="34"/>
        <v>2024</v>
      </c>
      <c r="O333" s="42">
        <f t="shared" si="35"/>
        <v>6</v>
      </c>
    </row>
    <row r="334" spans="1:15" x14ac:dyDescent="0.2">
      <c r="A334" s="5">
        <v>333</v>
      </c>
      <c r="B334" s="6">
        <v>45276</v>
      </c>
      <c r="C334" s="7" t="s">
        <v>12</v>
      </c>
      <c r="D334" s="8">
        <v>9</v>
      </c>
      <c r="E334" s="5" t="str">
        <f>VLOOKUP(D334,Klienci!$B$2:$C$25,2,0)</f>
        <v>TRATWA BRWINOW</v>
      </c>
      <c r="F334" s="5" t="str">
        <f>VLOOKUP(E334,Klienci!$C$2:$D$25,2,0)</f>
        <v>inna hurtownia</v>
      </c>
      <c r="G334" s="5" t="str">
        <f>VLOOKUP(E334,Klienci!$C$2:$E$25,3,0)</f>
        <v>centralny i wschodni</v>
      </c>
      <c r="H334" s="9">
        <v>3499.96</v>
      </c>
      <c r="I334" s="9">
        <f t="shared" si="30"/>
        <v>804.99</v>
      </c>
      <c r="J334" s="9">
        <f t="shared" si="31"/>
        <v>4304.95</v>
      </c>
      <c r="K334" s="6">
        <f t="shared" si="32"/>
        <v>45297</v>
      </c>
      <c r="L334" s="6">
        <v>45299</v>
      </c>
      <c r="M334" s="5">
        <f t="shared" si="33"/>
        <v>2</v>
      </c>
      <c r="N334" s="5">
        <f t="shared" si="34"/>
        <v>2024</v>
      </c>
      <c r="O334" s="42">
        <f t="shared" si="35"/>
        <v>7</v>
      </c>
    </row>
    <row r="335" spans="1:15" x14ac:dyDescent="0.2">
      <c r="A335" s="5">
        <v>334</v>
      </c>
      <c r="B335" s="6">
        <v>45277</v>
      </c>
      <c r="C335" s="7" t="s">
        <v>11</v>
      </c>
      <c r="D335" s="8">
        <v>7</v>
      </c>
      <c r="E335" s="5" t="str">
        <f>VLOOKUP(D335,Klienci!$B$2:$C$25,2,0)</f>
        <v>GIRGOPOL GDANSK</v>
      </c>
      <c r="F335" s="5" t="str">
        <f>VLOOKUP(E335,Klienci!$C$2:$D$25,2,0)</f>
        <v>inna hurtownia</v>
      </c>
      <c r="G335" s="5" t="str">
        <f>VLOOKUP(E335,Klienci!$C$2:$E$25,3,0)</f>
        <v>północny</v>
      </c>
      <c r="H335" s="9">
        <v>2858.13</v>
      </c>
      <c r="I335" s="9">
        <f t="shared" si="30"/>
        <v>657.37</v>
      </c>
      <c r="J335" s="9">
        <f t="shared" si="31"/>
        <v>3515.5</v>
      </c>
      <c r="K335" s="6">
        <f t="shared" si="32"/>
        <v>45298</v>
      </c>
      <c r="L335" s="6">
        <v>45295</v>
      </c>
      <c r="M335" s="5">
        <f t="shared" si="33"/>
        <v>-3</v>
      </c>
      <c r="N335" s="5">
        <f t="shared" si="34"/>
        <v>2024</v>
      </c>
      <c r="O335" s="42">
        <f t="shared" si="35"/>
        <v>1</v>
      </c>
    </row>
    <row r="336" spans="1:15" x14ac:dyDescent="0.2">
      <c r="A336" s="5">
        <v>335</v>
      </c>
      <c r="B336" s="6">
        <v>45277</v>
      </c>
      <c r="C336" s="7" t="s">
        <v>11</v>
      </c>
      <c r="D336" s="8">
        <v>23</v>
      </c>
      <c r="E336" s="5" t="str">
        <f>VLOOKUP(D336,Klienci!$B$2:$C$25,2,0)</f>
        <v xml:space="preserve">T.CZAPLIŃSKI KRAKOW  </v>
      </c>
      <c r="F336" s="5" t="str">
        <f>VLOOKUP(E336,Klienci!$C$2:$D$25,2,0)</f>
        <v>zakład przemysłowy</v>
      </c>
      <c r="G336" s="5" t="str">
        <f>VLOOKUP(E336,Klienci!$C$2:$E$25,3,0)</f>
        <v>południowy</v>
      </c>
      <c r="H336" s="9">
        <v>2541.39</v>
      </c>
      <c r="I336" s="9">
        <f t="shared" si="30"/>
        <v>584.52</v>
      </c>
      <c r="J336" s="9">
        <f t="shared" si="31"/>
        <v>3125.91</v>
      </c>
      <c r="K336" s="6">
        <f t="shared" si="32"/>
        <v>45291</v>
      </c>
      <c r="L336" s="6">
        <v>45293</v>
      </c>
      <c r="M336" s="5">
        <f t="shared" si="33"/>
        <v>2</v>
      </c>
      <c r="N336" s="5">
        <f t="shared" si="34"/>
        <v>2024</v>
      </c>
      <c r="O336" s="42">
        <f t="shared" si="35"/>
        <v>1</v>
      </c>
    </row>
    <row r="337" spans="1:15" x14ac:dyDescent="0.2">
      <c r="A337" s="5">
        <v>336</v>
      </c>
      <c r="B337" s="6">
        <v>45278</v>
      </c>
      <c r="C337" s="7" t="s">
        <v>11</v>
      </c>
      <c r="D337" s="8">
        <v>15</v>
      </c>
      <c r="E337" s="5" t="str">
        <f>VLOOKUP(D337,Klienci!$B$2:$C$25,2,0)</f>
        <v>T.GORAL BIALYSTOK</v>
      </c>
      <c r="F337" s="5" t="str">
        <f>VLOOKUP(E337,Klienci!$C$2:$D$25,2,0)</f>
        <v>dealer autoryzowany</v>
      </c>
      <c r="G337" s="5" t="str">
        <f>VLOOKUP(E337,Klienci!$C$2:$E$25,3,0)</f>
        <v>centralny i wschodni</v>
      </c>
      <c r="H337" s="9">
        <v>6246.6</v>
      </c>
      <c r="I337" s="9">
        <f t="shared" si="30"/>
        <v>1436.72</v>
      </c>
      <c r="J337" s="9">
        <f t="shared" si="31"/>
        <v>7683.3200000000006</v>
      </c>
      <c r="K337" s="6">
        <f t="shared" si="32"/>
        <v>45309</v>
      </c>
      <c r="L337" s="6">
        <v>45307</v>
      </c>
      <c r="M337" s="5">
        <f t="shared" si="33"/>
        <v>-2</v>
      </c>
      <c r="N337" s="5">
        <f t="shared" si="34"/>
        <v>2024</v>
      </c>
      <c r="O337" s="42">
        <f t="shared" si="35"/>
        <v>2</v>
      </c>
    </row>
    <row r="338" spans="1:15" x14ac:dyDescent="0.2">
      <c r="A338" s="5">
        <v>337</v>
      </c>
      <c r="B338" s="6">
        <v>45278</v>
      </c>
      <c r="C338" s="7" t="s">
        <v>11</v>
      </c>
      <c r="D338" s="8">
        <v>15</v>
      </c>
      <c r="E338" s="5" t="str">
        <f>VLOOKUP(D338,Klienci!$B$2:$C$25,2,0)</f>
        <v>T.GORAL BIALYSTOK</v>
      </c>
      <c r="F338" s="5" t="str">
        <f>VLOOKUP(E338,Klienci!$C$2:$D$25,2,0)</f>
        <v>dealer autoryzowany</v>
      </c>
      <c r="G338" s="5" t="str">
        <f>VLOOKUP(E338,Klienci!$C$2:$E$25,3,0)</f>
        <v>centralny i wschodni</v>
      </c>
      <c r="H338" s="9">
        <v>6430.65</v>
      </c>
      <c r="I338" s="9">
        <f t="shared" si="30"/>
        <v>1479.05</v>
      </c>
      <c r="J338" s="9">
        <f t="shared" si="31"/>
        <v>7909.7</v>
      </c>
      <c r="K338" s="6">
        <f t="shared" si="32"/>
        <v>45309</v>
      </c>
      <c r="L338" s="6">
        <v>45306</v>
      </c>
      <c r="M338" s="5">
        <f t="shared" si="33"/>
        <v>-3</v>
      </c>
      <c r="N338" s="5">
        <f t="shared" si="34"/>
        <v>2024</v>
      </c>
      <c r="O338" s="42">
        <f t="shared" si="35"/>
        <v>2</v>
      </c>
    </row>
    <row r="339" spans="1:15" x14ac:dyDescent="0.2">
      <c r="A339" s="5">
        <v>338</v>
      </c>
      <c r="B339" s="6">
        <v>45279</v>
      </c>
      <c r="C339" s="7" t="s">
        <v>11</v>
      </c>
      <c r="D339" s="8">
        <v>18</v>
      </c>
      <c r="E339" s="5" t="str">
        <f>VLOOKUP(D339,Klienci!$B$2:$C$25,2,0)</f>
        <v>PPRT KEDZIERZYN-KOZLE</v>
      </c>
      <c r="F339" s="5" t="str">
        <f>VLOOKUP(E339,Klienci!$C$2:$D$25,2,0)</f>
        <v>inna hurtownia</v>
      </c>
      <c r="G339" s="5" t="str">
        <f>VLOOKUP(E339,Klienci!$C$2:$E$25,3,0)</f>
        <v>południowy</v>
      </c>
      <c r="H339" s="9">
        <v>12905.89</v>
      </c>
      <c r="I339" s="9">
        <f t="shared" si="30"/>
        <v>2968.35</v>
      </c>
      <c r="J339" s="9">
        <f t="shared" si="31"/>
        <v>15874.24</v>
      </c>
      <c r="K339" s="6">
        <f t="shared" si="32"/>
        <v>45300</v>
      </c>
      <c r="L339" s="6">
        <v>45314</v>
      </c>
      <c r="M339" s="5">
        <f t="shared" si="33"/>
        <v>14</v>
      </c>
      <c r="N339" s="5">
        <f t="shared" si="34"/>
        <v>2024</v>
      </c>
      <c r="O339" s="42">
        <f t="shared" si="35"/>
        <v>3</v>
      </c>
    </row>
    <row r="340" spans="1:15" x14ac:dyDescent="0.2">
      <c r="A340" s="5">
        <v>339</v>
      </c>
      <c r="B340" s="6">
        <v>45280</v>
      </c>
      <c r="C340" s="7" t="s">
        <v>12</v>
      </c>
      <c r="D340" s="8">
        <v>17</v>
      </c>
      <c r="E340" s="5" t="str">
        <f>VLOOKUP(D340,Klienci!$B$2:$C$25,2,0)</f>
        <v>GARIA OLSZTYN</v>
      </c>
      <c r="F340" s="5" t="str">
        <f>VLOOKUP(E340,Klienci!$C$2:$D$25,2,0)</f>
        <v>dealer autoryzowany</v>
      </c>
      <c r="G340" s="5" t="str">
        <f>VLOOKUP(E340,Klienci!$C$2:$E$25,3,0)</f>
        <v>północny</v>
      </c>
      <c r="H340" s="9">
        <v>5902.34</v>
      </c>
      <c r="I340" s="9">
        <f t="shared" si="30"/>
        <v>1357.54</v>
      </c>
      <c r="J340" s="9">
        <f t="shared" si="31"/>
        <v>7259.88</v>
      </c>
      <c r="K340" s="6">
        <f t="shared" si="32"/>
        <v>45311</v>
      </c>
      <c r="L340" s="6">
        <v>45313</v>
      </c>
      <c r="M340" s="5">
        <f t="shared" si="33"/>
        <v>2</v>
      </c>
      <c r="N340" s="5">
        <f t="shared" si="34"/>
        <v>2024</v>
      </c>
      <c r="O340" s="42">
        <f t="shared" si="35"/>
        <v>4</v>
      </c>
    </row>
    <row r="341" spans="1:15" x14ac:dyDescent="0.2">
      <c r="A341" s="5">
        <v>340</v>
      </c>
      <c r="B341" s="6">
        <v>45281</v>
      </c>
      <c r="C341" s="7" t="s">
        <v>11</v>
      </c>
      <c r="D341" s="8">
        <v>3</v>
      </c>
      <c r="E341" s="5" t="str">
        <f>VLOOKUP(D341,Klienci!$B$2:$C$25,2,0)</f>
        <v>WIGA SZCZECIN</v>
      </c>
      <c r="F341" s="5" t="str">
        <f>VLOOKUP(E341,Klienci!$C$2:$D$25,2,0)</f>
        <v>dealer autoryzowany</v>
      </c>
      <c r="G341" s="5" t="str">
        <f>VLOOKUP(E341,Klienci!$C$2:$E$25,3,0)</f>
        <v>północny</v>
      </c>
      <c r="H341" s="9">
        <v>8053.23</v>
      </c>
      <c r="I341" s="9">
        <f t="shared" si="30"/>
        <v>1852.24</v>
      </c>
      <c r="J341" s="9">
        <f t="shared" si="31"/>
        <v>9905.4699999999993</v>
      </c>
      <c r="K341" s="6">
        <f t="shared" si="32"/>
        <v>45312</v>
      </c>
      <c r="L341" s="6">
        <v>45310</v>
      </c>
      <c r="M341" s="5">
        <f t="shared" si="33"/>
        <v>-2</v>
      </c>
      <c r="N341" s="5">
        <f t="shared" si="34"/>
        <v>2024</v>
      </c>
      <c r="O341" s="42">
        <f t="shared" si="35"/>
        <v>5</v>
      </c>
    </row>
    <row r="342" spans="1:15" x14ac:dyDescent="0.2">
      <c r="A342" s="5">
        <v>341</v>
      </c>
      <c r="B342" s="6">
        <v>45281</v>
      </c>
      <c r="C342" s="7" t="s">
        <v>11</v>
      </c>
      <c r="D342" s="8">
        <v>21</v>
      </c>
      <c r="E342" s="5" t="str">
        <f>VLOOKUP(D342,Klienci!$B$2:$C$25,2,0)</f>
        <v>SALET LODZ</v>
      </c>
      <c r="F342" s="5" t="str">
        <f>VLOOKUP(E342,Klienci!$C$2:$D$25,2,0)</f>
        <v>zakład przemysłowy</v>
      </c>
      <c r="G342" s="5" t="str">
        <f>VLOOKUP(E342,Klienci!$C$2:$E$25,3,0)</f>
        <v>centralny i wschodni</v>
      </c>
      <c r="H342" s="9">
        <v>2877.41</v>
      </c>
      <c r="I342" s="9">
        <f t="shared" si="30"/>
        <v>661.8</v>
      </c>
      <c r="J342" s="9">
        <f t="shared" si="31"/>
        <v>3539.21</v>
      </c>
      <c r="K342" s="6">
        <f t="shared" si="32"/>
        <v>45295</v>
      </c>
      <c r="L342" s="6">
        <v>45297</v>
      </c>
      <c r="M342" s="5">
        <f t="shared" si="33"/>
        <v>2</v>
      </c>
      <c r="N342" s="5">
        <f t="shared" si="34"/>
        <v>2024</v>
      </c>
      <c r="O342" s="42">
        <f t="shared" si="35"/>
        <v>5</v>
      </c>
    </row>
    <row r="343" spans="1:15" x14ac:dyDescent="0.2">
      <c r="A343" s="5">
        <v>342</v>
      </c>
      <c r="B343" s="6">
        <v>45282</v>
      </c>
      <c r="C343" s="7" t="s">
        <v>11</v>
      </c>
      <c r="D343" s="8">
        <v>13</v>
      </c>
      <c r="E343" s="5" t="str">
        <f>VLOOKUP(D343,Klienci!$B$2:$C$25,2,0)</f>
        <v>MORZE SZCZECIN</v>
      </c>
      <c r="F343" s="5" t="str">
        <f>VLOOKUP(E343,Klienci!$C$2:$D$25,2,0)</f>
        <v>zakład przemysłowy</v>
      </c>
      <c r="G343" s="5" t="str">
        <f>VLOOKUP(E343,Klienci!$C$2:$E$25,3,0)</f>
        <v>północny</v>
      </c>
      <c r="H343" s="9">
        <v>3224.77</v>
      </c>
      <c r="I343" s="9">
        <f t="shared" si="30"/>
        <v>741.7</v>
      </c>
      <c r="J343" s="9">
        <f t="shared" si="31"/>
        <v>3966.4700000000003</v>
      </c>
      <c r="K343" s="6">
        <f t="shared" si="32"/>
        <v>45296</v>
      </c>
      <c r="L343" s="6">
        <v>45305</v>
      </c>
      <c r="M343" s="5">
        <f t="shared" si="33"/>
        <v>9</v>
      </c>
      <c r="N343" s="5">
        <f t="shared" si="34"/>
        <v>2024</v>
      </c>
      <c r="O343" s="42">
        <f t="shared" si="35"/>
        <v>6</v>
      </c>
    </row>
    <row r="344" spans="1:15" x14ac:dyDescent="0.2">
      <c r="A344" s="5">
        <v>343</v>
      </c>
      <c r="B344" s="6">
        <v>45283</v>
      </c>
      <c r="C344" s="7" t="s">
        <v>12</v>
      </c>
      <c r="D344" s="8">
        <v>3</v>
      </c>
      <c r="E344" s="5" t="str">
        <f>VLOOKUP(D344,Klienci!$B$2:$C$25,2,0)</f>
        <v>WIGA SZCZECIN</v>
      </c>
      <c r="F344" s="5" t="str">
        <f>VLOOKUP(E344,Klienci!$C$2:$D$25,2,0)</f>
        <v>dealer autoryzowany</v>
      </c>
      <c r="G344" s="5" t="str">
        <f>VLOOKUP(E344,Klienci!$C$2:$E$25,3,0)</f>
        <v>północny</v>
      </c>
      <c r="H344" s="9">
        <v>7663.14</v>
      </c>
      <c r="I344" s="9">
        <f t="shared" si="30"/>
        <v>1762.52</v>
      </c>
      <c r="J344" s="9">
        <f t="shared" si="31"/>
        <v>9425.66</v>
      </c>
      <c r="K344" s="6">
        <f t="shared" si="32"/>
        <v>45314</v>
      </c>
      <c r="L344" s="6">
        <v>45317</v>
      </c>
      <c r="M344" s="5">
        <f t="shared" si="33"/>
        <v>3</v>
      </c>
      <c r="N344" s="5">
        <f t="shared" si="34"/>
        <v>2024</v>
      </c>
      <c r="O344" s="42">
        <f t="shared" si="35"/>
        <v>7</v>
      </c>
    </row>
    <row r="345" spans="1:15" x14ac:dyDescent="0.2">
      <c r="A345" s="5">
        <v>344</v>
      </c>
      <c r="B345" s="6">
        <v>45283</v>
      </c>
      <c r="C345" s="7" t="s">
        <v>11</v>
      </c>
      <c r="D345" s="8">
        <v>15</v>
      </c>
      <c r="E345" s="5" t="str">
        <f>VLOOKUP(D345,Klienci!$B$2:$C$25,2,0)</f>
        <v>T.GORAL BIALYSTOK</v>
      </c>
      <c r="F345" s="5" t="str">
        <f>VLOOKUP(E345,Klienci!$C$2:$D$25,2,0)</f>
        <v>dealer autoryzowany</v>
      </c>
      <c r="G345" s="5" t="str">
        <f>VLOOKUP(E345,Klienci!$C$2:$E$25,3,0)</f>
        <v>centralny i wschodni</v>
      </c>
      <c r="H345" s="9">
        <v>6951.62</v>
      </c>
      <c r="I345" s="9">
        <f t="shared" si="30"/>
        <v>1598.87</v>
      </c>
      <c r="J345" s="9">
        <f t="shared" si="31"/>
        <v>8550.49</v>
      </c>
      <c r="K345" s="6">
        <f t="shared" si="32"/>
        <v>45314</v>
      </c>
      <c r="L345" s="6">
        <v>45313</v>
      </c>
      <c r="M345" s="5">
        <f t="shared" si="33"/>
        <v>-1</v>
      </c>
      <c r="N345" s="5">
        <f t="shared" si="34"/>
        <v>2024</v>
      </c>
      <c r="O345" s="42">
        <f t="shared" si="35"/>
        <v>7</v>
      </c>
    </row>
    <row r="346" spans="1:15" x14ac:dyDescent="0.2">
      <c r="A346" s="5">
        <v>345</v>
      </c>
      <c r="B346" s="6">
        <v>45284</v>
      </c>
      <c r="C346" s="7" t="s">
        <v>12</v>
      </c>
      <c r="D346" s="8">
        <v>3</v>
      </c>
      <c r="E346" s="5" t="str">
        <f>VLOOKUP(D346,Klienci!$B$2:$C$25,2,0)</f>
        <v>WIGA SZCZECIN</v>
      </c>
      <c r="F346" s="5" t="str">
        <f>VLOOKUP(E346,Klienci!$C$2:$D$25,2,0)</f>
        <v>dealer autoryzowany</v>
      </c>
      <c r="G346" s="5" t="str">
        <f>VLOOKUP(E346,Klienci!$C$2:$E$25,3,0)</f>
        <v>północny</v>
      </c>
      <c r="H346" s="9">
        <v>7792.68</v>
      </c>
      <c r="I346" s="9">
        <f t="shared" si="30"/>
        <v>1792.32</v>
      </c>
      <c r="J346" s="9">
        <f t="shared" si="31"/>
        <v>9585</v>
      </c>
      <c r="K346" s="6">
        <f t="shared" si="32"/>
        <v>45315</v>
      </c>
      <c r="L346" s="6">
        <v>45318</v>
      </c>
      <c r="M346" s="5">
        <f t="shared" si="33"/>
        <v>3</v>
      </c>
      <c r="N346" s="5">
        <f t="shared" si="34"/>
        <v>2024</v>
      </c>
      <c r="O346" s="42">
        <f t="shared" si="35"/>
        <v>1</v>
      </c>
    </row>
    <row r="347" spans="1:15" x14ac:dyDescent="0.2">
      <c r="A347" s="5">
        <v>346</v>
      </c>
      <c r="B347" s="6">
        <v>45288</v>
      </c>
      <c r="C347" s="7" t="s">
        <v>11</v>
      </c>
      <c r="D347" s="8">
        <v>14</v>
      </c>
      <c r="E347" s="5" t="str">
        <f>VLOOKUP(D347,Klienci!$B$2:$C$25,2,0)</f>
        <v>R.MALINOWSKI MILANOWEK</v>
      </c>
      <c r="F347" s="5" t="str">
        <f>VLOOKUP(E347,Klienci!$C$2:$D$25,2,0)</f>
        <v>zakład przemysłowy</v>
      </c>
      <c r="G347" s="5" t="str">
        <f>VLOOKUP(E347,Klienci!$C$2:$E$25,3,0)</f>
        <v>centralny i wschodni</v>
      </c>
      <c r="H347" s="9">
        <v>1686.4</v>
      </c>
      <c r="I347" s="9">
        <f t="shared" si="30"/>
        <v>387.87</v>
      </c>
      <c r="J347" s="9">
        <f t="shared" si="31"/>
        <v>2074.27</v>
      </c>
      <c r="K347" s="6">
        <f t="shared" si="32"/>
        <v>45302</v>
      </c>
      <c r="L347" s="6">
        <v>45314</v>
      </c>
      <c r="M347" s="5">
        <f t="shared" si="33"/>
        <v>12</v>
      </c>
      <c r="N347" s="5">
        <f t="shared" si="34"/>
        <v>2024</v>
      </c>
      <c r="O347" s="42">
        <f t="shared" si="35"/>
        <v>5</v>
      </c>
    </row>
    <row r="348" spans="1:15" x14ac:dyDescent="0.2">
      <c r="A348" s="5">
        <v>347</v>
      </c>
      <c r="B348" s="6">
        <v>45288</v>
      </c>
      <c r="C348" s="7" t="s">
        <v>12</v>
      </c>
      <c r="D348" s="8">
        <v>17</v>
      </c>
      <c r="E348" s="5" t="str">
        <f>VLOOKUP(D348,Klienci!$B$2:$C$25,2,0)</f>
        <v>GARIA OLSZTYN</v>
      </c>
      <c r="F348" s="5" t="str">
        <f>VLOOKUP(E348,Klienci!$C$2:$D$25,2,0)</f>
        <v>dealer autoryzowany</v>
      </c>
      <c r="G348" s="5" t="str">
        <f>VLOOKUP(E348,Klienci!$C$2:$E$25,3,0)</f>
        <v>północny</v>
      </c>
      <c r="H348" s="9">
        <v>5919.58</v>
      </c>
      <c r="I348" s="9">
        <f t="shared" si="30"/>
        <v>1361.5</v>
      </c>
      <c r="J348" s="9">
        <f t="shared" si="31"/>
        <v>7281.08</v>
      </c>
      <c r="K348" s="6">
        <f t="shared" si="32"/>
        <v>45319</v>
      </c>
      <c r="L348" s="6">
        <v>45320</v>
      </c>
      <c r="M348" s="5">
        <f t="shared" si="33"/>
        <v>1</v>
      </c>
      <c r="N348" s="5">
        <f t="shared" si="34"/>
        <v>2024</v>
      </c>
      <c r="O348" s="42">
        <f t="shared" si="35"/>
        <v>5</v>
      </c>
    </row>
    <row r="349" spans="1:15" x14ac:dyDescent="0.2">
      <c r="A349" s="5">
        <v>348</v>
      </c>
      <c r="B349" s="6">
        <v>45290</v>
      </c>
      <c r="C349" s="7" t="s">
        <v>11</v>
      </c>
      <c r="D349" s="8">
        <v>12</v>
      </c>
      <c r="E349" s="5" t="str">
        <f>VLOOKUP(D349,Klienci!$B$2:$C$25,2,0)</f>
        <v>PPWD KATOWICE</v>
      </c>
      <c r="F349" s="5" t="str">
        <f>VLOOKUP(E349,Klienci!$C$2:$D$25,2,0)</f>
        <v>zakład przemysłowy</v>
      </c>
      <c r="G349" s="5" t="str">
        <f>VLOOKUP(E349,Klienci!$C$2:$E$25,3,0)</f>
        <v>południowy</v>
      </c>
      <c r="H349" s="9">
        <v>1009.02</v>
      </c>
      <c r="I349" s="9">
        <f t="shared" si="30"/>
        <v>232.07</v>
      </c>
      <c r="J349" s="9">
        <f t="shared" si="31"/>
        <v>1241.0899999999999</v>
      </c>
      <c r="K349" s="6">
        <f t="shared" si="32"/>
        <v>45304</v>
      </c>
      <c r="L349" s="6">
        <v>45305</v>
      </c>
      <c r="M349" s="5">
        <f t="shared" si="33"/>
        <v>1</v>
      </c>
      <c r="N349" s="5">
        <f t="shared" si="34"/>
        <v>2024</v>
      </c>
      <c r="O349" s="42">
        <f t="shared" si="35"/>
        <v>7</v>
      </c>
    </row>
    <row r="350" spans="1:15" x14ac:dyDescent="0.2">
      <c r="A350" s="5">
        <v>349</v>
      </c>
      <c r="B350" s="6">
        <v>45290</v>
      </c>
      <c r="C350" s="7" t="s">
        <v>11</v>
      </c>
      <c r="D350" s="8">
        <v>3</v>
      </c>
      <c r="E350" s="5" t="str">
        <f>VLOOKUP(D350,Klienci!$B$2:$C$25,2,0)</f>
        <v>WIGA SZCZECIN</v>
      </c>
      <c r="F350" s="5" t="str">
        <f>VLOOKUP(E350,Klienci!$C$2:$D$25,2,0)</f>
        <v>dealer autoryzowany</v>
      </c>
      <c r="G350" s="5" t="str">
        <f>VLOOKUP(E350,Klienci!$C$2:$E$25,3,0)</f>
        <v>północny</v>
      </c>
      <c r="H350" s="9">
        <v>7235.53</v>
      </c>
      <c r="I350" s="9">
        <f t="shared" si="30"/>
        <v>1664.17</v>
      </c>
      <c r="J350" s="9">
        <f t="shared" si="31"/>
        <v>8899.7000000000007</v>
      </c>
      <c r="K350" s="6">
        <f t="shared" si="32"/>
        <v>45321</v>
      </c>
      <c r="L350" s="6">
        <v>45330</v>
      </c>
      <c r="M350" s="5">
        <f t="shared" si="33"/>
        <v>9</v>
      </c>
      <c r="N350" s="5">
        <f t="shared" si="34"/>
        <v>2024</v>
      </c>
      <c r="O350" s="42">
        <f t="shared" si="35"/>
        <v>7</v>
      </c>
    </row>
    <row r="351" spans="1:15" x14ac:dyDescent="0.2">
      <c r="A351" s="5">
        <v>350</v>
      </c>
      <c r="B351" s="6">
        <v>45291</v>
      </c>
      <c r="C351" s="7" t="s">
        <v>12</v>
      </c>
      <c r="D351" s="8">
        <v>19</v>
      </c>
      <c r="E351" s="5" t="str">
        <f>VLOOKUP(D351,Klienci!$B$2:$C$25,2,0)</f>
        <v>E.JAGIELLO BYDGOSZCZ</v>
      </c>
      <c r="F351" s="5" t="str">
        <f>VLOOKUP(E351,Klienci!$C$2:$D$25,2,0)</f>
        <v>zakład przemysłowy</v>
      </c>
      <c r="G351" s="5" t="str">
        <f>VLOOKUP(E351,Klienci!$C$2:$E$25,3,0)</f>
        <v>północny</v>
      </c>
      <c r="H351" s="9">
        <v>1134.6600000000001</v>
      </c>
      <c r="I351" s="9">
        <f t="shared" si="30"/>
        <v>260.97000000000003</v>
      </c>
      <c r="J351" s="9">
        <f t="shared" si="31"/>
        <v>1395.63</v>
      </c>
      <c r="K351" s="6">
        <f t="shared" si="32"/>
        <v>45305</v>
      </c>
      <c r="L351" s="6">
        <v>45308</v>
      </c>
      <c r="M351" s="5">
        <f t="shared" si="33"/>
        <v>3</v>
      </c>
      <c r="N351" s="5">
        <f t="shared" si="34"/>
        <v>2024</v>
      </c>
      <c r="O351" s="42">
        <f t="shared" si="35"/>
        <v>1</v>
      </c>
    </row>
  </sheetData>
  <dataConsolidate/>
  <dataValidations count="1">
    <dataValidation type="date" operator="greaterThanOrEqual" allowBlank="1" showInputMessage="1" showErrorMessage="1" sqref="L2:L351" xr:uid="{B23BA01C-34A7-4DD6-BC1C-3AAAB88A9756}">
      <formula1>B2</formula1>
    </dataValidation>
  </dataValidations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AE02-5BB3-4756-9409-C91B963F8F99}">
  <dimension ref="A1:M25"/>
  <sheetViews>
    <sheetView zoomScale="130" zoomScaleNormal="130" workbookViewId="0">
      <selection activeCell="E15" sqref="E15"/>
    </sheetView>
  </sheetViews>
  <sheetFormatPr defaultColWidth="8.85546875" defaultRowHeight="12.75" x14ac:dyDescent="0.2"/>
  <cols>
    <col min="1" max="1" width="22.140625" style="17" bestFit="1" customWidth="1"/>
    <col min="2" max="2" width="10.42578125" style="12" customWidth="1"/>
    <col min="3" max="3" width="27.85546875" style="10" customWidth="1"/>
    <col min="4" max="4" width="18.28515625" style="10" bestFit="1" customWidth="1"/>
    <col min="5" max="5" width="18.140625" style="10" bestFit="1" customWidth="1"/>
    <col min="6" max="6" width="24" style="10" customWidth="1"/>
    <col min="7" max="7" width="27.28515625" style="10" bestFit="1" customWidth="1"/>
    <col min="8" max="8" width="19.5703125" style="10" bestFit="1" customWidth="1"/>
    <col min="9" max="16384" width="8.85546875" style="10"/>
  </cols>
  <sheetData>
    <row r="1" spans="1:13" s="4" customFormat="1" ht="16.5" customHeight="1" x14ac:dyDescent="0.2">
      <c r="A1" s="15"/>
      <c r="B1" s="1" t="s">
        <v>3</v>
      </c>
      <c r="C1" s="1" t="s">
        <v>13</v>
      </c>
      <c r="D1" s="1" t="s">
        <v>14</v>
      </c>
      <c r="E1" s="1" t="s">
        <v>15</v>
      </c>
      <c r="F1" s="1" t="s">
        <v>145</v>
      </c>
      <c r="G1" s="1" t="s">
        <v>101</v>
      </c>
      <c r="H1" s="1" t="s">
        <v>102</v>
      </c>
      <c r="M1" s="19" t="s">
        <v>16</v>
      </c>
    </row>
    <row r="2" spans="1:13" x14ac:dyDescent="0.2">
      <c r="A2" s="16" t="s">
        <v>17</v>
      </c>
      <c r="B2" s="7">
        <v>1</v>
      </c>
      <c r="C2" s="5" t="s">
        <v>18</v>
      </c>
      <c r="D2" s="5" t="s">
        <v>19</v>
      </c>
      <c r="E2" s="5" t="s">
        <v>20</v>
      </c>
      <c r="F2" s="5" t="str">
        <f>_xlfn.TEXTBEFORE(C2," ")</f>
        <v>JAFAN</v>
      </c>
      <c r="G2" s="5" t="s">
        <v>103</v>
      </c>
      <c r="H2" s="5" t="s">
        <v>104</v>
      </c>
    </row>
    <row r="3" spans="1:13" x14ac:dyDescent="0.2">
      <c r="B3" s="7">
        <v>2</v>
      </c>
      <c r="C3" s="5" t="s">
        <v>21</v>
      </c>
      <c r="D3" s="5" t="s">
        <v>19</v>
      </c>
      <c r="E3" s="5" t="s">
        <v>22</v>
      </c>
      <c r="F3" s="5" t="str">
        <f t="shared" ref="F3:F25" si="0">_xlfn.TEXTBEFORE(C3," ")</f>
        <v>O.W.P.T.</v>
      </c>
      <c r="G3" s="5" t="s">
        <v>105</v>
      </c>
      <c r="H3" s="5" t="s">
        <v>106</v>
      </c>
    </row>
    <row r="4" spans="1:13" x14ac:dyDescent="0.2">
      <c r="B4" s="7">
        <v>3</v>
      </c>
      <c r="C4" s="5" t="s">
        <v>23</v>
      </c>
      <c r="D4" s="5" t="s">
        <v>19</v>
      </c>
      <c r="E4" s="5" t="s">
        <v>24</v>
      </c>
      <c r="F4" s="5" t="str">
        <f t="shared" si="0"/>
        <v>WIGA</v>
      </c>
      <c r="G4" s="5" t="s">
        <v>107</v>
      </c>
      <c r="H4" s="5" t="s">
        <v>108</v>
      </c>
    </row>
    <row r="5" spans="1:13" x14ac:dyDescent="0.2">
      <c r="B5" s="7">
        <v>4</v>
      </c>
      <c r="C5" s="5" t="s">
        <v>25</v>
      </c>
      <c r="D5" s="5" t="s">
        <v>19</v>
      </c>
      <c r="E5" s="5" t="s">
        <v>22</v>
      </c>
      <c r="F5" s="5" t="str">
        <f t="shared" si="0"/>
        <v>KAR-PEK</v>
      </c>
      <c r="G5" s="5" t="s">
        <v>109</v>
      </c>
      <c r="H5" s="5" t="s">
        <v>106</v>
      </c>
    </row>
    <row r="6" spans="1:13" x14ac:dyDescent="0.2">
      <c r="B6" s="7">
        <v>5</v>
      </c>
      <c r="C6" s="5" t="s">
        <v>26</v>
      </c>
      <c r="D6" s="5" t="s">
        <v>19</v>
      </c>
      <c r="E6" s="5" t="s">
        <v>27</v>
      </c>
      <c r="F6" s="5" t="str">
        <f t="shared" si="0"/>
        <v>ABBA</v>
      </c>
      <c r="G6" s="5" t="s">
        <v>110</v>
      </c>
      <c r="H6" s="5" t="s">
        <v>111</v>
      </c>
    </row>
    <row r="7" spans="1:13" x14ac:dyDescent="0.2">
      <c r="B7" s="7">
        <v>6</v>
      </c>
      <c r="C7" s="5" t="s">
        <v>28</v>
      </c>
      <c r="D7" s="5" t="s">
        <v>19</v>
      </c>
      <c r="E7" s="5" t="s">
        <v>20</v>
      </c>
      <c r="F7" s="5" t="str">
        <f t="shared" si="0"/>
        <v>WSCHOD</v>
      </c>
      <c r="G7" s="5" t="s">
        <v>112</v>
      </c>
      <c r="H7" s="5" t="s">
        <v>113</v>
      </c>
    </row>
    <row r="8" spans="1:13" x14ac:dyDescent="0.2">
      <c r="B8" s="7">
        <v>15</v>
      </c>
      <c r="C8" s="5" t="s">
        <v>29</v>
      </c>
      <c r="D8" s="5" t="s">
        <v>19</v>
      </c>
      <c r="E8" s="5" t="s">
        <v>20</v>
      </c>
      <c r="F8" s="5" t="str">
        <f t="shared" si="0"/>
        <v>T.GORAL</v>
      </c>
      <c r="G8" s="5" t="s">
        <v>114</v>
      </c>
      <c r="H8" s="5" t="s">
        <v>113</v>
      </c>
    </row>
    <row r="9" spans="1:13" x14ac:dyDescent="0.2">
      <c r="B9" s="7">
        <v>17</v>
      </c>
      <c r="C9" s="5" t="s">
        <v>30</v>
      </c>
      <c r="D9" s="5" t="s">
        <v>19</v>
      </c>
      <c r="E9" s="5" t="s">
        <v>24</v>
      </c>
      <c r="F9" s="5" t="str">
        <f t="shared" si="0"/>
        <v>GARIA</v>
      </c>
      <c r="G9" s="5" t="s">
        <v>115</v>
      </c>
      <c r="H9" s="5" t="s">
        <v>116</v>
      </c>
    </row>
    <row r="10" spans="1:13" x14ac:dyDescent="0.2">
      <c r="A10" s="16" t="s">
        <v>31</v>
      </c>
      <c r="B10" s="7">
        <v>7</v>
      </c>
      <c r="C10" s="5" t="s">
        <v>32</v>
      </c>
      <c r="D10" s="5" t="s">
        <v>33</v>
      </c>
      <c r="E10" s="5" t="s">
        <v>24</v>
      </c>
      <c r="F10" s="5" t="str">
        <f t="shared" si="0"/>
        <v>GIRGOPOL</v>
      </c>
      <c r="G10" s="5" t="s">
        <v>117</v>
      </c>
      <c r="H10" s="5" t="s">
        <v>118</v>
      </c>
    </row>
    <row r="11" spans="1:13" x14ac:dyDescent="0.2">
      <c r="B11" s="7">
        <v>8</v>
      </c>
      <c r="C11" s="5" t="s">
        <v>34</v>
      </c>
      <c r="D11" s="5" t="s">
        <v>33</v>
      </c>
      <c r="E11" s="5" t="s">
        <v>27</v>
      </c>
      <c r="F11" s="5" t="str">
        <f t="shared" si="0"/>
        <v>SKALA</v>
      </c>
      <c r="G11" s="5" t="s">
        <v>119</v>
      </c>
      <c r="H11" s="5" t="s">
        <v>120</v>
      </c>
    </row>
    <row r="12" spans="1:13" x14ac:dyDescent="0.2">
      <c r="B12" s="7">
        <v>9</v>
      </c>
      <c r="C12" s="5" t="s">
        <v>35</v>
      </c>
      <c r="D12" s="5" t="s">
        <v>33</v>
      </c>
      <c r="E12" s="5" t="s">
        <v>20</v>
      </c>
      <c r="F12" s="5" t="str">
        <f t="shared" si="0"/>
        <v>TRATWA</v>
      </c>
      <c r="G12" s="5" t="s">
        <v>121</v>
      </c>
      <c r="H12" s="5" t="s">
        <v>122</v>
      </c>
    </row>
    <row r="13" spans="1:13" x14ac:dyDescent="0.2">
      <c r="B13" s="7">
        <v>18</v>
      </c>
      <c r="C13" s="5" t="s">
        <v>36</v>
      </c>
      <c r="D13" s="5" t="s">
        <v>33</v>
      </c>
      <c r="E13" s="5" t="s">
        <v>27</v>
      </c>
      <c r="F13" s="5" t="str">
        <f t="shared" si="0"/>
        <v>PPRT</v>
      </c>
      <c r="G13" s="5" t="s">
        <v>123</v>
      </c>
      <c r="H13" s="5" t="s">
        <v>124</v>
      </c>
    </row>
    <row r="14" spans="1:13" x14ac:dyDescent="0.2">
      <c r="B14" s="7">
        <v>20</v>
      </c>
      <c r="C14" s="5" t="s">
        <v>37</v>
      </c>
      <c r="D14" s="5" t="s">
        <v>33</v>
      </c>
      <c r="E14" s="5" t="s">
        <v>22</v>
      </c>
      <c r="F14" s="5" t="str">
        <f t="shared" si="0"/>
        <v>R.JAWORSKI</v>
      </c>
      <c r="G14" s="5" t="s">
        <v>125</v>
      </c>
      <c r="H14" s="5" t="s">
        <v>126</v>
      </c>
    </row>
    <row r="15" spans="1:13" x14ac:dyDescent="0.2">
      <c r="A15" s="16" t="s">
        <v>38</v>
      </c>
      <c r="B15" s="7">
        <v>10</v>
      </c>
      <c r="C15" s="5" t="s">
        <v>39</v>
      </c>
      <c r="D15" s="5" t="s">
        <v>40</v>
      </c>
      <c r="E15" s="5" t="s">
        <v>27</v>
      </c>
      <c r="F15" s="5" t="str">
        <f t="shared" si="0"/>
        <v>SAM</v>
      </c>
      <c r="G15" s="5" t="s">
        <v>127</v>
      </c>
      <c r="H15" s="5" t="s">
        <v>128</v>
      </c>
    </row>
    <row r="16" spans="1:13" x14ac:dyDescent="0.2">
      <c r="B16" s="7">
        <v>11</v>
      </c>
      <c r="C16" s="5" t="s">
        <v>41</v>
      </c>
      <c r="D16" s="5" t="s">
        <v>40</v>
      </c>
      <c r="E16" s="5" t="s">
        <v>20</v>
      </c>
      <c r="F16" s="5" t="str">
        <f t="shared" si="0"/>
        <v>CAZAR</v>
      </c>
      <c r="G16" s="5" t="s">
        <v>129</v>
      </c>
      <c r="H16" s="5" t="s">
        <v>104</v>
      </c>
    </row>
    <row r="17" spans="1:8" x14ac:dyDescent="0.2">
      <c r="B17" s="7">
        <v>12</v>
      </c>
      <c r="C17" s="5" t="s">
        <v>42</v>
      </c>
      <c r="D17" s="5" t="s">
        <v>40</v>
      </c>
      <c r="E17" s="5" t="s">
        <v>27</v>
      </c>
      <c r="F17" s="5" t="str">
        <f t="shared" si="0"/>
        <v>PPWD</v>
      </c>
      <c r="G17" s="5" t="s">
        <v>130</v>
      </c>
      <c r="H17" s="5" t="s">
        <v>131</v>
      </c>
    </row>
    <row r="18" spans="1:8" x14ac:dyDescent="0.2">
      <c r="B18" s="7">
        <v>13</v>
      </c>
      <c r="C18" s="5" t="s">
        <v>43</v>
      </c>
      <c r="D18" s="5" t="s">
        <v>40</v>
      </c>
      <c r="E18" s="5" t="s">
        <v>24</v>
      </c>
      <c r="F18" s="5" t="str">
        <f t="shared" si="0"/>
        <v>MORZE</v>
      </c>
      <c r="G18" s="5" t="s">
        <v>132</v>
      </c>
      <c r="H18" s="5" t="s">
        <v>108</v>
      </c>
    </row>
    <row r="19" spans="1:8" x14ac:dyDescent="0.2">
      <c r="B19" s="7">
        <v>14</v>
      </c>
      <c r="C19" s="5" t="s">
        <v>44</v>
      </c>
      <c r="D19" s="5" t="s">
        <v>40</v>
      </c>
      <c r="E19" s="5" t="s">
        <v>20</v>
      </c>
      <c r="F19" s="5" t="str">
        <f t="shared" si="0"/>
        <v>R.MALINOWSKI</v>
      </c>
      <c r="G19" s="5" t="s">
        <v>133</v>
      </c>
      <c r="H19" s="5" t="s">
        <v>134</v>
      </c>
    </row>
    <row r="20" spans="1:8" x14ac:dyDescent="0.2">
      <c r="B20" s="7">
        <v>16</v>
      </c>
      <c r="C20" s="5" t="s">
        <v>45</v>
      </c>
      <c r="D20" s="5" t="s">
        <v>40</v>
      </c>
      <c r="E20" s="5" t="s">
        <v>27</v>
      </c>
      <c r="F20" s="5" t="str">
        <f t="shared" si="0"/>
        <v>OFAG</v>
      </c>
      <c r="G20" s="5" t="s">
        <v>135</v>
      </c>
      <c r="H20" s="5" t="s">
        <v>136</v>
      </c>
    </row>
    <row r="21" spans="1:8" x14ac:dyDescent="0.2">
      <c r="B21" s="7">
        <v>19</v>
      </c>
      <c r="C21" s="5" t="s">
        <v>46</v>
      </c>
      <c r="D21" s="5" t="s">
        <v>40</v>
      </c>
      <c r="E21" s="5" t="s">
        <v>24</v>
      </c>
      <c r="F21" s="5" t="str">
        <f t="shared" si="0"/>
        <v>E.JAGIELLO</v>
      </c>
      <c r="G21" s="5" t="s">
        <v>137</v>
      </c>
      <c r="H21" s="5" t="s">
        <v>138</v>
      </c>
    </row>
    <row r="22" spans="1:8" x14ac:dyDescent="0.2">
      <c r="B22" s="7">
        <v>21</v>
      </c>
      <c r="C22" s="5" t="s">
        <v>47</v>
      </c>
      <c r="D22" s="5" t="s">
        <v>40</v>
      </c>
      <c r="E22" s="5" t="s">
        <v>20</v>
      </c>
      <c r="F22" s="5" t="str">
        <f t="shared" si="0"/>
        <v>SALET</v>
      </c>
      <c r="G22" s="5" t="s">
        <v>139</v>
      </c>
      <c r="H22" s="5" t="s">
        <v>140</v>
      </c>
    </row>
    <row r="23" spans="1:8" x14ac:dyDescent="0.2">
      <c r="B23" s="7">
        <v>22</v>
      </c>
      <c r="C23" s="5" t="s">
        <v>48</v>
      </c>
      <c r="D23" s="5" t="s">
        <v>40</v>
      </c>
      <c r="E23" s="5" t="s">
        <v>27</v>
      </c>
      <c r="F23" s="5" t="str">
        <f t="shared" si="0"/>
        <v>OMEGA</v>
      </c>
      <c r="G23" s="5" t="s">
        <v>141</v>
      </c>
      <c r="H23" s="5" t="s">
        <v>131</v>
      </c>
    </row>
    <row r="24" spans="1:8" x14ac:dyDescent="0.2">
      <c r="B24" s="7">
        <v>23</v>
      </c>
      <c r="C24" s="5" t="s">
        <v>50</v>
      </c>
      <c r="D24" s="5" t="s">
        <v>40</v>
      </c>
      <c r="E24" s="5" t="s">
        <v>27</v>
      </c>
      <c r="F24" s="5" t="str">
        <f t="shared" si="0"/>
        <v>T.CZAPLIŃSKI</v>
      </c>
      <c r="G24" s="5" t="s">
        <v>142</v>
      </c>
      <c r="H24" s="5" t="s">
        <v>111</v>
      </c>
    </row>
    <row r="25" spans="1:8" x14ac:dyDescent="0.2">
      <c r="A25" s="18"/>
      <c r="B25" s="7">
        <v>24</v>
      </c>
      <c r="C25" s="5" t="s">
        <v>49</v>
      </c>
      <c r="D25" s="5" t="s">
        <v>40</v>
      </c>
      <c r="E25" s="5" t="s">
        <v>22</v>
      </c>
      <c r="F25" s="5" t="str">
        <f t="shared" si="0"/>
        <v>STANDARD</v>
      </c>
      <c r="G25" s="5" t="s">
        <v>143</v>
      </c>
      <c r="H25" s="5" t="s">
        <v>144</v>
      </c>
    </row>
  </sheetData>
  <pageMargins left="0.75" right="0.75" top="1" bottom="1" header="0.5" footer="0.5"/>
  <pageSetup paperSize="9" orientation="portrait" verticalDpi="14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FD0F-40DC-44F4-9B35-CF206AF3D4E2}">
  <sheetPr filterMode="1">
    <pageSetUpPr fitToPage="1"/>
  </sheetPr>
  <dimension ref="A1:R352"/>
  <sheetViews>
    <sheetView zoomScale="115" zoomScaleNormal="115" workbookViewId="0">
      <selection activeCell="P120" sqref="P120"/>
    </sheetView>
  </sheetViews>
  <sheetFormatPr defaultColWidth="8.85546875" defaultRowHeight="12.75" x14ac:dyDescent="0.2"/>
  <cols>
    <col min="1" max="1" width="4.140625" style="10" bestFit="1" customWidth="1"/>
    <col min="2" max="2" width="11.140625" style="11" customWidth="1"/>
    <col min="3" max="3" width="9.42578125" style="12" customWidth="1"/>
    <col min="4" max="4" width="7.5703125" style="13" customWidth="1"/>
    <col min="5" max="5" width="25.140625" style="10" customWidth="1"/>
    <col min="6" max="6" width="18.28515625" style="10" bestFit="1" customWidth="1"/>
    <col min="7" max="7" width="18.140625" style="10" bestFit="1" customWidth="1"/>
    <col min="8" max="8" width="10.5703125" style="14" bestFit="1" customWidth="1"/>
    <col min="9" max="10" width="9.85546875" style="14" customWidth="1"/>
    <col min="11" max="11" width="10.85546875" style="22" customWidth="1"/>
    <col min="12" max="12" width="11.140625" style="10" customWidth="1"/>
    <col min="13" max="13" width="9.42578125" style="10" customWidth="1"/>
    <col min="14" max="14" width="7.5703125" style="10" customWidth="1"/>
    <col min="15" max="16" width="8.85546875" style="10"/>
    <col min="17" max="17" width="12.5703125" style="10" customWidth="1"/>
    <col min="18" max="18" width="18" style="10" customWidth="1"/>
    <col min="19" max="16384" width="8.85546875" style="10"/>
  </cols>
  <sheetData>
    <row r="1" spans="1:18" s="4" customFormat="1" ht="26.25" customHeight="1" x14ac:dyDescent="0.2">
      <c r="H1" s="4">
        <f>SUBTOTAL(9,H3:H352)</f>
        <v>527263.87</v>
      </c>
      <c r="I1" s="4">
        <f t="shared" ref="I1:J1" si="0">SUBTOTAL(9,I3:I352)</f>
        <v>121270.71</v>
      </c>
      <c r="J1" s="4">
        <f t="shared" si="0"/>
        <v>648534.57999999996</v>
      </c>
      <c r="Q1" s="4" t="s">
        <v>53</v>
      </c>
      <c r="R1" s="4" t="s">
        <v>5</v>
      </c>
    </row>
    <row r="2" spans="1:18" ht="25.5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3" t="s">
        <v>51</v>
      </c>
      <c r="J2" s="3" t="s">
        <v>52</v>
      </c>
      <c r="K2" s="21" t="s">
        <v>8</v>
      </c>
      <c r="L2" s="1" t="s">
        <v>9</v>
      </c>
      <c r="M2" s="1" t="s">
        <v>10</v>
      </c>
      <c r="N2" s="1" t="s">
        <v>55</v>
      </c>
      <c r="Q2" s="20">
        <v>0.23</v>
      </c>
      <c r="R2" s="10" t="s">
        <v>19</v>
      </c>
    </row>
    <row r="3" spans="1:18" hidden="1" x14ac:dyDescent="0.2">
      <c r="A3" s="5">
        <v>1</v>
      </c>
      <c r="B3" s="6">
        <v>44928</v>
      </c>
      <c r="C3" s="7" t="s">
        <v>11</v>
      </c>
      <c r="D3" s="8">
        <v>2</v>
      </c>
      <c r="E3" s="5" t="str">
        <f>VLOOKUP(D3,Klienci!$B$2:$C$25,2,0)</f>
        <v>O.W.P.T. POZNAN</v>
      </c>
      <c r="F3" s="5" t="str">
        <f>VLOOKUP(E3,Klienci!$C$2:$D$25,2,0)</f>
        <v>dealer autoryzowany</v>
      </c>
      <c r="G3" s="5" t="str">
        <f>VLOOKUP(E3,Klienci!$C$2:$E$25,3,0)</f>
        <v>zachodni</v>
      </c>
      <c r="H3" s="9">
        <v>14351.54</v>
      </c>
      <c r="I3" s="9">
        <f t="shared" ref="I3:I66" si="1">ROUND(H3*VAT,2)</f>
        <v>3300.85</v>
      </c>
      <c r="J3" s="9">
        <f>H3+I3</f>
        <v>17652.39</v>
      </c>
      <c r="K3" s="6">
        <f>IF(F3=$R$2,EDATE(B3,1),IF(F3=$R$3,B3+21,B3+14))</f>
        <v>44959</v>
      </c>
      <c r="L3" s="6">
        <v>44962</v>
      </c>
      <c r="M3" s="5">
        <f>L3-K3</f>
        <v>3</v>
      </c>
      <c r="N3" s="5" t="str">
        <f>VLOOKUP(L3,$Q$6:$R$11,2,1)</f>
        <v>kw.1</v>
      </c>
      <c r="R3" s="10" t="s">
        <v>33</v>
      </c>
    </row>
    <row r="4" spans="1:18" hidden="1" x14ac:dyDescent="0.2">
      <c r="A4" s="5">
        <v>2</v>
      </c>
      <c r="B4" s="6">
        <v>44928</v>
      </c>
      <c r="C4" s="7" t="s">
        <v>11</v>
      </c>
      <c r="D4" s="8">
        <v>15</v>
      </c>
      <c r="E4" s="5" t="str">
        <f>VLOOKUP(D4,Klienci!$B$2:$C$25,2,0)</f>
        <v>T.GORAL BIALYSTOK</v>
      </c>
      <c r="F4" s="5" t="str">
        <f>VLOOKUP(E4,Klienci!$C$2:$D$25,2,0)</f>
        <v>dealer autoryzowany</v>
      </c>
      <c r="G4" s="5" t="str">
        <f>VLOOKUP(E4,Klienci!$C$2:$E$25,3,0)</f>
        <v>centralny i wschodni</v>
      </c>
      <c r="H4" s="9">
        <v>6273.53</v>
      </c>
      <c r="I4" s="9">
        <f t="shared" si="1"/>
        <v>1442.91</v>
      </c>
      <c r="J4" s="9">
        <f t="shared" ref="J4:J67" si="2">H4+I4</f>
        <v>7716.44</v>
      </c>
      <c r="K4" s="6">
        <f t="shared" ref="K4:K67" si="3">IF(F4=$R$2,EDATE(B4,1),IF(F4=$R$3,B4+21,B4+14))</f>
        <v>44959</v>
      </c>
      <c r="L4" s="6">
        <v>44959</v>
      </c>
      <c r="M4" s="5">
        <f t="shared" ref="M4:M67" si="4">L4-K4</f>
        <v>0</v>
      </c>
      <c r="N4" s="5" t="str">
        <f t="shared" ref="N4:N67" si="5">VLOOKUP(L4,$Q$6:$R$11,2,1)</f>
        <v>kw.1</v>
      </c>
      <c r="R4" s="10" t="s">
        <v>40</v>
      </c>
    </row>
    <row r="5" spans="1:18" hidden="1" x14ac:dyDescent="0.2">
      <c r="A5" s="5">
        <v>3</v>
      </c>
      <c r="B5" s="6">
        <v>44928</v>
      </c>
      <c r="C5" s="7" t="s">
        <v>11</v>
      </c>
      <c r="D5" s="8">
        <v>21</v>
      </c>
      <c r="E5" s="5" t="str">
        <f>VLOOKUP(D5,Klienci!$B$2:$C$25,2,0)</f>
        <v>SALET LODZ</v>
      </c>
      <c r="F5" s="5" t="str">
        <f>VLOOKUP(E5,Klienci!$C$2:$D$25,2,0)</f>
        <v>zakład przemysłowy</v>
      </c>
      <c r="G5" s="5" t="str">
        <f>VLOOKUP(E5,Klienci!$C$2:$E$25,3,0)</f>
        <v>centralny i wschodni</v>
      </c>
      <c r="H5" s="9">
        <v>2691.11</v>
      </c>
      <c r="I5" s="9">
        <f t="shared" si="1"/>
        <v>618.96</v>
      </c>
      <c r="J5" s="9">
        <f t="shared" si="2"/>
        <v>3310.07</v>
      </c>
      <c r="K5" s="6">
        <f t="shared" si="3"/>
        <v>44942</v>
      </c>
      <c r="L5" s="6">
        <v>44944</v>
      </c>
      <c r="M5" s="5">
        <f t="shared" si="4"/>
        <v>2</v>
      </c>
      <c r="N5" s="5" t="str">
        <f t="shared" si="5"/>
        <v>kw.1</v>
      </c>
    </row>
    <row r="6" spans="1:18" ht="12" hidden="1" customHeight="1" x14ac:dyDescent="0.2">
      <c r="A6" s="5">
        <v>4</v>
      </c>
      <c r="B6" s="6">
        <v>44928</v>
      </c>
      <c r="C6" s="7" t="s">
        <v>12</v>
      </c>
      <c r="D6" s="8">
        <v>15</v>
      </c>
      <c r="E6" s="5" t="str">
        <f>VLOOKUP(D6,Klienci!$B$2:$C$25,2,0)</f>
        <v>T.GORAL BIALYSTOK</v>
      </c>
      <c r="F6" s="5" t="str">
        <f>VLOOKUP(E6,Klienci!$C$2:$D$25,2,0)</f>
        <v>dealer autoryzowany</v>
      </c>
      <c r="G6" s="5" t="str">
        <f>VLOOKUP(E6,Klienci!$C$2:$E$25,3,0)</f>
        <v>centralny i wschodni</v>
      </c>
      <c r="H6" s="9">
        <v>9449.1</v>
      </c>
      <c r="I6" s="9">
        <f t="shared" si="1"/>
        <v>2173.29</v>
      </c>
      <c r="J6" s="9">
        <f t="shared" si="2"/>
        <v>11622.39</v>
      </c>
      <c r="K6" s="6">
        <f t="shared" si="3"/>
        <v>44959</v>
      </c>
      <c r="L6" s="6">
        <v>44964</v>
      </c>
      <c r="M6" s="5">
        <f t="shared" si="4"/>
        <v>5</v>
      </c>
      <c r="N6" s="5" t="str">
        <f t="shared" si="5"/>
        <v>kw.1</v>
      </c>
      <c r="Q6" s="23" t="s">
        <v>54</v>
      </c>
      <c r="R6" s="23" t="s">
        <v>55</v>
      </c>
    </row>
    <row r="7" spans="1:18" ht="15" hidden="1" x14ac:dyDescent="0.2">
      <c r="A7" s="5">
        <v>5</v>
      </c>
      <c r="B7" s="6">
        <v>44929</v>
      </c>
      <c r="C7" s="7" t="s">
        <v>11</v>
      </c>
      <c r="D7" s="8">
        <v>4</v>
      </c>
      <c r="E7" s="5" t="str">
        <f>VLOOKUP(D7,Klienci!$B$2:$C$25,2,0)</f>
        <v>KAR-PEK POZNAN</v>
      </c>
      <c r="F7" s="5" t="str">
        <f>VLOOKUP(E7,Klienci!$C$2:$D$25,2,0)</f>
        <v>dealer autoryzowany</v>
      </c>
      <c r="G7" s="5" t="str">
        <f>VLOOKUP(E7,Klienci!$C$2:$E$25,3,0)</f>
        <v>zachodni</v>
      </c>
      <c r="H7" s="9">
        <v>18492.02</v>
      </c>
      <c r="I7" s="9">
        <f t="shared" si="1"/>
        <v>4253.16</v>
      </c>
      <c r="J7" s="9">
        <f t="shared" si="2"/>
        <v>22745.18</v>
      </c>
      <c r="K7" s="6">
        <f t="shared" si="3"/>
        <v>44960</v>
      </c>
      <c r="L7" s="6">
        <v>44963</v>
      </c>
      <c r="M7" s="5">
        <f t="shared" si="4"/>
        <v>3</v>
      </c>
      <c r="N7" s="5" t="str">
        <f t="shared" si="5"/>
        <v>kw.1</v>
      </c>
      <c r="Q7" s="24">
        <v>44927</v>
      </c>
      <c r="R7" s="26" t="s">
        <v>56</v>
      </c>
    </row>
    <row r="8" spans="1:18" ht="15" hidden="1" x14ac:dyDescent="0.2">
      <c r="A8" s="5">
        <v>6</v>
      </c>
      <c r="B8" s="6">
        <v>44929</v>
      </c>
      <c r="C8" s="7" t="s">
        <v>11</v>
      </c>
      <c r="D8" s="8">
        <v>7</v>
      </c>
      <c r="E8" s="5" t="str">
        <f>VLOOKUP(D8,Klienci!$B$2:$C$25,2,0)</f>
        <v>GIRGOPOL GDANSK</v>
      </c>
      <c r="F8" s="5" t="str">
        <f>VLOOKUP(E8,Klienci!$C$2:$D$25,2,0)</f>
        <v>inna hurtownia</v>
      </c>
      <c r="G8" s="5" t="str">
        <f>VLOOKUP(E8,Klienci!$C$2:$E$25,3,0)</f>
        <v>północny</v>
      </c>
      <c r="H8" s="9">
        <v>3110.59</v>
      </c>
      <c r="I8" s="9">
        <f t="shared" si="1"/>
        <v>715.44</v>
      </c>
      <c r="J8" s="9">
        <f t="shared" si="2"/>
        <v>3826.03</v>
      </c>
      <c r="K8" s="6">
        <f t="shared" si="3"/>
        <v>44950</v>
      </c>
      <c r="L8" s="6">
        <v>44957</v>
      </c>
      <c r="M8" s="5">
        <f t="shared" si="4"/>
        <v>7</v>
      </c>
      <c r="N8" s="5" t="str">
        <f t="shared" si="5"/>
        <v>kw.1</v>
      </c>
      <c r="Q8" s="24">
        <v>45017</v>
      </c>
      <c r="R8" s="26" t="s">
        <v>57</v>
      </c>
    </row>
    <row r="9" spans="1:18" ht="15" hidden="1" x14ac:dyDescent="0.2">
      <c r="A9" s="5">
        <v>7</v>
      </c>
      <c r="B9" s="6">
        <v>44930</v>
      </c>
      <c r="C9" s="7" t="s">
        <v>11</v>
      </c>
      <c r="D9" s="8">
        <v>13</v>
      </c>
      <c r="E9" s="5" t="str">
        <f>VLOOKUP(D9,Klienci!$B$2:$C$25,2,0)</f>
        <v>MORZE SZCZECIN</v>
      </c>
      <c r="F9" s="5" t="str">
        <f>VLOOKUP(E9,Klienci!$C$2:$D$25,2,0)</f>
        <v>zakład przemysłowy</v>
      </c>
      <c r="G9" s="5" t="str">
        <f>VLOOKUP(E9,Klienci!$C$2:$E$25,3,0)</f>
        <v>północny</v>
      </c>
      <c r="H9" s="9">
        <v>1665.02</v>
      </c>
      <c r="I9" s="9">
        <f t="shared" si="1"/>
        <v>382.95</v>
      </c>
      <c r="J9" s="9">
        <f t="shared" si="2"/>
        <v>2047.97</v>
      </c>
      <c r="K9" s="6">
        <f t="shared" si="3"/>
        <v>44944</v>
      </c>
      <c r="L9" s="6">
        <v>44961</v>
      </c>
      <c r="M9" s="5">
        <f t="shared" si="4"/>
        <v>17</v>
      </c>
      <c r="N9" s="5" t="str">
        <f t="shared" si="5"/>
        <v>kw.1</v>
      </c>
      <c r="Q9" s="24">
        <v>45108</v>
      </c>
      <c r="R9" s="26" t="s">
        <v>58</v>
      </c>
    </row>
    <row r="10" spans="1:18" ht="15" hidden="1" x14ac:dyDescent="0.2">
      <c r="A10" s="5">
        <v>8</v>
      </c>
      <c r="B10" s="6">
        <v>44931</v>
      </c>
      <c r="C10" s="7" t="s">
        <v>11</v>
      </c>
      <c r="D10" s="8">
        <v>2</v>
      </c>
      <c r="E10" s="5" t="str">
        <f>VLOOKUP(D10,Klienci!$B$2:$C$25,2,0)</f>
        <v>O.W.P.T. POZNAN</v>
      </c>
      <c r="F10" s="5" t="str">
        <f>VLOOKUP(E10,Klienci!$C$2:$D$25,2,0)</f>
        <v>dealer autoryzowany</v>
      </c>
      <c r="G10" s="5" t="str">
        <f>VLOOKUP(E10,Klienci!$C$2:$E$25,3,0)</f>
        <v>zachodni</v>
      </c>
      <c r="H10" s="9">
        <v>13888.71</v>
      </c>
      <c r="I10" s="9">
        <f t="shared" si="1"/>
        <v>3194.4</v>
      </c>
      <c r="J10" s="9">
        <f t="shared" si="2"/>
        <v>17083.11</v>
      </c>
      <c r="K10" s="6">
        <f t="shared" si="3"/>
        <v>44962</v>
      </c>
      <c r="L10" s="6">
        <v>44961</v>
      </c>
      <c r="M10" s="5">
        <f t="shared" si="4"/>
        <v>-1</v>
      </c>
      <c r="N10" s="5" t="str">
        <f t="shared" si="5"/>
        <v>kw.1</v>
      </c>
      <c r="Q10" s="24">
        <v>45200</v>
      </c>
      <c r="R10" s="26" t="s">
        <v>59</v>
      </c>
    </row>
    <row r="11" spans="1:18" ht="15" hidden="1" x14ac:dyDescent="0.2">
      <c r="A11" s="5">
        <v>9</v>
      </c>
      <c r="B11" s="6">
        <v>44931</v>
      </c>
      <c r="C11" s="7" t="s">
        <v>11</v>
      </c>
      <c r="D11" s="8">
        <v>3</v>
      </c>
      <c r="E11" s="5" t="str">
        <f>VLOOKUP(D11,Klienci!$B$2:$C$25,2,0)</f>
        <v>WIGA SZCZECIN</v>
      </c>
      <c r="F11" s="5" t="str">
        <f>VLOOKUP(E11,Klienci!$C$2:$D$25,2,0)</f>
        <v>dealer autoryzowany</v>
      </c>
      <c r="G11" s="5" t="str">
        <f>VLOOKUP(E11,Klienci!$C$2:$E$25,3,0)</f>
        <v>północny</v>
      </c>
      <c r="H11" s="9">
        <v>10617.33</v>
      </c>
      <c r="I11" s="9">
        <f t="shared" si="1"/>
        <v>2441.9899999999998</v>
      </c>
      <c r="J11" s="9">
        <f t="shared" si="2"/>
        <v>13059.32</v>
      </c>
      <c r="K11" s="6">
        <f t="shared" si="3"/>
        <v>44962</v>
      </c>
      <c r="L11" s="6">
        <v>44966</v>
      </c>
      <c r="M11" s="5">
        <f t="shared" si="4"/>
        <v>4</v>
      </c>
      <c r="N11" s="5" t="str">
        <f t="shared" si="5"/>
        <v>kw.1</v>
      </c>
      <c r="Q11" s="24">
        <v>45292</v>
      </c>
      <c r="R11" s="26">
        <v>2024</v>
      </c>
    </row>
    <row r="12" spans="1:18" ht="15" hidden="1" x14ac:dyDescent="0.2">
      <c r="A12" s="5">
        <v>10</v>
      </c>
      <c r="B12" s="6">
        <v>44931</v>
      </c>
      <c r="C12" s="7" t="s">
        <v>11</v>
      </c>
      <c r="D12" s="8">
        <v>17</v>
      </c>
      <c r="E12" s="5" t="str">
        <f>VLOOKUP(D12,Klienci!$B$2:$C$25,2,0)</f>
        <v>GARIA OLSZTYN</v>
      </c>
      <c r="F12" s="5" t="str">
        <f>VLOOKUP(E12,Klienci!$C$2:$D$25,2,0)</f>
        <v>dealer autoryzowany</v>
      </c>
      <c r="G12" s="5" t="str">
        <f>VLOOKUP(E12,Klienci!$C$2:$E$25,3,0)</f>
        <v>północny</v>
      </c>
      <c r="H12" s="9">
        <v>8615.83</v>
      </c>
      <c r="I12" s="9">
        <f t="shared" si="1"/>
        <v>1981.64</v>
      </c>
      <c r="J12" s="9">
        <f t="shared" si="2"/>
        <v>10597.47</v>
      </c>
      <c r="K12" s="6">
        <f t="shared" si="3"/>
        <v>44962</v>
      </c>
      <c r="L12" s="6">
        <v>44971</v>
      </c>
      <c r="M12" s="5">
        <f t="shared" si="4"/>
        <v>9</v>
      </c>
      <c r="N12" s="5" t="str">
        <f t="shared" si="5"/>
        <v>kw.1</v>
      </c>
      <c r="Q12" s="24"/>
      <c r="R12" s="25"/>
    </row>
    <row r="13" spans="1:18" ht="15" hidden="1" x14ac:dyDescent="0.2">
      <c r="A13" s="5">
        <v>11</v>
      </c>
      <c r="B13" s="6">
        <v>44934</v>
      </c>
      <c r="C13" s="7" t="s">
        <v>11</v>
      </c>
      <c r="D13" s="8">
        <v>11</v>
      </c>
      <c r="E13" s="5" t="str">
        <f>VLOOKUP(D13,Klienci!$B$2:$C$25,2,0)</f>
        <v>CAZAR WARSZAWA</v>
      </c>
      <c r="F13" s="5" t="str">
        <f>VLOOKUP(E13,Klienci!$C$2:$D$25,2,0)</f>
        <v>zakład przemysłowy</v>
      </c>
      <c r="G13" s="5" t="str">
        <f>VLOOKUP(E13,Klienci!$C$2:$E$25,3,0)</f>
        <v>centralny i wschodni</v>
      </c>
      <c r="H13" s="9">
        <v>1032.78</v>
      </c>
      <c r="I13" s="9">
        <f t="shared" si="1"/>
        <v>237.54</v>
      </c>
      <c r="J13" s="9">
        <f t="shared" si="2"/>
        <v>1270.32</v>
      </c>
      <c r="K13" s="6">
        <f t="shared" si="3"/>
        <v>44948</v>
      </c>
      <c r="L13" s="6">
        <v>44952</v>
      </c>
      <c r="M13" s="5">
        <f t="shared" si="4"/>
        <v>4</v>
      </c>
      <c r="N13" s="5" t="str">
        <f t="shared" si="5"/>
        <v>kw.1</v>
      </c>
      <c r="Q13" s="24"/>
      <c r="R13" s="25"/>
    </row>
    <row r="14" spans="1:18" ht="15" hidden="1" x14ac:dyDescent="0.2">
      <c r="A14" s="5">
        <v>12</v>
      </c>
      <c r="B14" s="6">
        <v>44934</v>
      </c>
      <c r="C14" s="7" t="s">
        <v>11</v>
      </c>
      <c r="D14" s="8">
        <v>13</v>
      </c>
      <c r="E14" s="5" t="str">
        <f>VLOOKUP(D14,Klienci!$B$2:$C$25,2,0)</f>
        <v>MORZE SZCZECIN</v>
      </c>
      <c r="F14" s="5" t="str">
        <f>VLOOKUP(E14,Klienci!$C$2:$D$25,2,0)</f>
        <v>zakład przemysłowy</v>
      </c>
      <c r="G14" s="5" t="str">
        <f>VLOOKUP(E14,Klienci!$C$2:$E$25,3,0)</f>
        <v>północny</v>
      </c>
      <c r="H14" s="9">
        <v>2664.67</v>
      </c>
      <c r="I14" s="9">
        <f t="shared" si="1"/>
        <v>612.87</v>
      </c>
      <c r="J14" s="9">
        <f t="shared" si="2"/>
        <v>3277.54</v>
      </c>
      <c r="K14" s="6">
        <f t="shared" si="3"/>
        <v>44948</v>
      </c>
      <c r="L14" s="6">
        <v>44954</v>
      </c>
      <c r="M14" s="5">
        <f t="shared" si="4"/>
        <v>6</v>
      </c>
      <c r="N14" s="5" t="str">
        <f t="shared" si="5"/>
        <v>kw.1</v>
      </c>
      <c r="Q14" s="24"/>
      <c r="R14" s="25"/>
    </row>
    <row r="15" spans="1:18" ht="15" hidden="1" x14ac:dyDescent="0.2">
      <c r="A15" s="5">
        <v>13</v>
      </c>
      <c r="B15" s="6">
        <v>44937</v>
      </c>
      <c r="C15" s="7" t="s">
        <v>12</v>
      </c>
      <c r="D15" s="8">
        <v>3</v>
      </c>
      <c r="E15" s="5" t="str">
        <f>VLOOKUP(D15,Klienci!$B$2:$C$25,2,0)</f>
        <v>WIGA SZCZECIN</v>
      </c>
      <c r="F15" s="5" t="str">
        <f>VLOOKUP(E15,Klienci!$C$2:$D$25,2,0)</f>
        <v>dealer autoryzowany</v>
      </c>
      <c r="G15" s="5" t="str">
        <f>VLOOKUP(E15,Klienci!$C$2:$E$25,3,0)</f>
        <v>północny</v>
      </c>
      <c r="H15" s="9">
        <v>10984.2</v>
      </c>
      <c r="I15" s="9">
        <f t="shared" si="1"/>
        <v>2526.37</v>
      </c>
      <c r="J15" s="9">
        <f t="shared" si="2"/>
        <v>13510.57</v>
      </c>
      <c r="K15" s="6">
        <f t="shared" si="3"/>
        <v>44968</v>
      </c>
      <c r="L15" s="6">
        <v>44968</v>
      </c>
      <c r="M15" s="5">
        <f t="shared" si="4"/>
        <v>0</v>
      </c>
      <c r="N15" s="5" t="str">
        <f t="shared" si="5"/>
        <v>kw.1</v>
      </c>
      <c r="Q15" s="24"/>
      <c r="R15" s="25"/>
    </row>
    <row r="16" spans="1:18" hidden="1" x14ac:dyDescent="0.2">
      <c r="A16" s="5">
        <v>14</v>
      </c>
      <c r="B16" s="6">
        <v>44939</v>
      </c>
      <c r="C16" s="7" t="s">
        <v>12</v>
      </c>
      <c r="D16" s="8">
        <v>3</v>
      </c>
      <c r="E16" s="5" t="str">
        <f>VLOOKUP(D16,Klienci!$B$2:$C$25,2,0)</f>
        <v>WIGA SZCZECIN</v>
      </c>
      <c r="F16" s="5" t="str">
        <f>VLOOKUP(E16,Klienci!$C$2:$D$25,2,0)</f>
        <v>dealer autoryzowany</v>
      </c>
      <c r="G16" s="5" t="str">
        <f>VLOOKUP(E16,Klienci!$C$2:$E$25,3,0)</f>
        <v>północny</v>
      </c>
      <c r="H16" s="9">
        <v>7643.84</v>
      </c>
      <c r="I16" s="9">
        <f t="shared" si="1"/>
        <v>1758.08</v>
      </c>
      <c r="J16" s="9">
        <f t="shared" si="2"/>
        <v>9401.92</v>
      </c>
      <c r="K16" s="6">
        <f t="shared" si="3"/>
        <v>44970</v>
      </c>
      <c r="L16" s="6">
        <v>44984</v>
      </c>
      <c r="M16" s="5">
        <f t="shared" si="4"/>
        <v>14</v>
      </c>
      <c r="N16" s="5" t="str">
        <f t="shared" si="5"/>
        <v>kw.1</v>
      </c>
    </row>
    <row r="17" spans="1:14" hidden="1" x14ac:dyDescent="0.2">
      <c r="A17" s="5">
        <v>15</v>
      </c>
      <c r="B17" s="6">
        <v>44939</v>
      </c>
      <c r="C17" s="7" t="s">
        <v>11</v>
      </c>
      <c r="D17" s="8">
        <v>6</v>
      </c>
      <c r="E17" s="5" t="str">
        <f>VLOOKUP(D17,Klienci!$B$2:$C$25,2,0)</f>
        <v>WSCHOD BIALYSTOK</v>
      </c>
      <c r="F17" s="5" t="str">
        <f>VLOOKUP(E17,Klienci!$C$2:$D$25,2,0)</f>
        <v>dealer autoryzowany</v>
      </c>
      <c r="G17" s="5" t="str">
        <f>VLOOKUP(E17,Klienci!$C$2:$E$25,3,0)</f>
        <v>centralny i wschodni</v>
      </c>
      <c r="H17" s="9">
        <v>6429.54</v>
      </c>
      <c r="I17" s="9">
        <f t="shared" si="1"/>
        <v>1478.79</v>
      </c>
      <c r="J17" s="9">
        <f t="shared" si="2"/>
        <v>7908.33</v>
      </c>
      <c r="K17" s="6">
        <f t="shared" si="3"/>
        <v>44970</v>
      </c>
      <c r="L17" s="6">
        <v>44970</v>
      </c>
      <c r="M17" s="5">
        <f t="shared" si="4"/>
        <v>0</v>
      </c>
      <c r="N17" s="5" t="str">
        <f t="shared" si="5"/>
        <v>kw.1</v>
      </c>
    </row>
    <row r="18" spans="1:14" hidden="1" x14ac:dyDescent="0.2">
      <c r="A18" s="5">
        <v>16</v>
      </c>
      <c r="B18" s="6">
        <v>44939</v>
      </c>
      <c r="C18" s="7" t="s">
        <v>11</v>
      </c>
      <c r="D18" s="8">
        <v>15</v>
      </c>
      <c r="E18" s="5" t="str">
        <f>VLOOKUP(D18,Klienci!$B$2:$C$25,2,0)</f>
        <v>T.GORAL BIALYSTOK</v>
      </c>
      <c r="F18" s="5" t="str">
        <f>VLOOKUP(E18,Klienci!$C$2:$D$25,2,0)</f>
        <v>dealer autoryzowany</v>
      </c>
      <c r="G18" s="5" t="str">
        <f>VLOOKUP(E18,Klienci!$C$2:$E$25,3,0)</f>
        <v>centralny i wschodni</v>
      </c>
      <c r="H18" s="9">
        <v>7149.56</v>
      </c>
      <c r="I18" s="9">
        <f t="shared" si="1"/>
        <v>1644.4</v>
      </c>
      <c r="J18" s="9">
        <f t="shared" si="2"/>
        <v>8793.9600000000009</v>
      </c>
      <c r="K18" s="6">
        <f t="shared" si="3"/>
        <v>44970</v>
      </c>
      <c r="L18" s="6">
        <v>44966</v>
      </c>
      <c r="M18" s="5">
        <f t="shared" si="4"/>
        <v>-4</v>
      </c>
      <c r="N18" s="5" t="str">
        <f t="shared" si="5"/>
        <v>kw.1</v>
      </c>
    </row>
    <row r="19" spans="1:14" hidden="1" x14ac:dyDescent="0.2">
      <c r="A19" s="5">
        <v>17</v>
      </c>
      <c r="B19" s="6">
        <v>44941</v>
      </c>
      <c r="C19" s="7" t="s">
        <v>11</v>
      </c>
      <c r="D19" s="8">
        <v>6</v>
      </c>
      <c r="E19" s="5" t="str">
        <f>VLOOKUP(D19,Klienci!$B$2:$C$25,2,0)</f>
        <v>WSCHOD BIALYSTOK</v>
      </c>
      <c r="F19" s="5" t="str">
        <f>VLOOKUP(E19,Klienci!$C$2:$D$25,2,0)</f>
        <v>dealer autoryzowany</v>
      </c>
      <c r="G19" s="5" t="str">
        <f>VLOOKUP(E19,Klienci!$C$2:$E$25,3,0)</f>
        <v>centralny i wschodni</v>
      </c>
      <c r="H19" s="9">
        <v>2023.39</v>
      </c>
      <c r="I19" s="9">
        <f t="shared" si="1"/>
        <v>465.38</v>
      </c>
      <c r="J19" s="9">
        <f t="shared" si="2"/>
        <v>2488.77</v>
      </c>
      <c r="K19" s="6">
        <f t="shared" si="3"/>
        <v>44972</v>
      </c>
      <c r="L19" s="6">
        <v>44979</v>
      </c>
      <c r="M19" s="5">
        <f t="shared" si="4"/>
        <v>7</v>
      </c>
      <c r="N19" s="5" t="str">
        <f t="shared" si="5"/>
        <v>kw.1</v>
      </c>
    </row>
    <row r="20" spans="1:14" hidden="1" x14ac:dyDescent="0.2">
      <c r="A20" s="5">
        <v>18</v>
      </c>
      <c r="B20" s="6">
        <v>44941</v>
      </c>
      <c r="C20" s="7" t="s">
        <v>11</v>
      </c>
      <c r="D20" s="8">
        <v>17</v>
      </c>
      <c r="E20" s="5" t="str">
        <f>VLOOKUP(D20,Klienci!$B$2:$C$25,2,0)</f>
        <v>GARIA OLSZTYN</v>
      </c>
      <c r="F20" s="5" t="str">
        <f>VLOOKUP(E20,Klienci!$C$2:$D$25,2,0)</f>
        <v>dealer autoryzowany</v>
      </c>
      <c r="G20" s="5" t="str">
        <f>VLOOKUP(E20,Klienci!$C$2:$E$25,3,0)</f>
        <v>północny</v>
      </c>
      <c r="H20" s="9">
        <v>6432.67</v>
      </c>
      <c r="I20" s="9">
        <f t="shared" si="1"/>
        <v>1479.51</v>
      </c>
      <c r="J20" s="9">
        <f t="shared" si="2"/>
        <v>7912.18</v>
      </c>
      <c r="K20" s="6">
        <f t="shared" si="3"/>
        <v>44972</v>
      </c>
      <c r="L20" s="6">
        <v>44973</v>
      </c>
      <c r="M20" s="5">
        <f t="shared" si="4"/>
        <v>1</v>
      </c>
      <c r="N20" s="5" t="str">
        <f t="shared" si="5"/>
        <v>kw.1</v>
      </c>
    </row>
    <row r="21" spans="1:14" hidden="1" x14ac:dyDescent="0.2">
      <c r="A21" s="5">
        <v>19</v>
      </c>
      <c r="B21" s="6">
        <v>44942</v>
      </c>
      <c r="C21" s="7" t="s">
        <v>11</v>
      </c>
      <c r="D21" s="8">
        <v>7</v>
      </c>
      <c r="E21" s="5" t="str">
        <f>VLOOKUP(D21,Klienci!$B$2:$C$25,2,0)</f>
        <v>GIRGOPOL GDANSK</v>
      </c>
      <c r="F21" s="5" t="str">
        <f>VLOOKUP(E21,Klienci!$C$2:$D$25,2,0)</f>
        <v>inna hurtownia</v>
      </c>
      <c r="G21" s="5" t="str">
        <f>VLOOKUP(E21,Klienci!$C$2:$E$25,3,0)</f>
        <v>północny</v>
      </c>
      <c r="H21" s="9">
        <v>5055.34</v>
      </c>
      <c r="I21" s="9">
        <f t="shared" si="1"/>
        <v>1162.73</v>
      </c>
      <c r="J21" s="9">
        <f t="shared" si="2"/>
        <v>6218.07</v>
      </c>
      <c r="K21" s="6">
        <f t="shared" si="3"/>
        <v>44963</v>
      </c>
      <c r="L21" s="6">
        <v>44965</v>
      </c>
      <c r="M21" s="5">
        <f t="shared" si="4"/>
        <v>2</v>
      </c>
      <c r="N21" s="5" t="str">
        <f t="shared" si="5"/>
        <v>kw.1</v>
      </c>
    </row>
    <row r="22" spans="1:14" hidden="1" x14ac:dyDescent="0.2">
      <c r="A22" s="5">
        <v>20</v>
      </c>
      <c r="B22" s="6">
        <v>44943</v>
      </c>
      <c r="C22" s="7" t="s">
        <v>11</v>
      </c>
      <c r="D22" s="8">
        <v>8</v>
      </c>
      <c r="E22" s="5" t="str">
        <f>VLOOKUP(D22,Klienci!$B$2:$C$25,2,0)</f>
        <v>SKALA BIELSKO-BIALA</v>
      </c>
      <c r="F22" s="5" t="str">
        <f>VLOOKUP(E22,Klienci!$C$2:$D$25,2,0)</f>
        <v>inna hurtownia</v>
      </c>
      <c r="G22" s="5" t="str">
        <f>VLOOKUP(E22,Klienci!$C$2:$E$25,3,0)</f>
        <v>południowy</v>
      </c>
      <c r="H22" s="9">
        <v>1848.46</v>
      </c>
      <c r="I22" s="9">
        <f t="shared" si="1"/>
        <v>425.15</v>
      </c>
      <c r="J22" s="9">
        <f t="shared" si="2"/>
        <v>2273.61</v>
      </c>
      <c r="K22" s="6">
        <f t="shared" si="3"/>
        <v>44964</v>
      </c>
      <c r="L22" s="6">
        <v>44969</v>
      </c>
      <c r="M22" s="5">
        <f t="shared" si="4"/>
        <v>5</v>
      </c>
      <c r="N22" s="5" t="str">
        <f t="shared" si="5"/>
        <v>kw.1</v>
      </c>
    </row>
    <row r="23" spans="1:14" hidden="1" x14ac:dyDescent="0.2">
      <c r="A23" s="5">
        <v>21</v>
      </c>
      <c r="B23" s="6">
        <v>44943</v>
      </c>
      <c r="C23" s="7" t="s">
        <v>11</v>
      </c>
      <c r="D23" s="8">
        <v>24</v>
      </c>
      <c r="E23" s="5" t="str">
        <f>VLOOKUP(D23,Klienci!$B$2:$C$25,2,0)</f>
        <v>STANDARD KALISZ</v>
      </c>
      <c r="F23" s="5" t="str">
        <f>VLOOKUP(E23,Klienci!$C$2:$D$25,2,0)</f>
        <v>zakład przemysłowy</v>
      </c>
      <c r="G23" s="5" t="str">
        <f>VLOOKUP(E23,Klienci!$C$2:$E$25,3,0)</f>
        <v>zachodni</v>
      </c>
      <c r="H23" s="9">
        <v>1831.33</v>
      </c>
      <c r="I23" s="9">
        <f t="shared" si="1"/>
        <v>421.21</v>
      </c>
      <c r="J23" s="9">
        <f t="shared" si="2"/>
        <v>2252.54</v>
      </c>
      <c r="K23" s="6">
        <f t="shared" si="3"/>
        <v>44957</v>
      </c>
      <c r="L23" s="6">
        <v>44963</v>
      </c>
      <c r="M23" s="5">
        <f t="shared" si="4"/>
        <v>6</v>
      </c>
      <c r="N23" s="5" t="str">
        <f t="shared" si="5"/>
        <v>kw.1</v>
      </c>
    </row>
    <row r="24" spans="1:14" hidden="1" x14ac:dyDescent="0.2">
      <c r="A24" s="5">
        <v>22</v>
      </c>
      <c r="B24" s="6">
        <v>44945</v>
      </c>
      <c r="C24" s="7" t="s">
        <v>12</v>
      </c>
      <c r="D24" s="8">
        <v>3</v>
      </c>
      <c r="E24" s="5" t="str">
        <f>VLOOKUP(D24,Klienci!$B$2:$C$25,2,0)</f>
        <v>WIGA SZCZECIN</v>
      </c>
      <c r="F24" s="5" t="str">
        <f>VLOOKUP(E24,Klienci!$C$2:$D$25,2,0)</f>
        <v>dealer autoryzowany</v>
      </c>
      <c r="G24" s="5" t="str">
        <f>VLOOKUP(E24,Klienci!$C$2:$E$25,3,0)</f>
        <v>północny</v>
      </c>
      <c r="H24" s="9">
        <v>8684.5300000000007</v>
      </c>
      <c r="I24" s="9">
        <f t="shared" si="1"/>
        <v>1997.44</v>
      </c>
      <c r="J24" s="9">
        <f t="shared" si="2"/>
        <v>10681.970000000001</v>
      </c>
      <c r="K24" s="6">
        <f t="shared" si="3"/>
        <v>44976</v>
      </c>
      <c r="L24" s="6">
        <v>44981</v>
      </c>
      <c r="M24" s="5">
        <f t="shared" si="4"/>
        <v>5</v>
      </c>
      <c r="N24" s="5" t="str">
        <f t="shared" si="5"/>
        <v>kw.1</v>
      </c>
    </row>
    <row r="25" spans="1:14" hidden="1" x14ac:dyDescent="0.2">
      <c r="A25" s="5">
        <v>23</v>
      </c>
      <c r="B25" s="6">
        <v>44946</v>
      </c>
      <c r="C25" s="7" t="s">
        <v>11</v>
      </c>
      <c r="D25" s="8">
        <v>15</v>
      </c>
      <c r="E25" s="5" t="str">
        <f>VLOOKUP(D25,Klienci!$B$2:$C$25,2,0)</f>
        <v>T.GORAL BIALYSTOK</v>
      </c>
      <c r="F25" s="5" t="str">
        <f>VLOOKUP(E25,Klienci!$C$2:$D$25,2,0)</f>
        <v>dealer autoryzowany</v>
      </c>
      <c r="G25" s="5" t="str">
        <f>VLOOKUP(E25,Klienci!$C$2:$E$25,3,0)</f>
        <v>centralny i wschodni</v>
      </c>
      <c r="H25" s="9">
        <v>10751.47</v>
      </c>
      <c r="I25" s="9">
        <f t="shared" si="1"/>
        <v>2472.84</v>
      </c>
      <c r="J25" s="9">
        <f t="shared" si="2"/>
        <v>13224.31</v>
      </c>
      <c r="K25" s="6">
        <f t="shared" si="3"/>
        <v>44977</v>
      </c>
      <c r="L25" s="6">
        <v>44978</v>
      </c>
      <c r="M25" s="5">
        <f t="shared" si="4"/>
        <v>1</v>
      </c>
      <c r="N25" s="5" t="str">
        <f t="shared" si="5"/>
        <v>kw.1</v>
      </c>
    </row>
    <row r="26" spans="1:14" hidden="1" x14ac:dyDescent="0.2">
      <c r="A26" s="5">
        <v>24</v>
      </c>
      <c r="B26" s="6">
        <v>44951</v>
      </c>
      <c r="C26" s="7" t="s">
        <v>11</v>
      </c>
      <c r="D26" s="8">
        <v>15</v>
      </c>
      <c r="E26" s="5" t="str">
        <f>VLOOKUP(D26,Klienci!$B$2:$C$25,2,0)</f>
        <v>T.GORAL BIALYSTOK</v>
      </c>
      <c r="F26" s="5" t="str">
        <f>VLOOKUP(E26,Klienci!$C$2:$D$25,2,0)</f>
        <v>dealer autoryzowany</v>
      </c>
      <c r="G26" s="5" t="str">
        <f>VLOOKUP(E26,Klienci!$C$2:$E$25,3,0)</f>
        <v>centralny i wschodni</v>
      </c>
      <c r="H26" s="9">
        <v>7219.62</v>
      </c>
      <c r="I26" s="9">
        <f t="shared" si="1"/>
        <v>1660.51</v>
      </c>
      <c r="J26" s="9">
        <f t="shared" si="2"/>
        <v>8880.1299999999992</v>
      </c>
      <c r="K26" s="6">
        <f t="shared" si="3"/>
        <v>44982</v>
      </c>
      <c r="L26" s="6">
        <v>44983</v>
      </c>
      <c r="M26" s="5">
        <f t="shared" si="4"/>
        <v>1</v>
      </c>
      <c r="N26" s="5" t="str">
        <f t="shared" si="5"/>
        <v>kw.1</v>
      </c>
    </row>
    <row r="27" spans="1:14" hidden="1" x14ac:dyDescent="0.2">
      <c r="A27" s="5">
        <v>25</v>
      </c>
      <c r="B27" s="6">
        <v>44951</v>
      </c>
      <c r="C27" s="7" t="s">
        <v>11</v>
      </c>
      <c r="D27" s="8">
        <v>18</v>
      </c>
      <c r="E27" s="5" t="str">
        <f>VLOOKUP(D27,Klienci!$B$2:$C$25,2,0)</f>
        <v>PPRT KEDZIERZYN-KOZLE</v>
      </c>
      <c r="F27" s="5" t="str">
        <f>VLOOKUP(E27,Klienci!$C$2:$D$25,2,0)</f>
        <v>inna hurtownia</v>
      </c>
      <c r="G27" s="5" t="str">
        <f>VLOOKUP(E27,Klienci!$C$2:$E$25,3,0)</f>
        <v>południowy</v>
      </c>
      <c r="H27" s="9">
        <v>9728.06</v>
      </c>
      <c r="I27" s="9">
        <f t="shared" si="1"/>
        <v>2237.4499999999998</v>
      </c>
      <c r="J27" s="9">
        <f t="shared" si="2"/>
        <v>11965.509999999998</v>
      </c>
      <c r="K27" s="6">
        <f t="shared" si="3"/>
        <v>44972</v>
      </c>
      <c r="L27" s="6">
        <v>44984</v>
      </c>
      <c r="M27" s="5">
        <f t="shared" si="4"/>
        <v>12</v>
      </c>
      <c r="N27" s="5" t="str">
        <f t="shared" si="5"/>
        <v>kw.1</v>
      </c>
    </row>
    <row r="28" spans="1:14" hidden="1" x14ac:dyDescent="0.2">
      <c r="A28" s="5">
        <v>26</v>
      </c>
      <c r="B28" s="6">
        <v>44952</v>
      </c>
      <c r="C28" s="7" t="s">
        <v>12</v>
      </c>
      <c r="D28" s="8">
        <v>3</v>
      </c>
      <c r="E28" s="5" t="str">
        <f>VLOOKUP(D28,Klienci!$B$2:$C$25,2,0)</f>
        <v>WIGA SZCZECIN</v>
      </c>
      <c r="F28" s="5" t="str">
        <f>VLOOKUP(E28,Klienci!$C$2:$D$25,2,0)</f>
        <v>dealer autoryzowany</v>
      </c>
      <c r="G28" s="5" t="str">
        <f>VLOOKUP(E28,Klienci!$C$2:$E$25,3,0)</f>
        <v>północny</v>
      </c>
      <c r="H28" s="9">
        <v>10724.22</v>
      </c>
      <c r="I28" s="9">
        <f t="shared" si="1"/>
        <v>2466.5700000000002</v>
      </c>
      <c r="J28" s="9">
        <f t="shared" si="2"/>
        <v>13190.789999999999</v>
      </c>
      <c r="K28" s="6">
        <f t="shared" si="3"/>
        <v>44983</v>
      </c>
      <c r="L28" s="6">
        <v>44991</v>
      </c>
      <c r="M28" s="5">
        <f t="shared" si="4"/>
        <v>8</v>
      </c>
      <c r="N28" s="5" t="str">
        <f t="shared" si="5"/>
        <v>kw.1</v>
      </c>
    </row>
    <row r="29" spans="1:14" hidden="1" x14ac:dyDescent="0.2">
      <c r="A29" s="5">
        <v>27</v>
      </c>
      <c r="B29" s="6">
        <v>44952</v>
      </c>
      <c r="C29" s="7" t="s">
        <v>12</v>
      </c>
      <c r="D29" s="8">
        <v>15</v>
      </c>
      <c r="E29" s="5" t="str">
        <f>VLOOKUP(D29,Klienci!$B$2:$C$25,2,0)</f>
        <v>T.GORAL BIALYSTOK</v>
      </c>
      <c r="F29" s="5" t="str">
        <f>VLOOKUP(E29,Klienci!$C$2:$D$25,2,0)</f>
        <v>dealer autoryzowany</v>
      </c>
      <c r="G29" s="5" t="str">
        <f>VLOOKUP(E29,Klienci!$C$2:$E$25,3,0)</f>
        <v>centralny i wschodni</v>
      </c>
      <c r="H29" s="9">
        <v>6559.43</v>
      </c>
      <c r="I29" s="9">
        <f t="shared" si="1"/>
        <v>1508.67</v>
      </c>
      <c r="J29" s="9">
        <f t="shared" si="2"/>
        <v>8068.1</v>
      </c>
      <c r="K29" s="6">
        <f t="shared" si="3"/>
        <v>44983</v>
      </c>
      <c r="L29" s="6">
        <v>44984</v>
      </c>
      <c r="M29" s="5">
        <f t="shared" si="4"/>
        <v>1</v>
      </c>
      <c r="N29" s="5" t="str">
        <f t="shared" si="5"/>
        <v>kw.1</v>
      </c>
    </row>
    <row r="30" spans="1:14" hidden="1" x14ac:dyDescent="0.2">
      <c r="A30" s="5">
        <v>28</v>
      </c>
      <c r="B30" s="6">
        <v>44952</v>
      </c>
      <c r="C30" s="7" t="s">
        <v>12</v>
      </c>
      <c r="D30" s="8">
        <v>17</v>
      </c>
      <c r="E30" s="5" t="str">
        <f>VLOOKUP(D30,Klienci!$B$2:$C$25,2,0)</f>
        <v>GARIA OLSZTYN</v>
      </c>
      <c r="F30" s="5" t="str">
        <f>VLOOKUP(E30,Klienci!$C$2:$D$25,2,0)</f>
        <v>dealer autoryzowany</v>
      </c>
      <c r="G30" s="5" t="str">
        <f>VLOOKUP(E30,Klienci!$C$2:$E$25,3,0)</f>
        <v>północny</v>
      </c>
      <c r="H30" s="9">
        <v>8378.27</v>
      </c>
      <c r="I30" s="9">
        <f t="shared" si="1"/>
        <v>1927</v>
      </c>
      <c r="J30" s="9">
        <f t="shared" si="2"/>
        <v>10305.27</v>
      </c>
      <c r="K30" s="6">
        <f t="shared" si="3"/>
        <v>44983</v>
      </c>
      <c r="L30" s="6">
        <v>44992</v>
      </c>
      <c r="M30" s="5">
        <f t="shared" si="4"/>
        <v>9</v>
      </c>
      <c r="N30" s="5" t="str">
        <f t="shared" si="5"/>
        <v>kw.1</v>
      </c>
    </row>
    <row r="31" spans="1:14" hidden="1" x14ac:dyDescent="0.2">
      <c r="A31" s="5">
        <v>29</v>
      </c>
      <c r="B31" s="6">
        <v>44953</v>
      </c>
      <c r="C31" s="7" t="s">
        <v>12</v>
      </c>
      <c r="D31" s="8">
        <v>3</v>
      </c>
      <c r="E31" s="5" t="str">
        <f>VLOOKUP(D31,Klienci!$B$2:$C$25,2,0)</f>
        <v>WIGA SZCZECIN</v>
      </c>
      <c r="F31" s="5" t="str">
        <f>VLOOKUP(E31,Klienci!$C$2:$D$25,2,0)</f>
        <v>dealer autoryzowany</v>
      </c>
      <c r="G31" s="5" t="str">
        <f>VLOOKUP(E31,Klienci!$C$2:$E$25,3,0)</f>
        <v>północny</v>
      </c>
      <c r="H31" s="9">
        <v>10557.15</v>
      </c>
      <c r="I31" s="9">
        <f t="shared" si="1"/>
        <v>2428.14</v>
      </c>
      <c r="J31" s="9">
        <f t="shared" si="2"/>
        <v>12985.289999999999</v>
      </c>
      <c r="K31" s="6">
        <f t="shared" si="3"/>
        <v>44984</v>
      </c>
      <c r="L31" s="6">
        <v>44997</v>
      </c>
      <c r="M31" s="5">
        <f t="shared" si="4"/>
        <v>13</v>
      </c>
      <c r="N31" s="5" t="str">
        <f t="shared" si="5"/>
        <v>kw.1</v>
      </c>
    </row>
    <row r="32" spans="1:14" hidden="1" x14ac:dyDescent="0.2">
      <c r="A32" s="5">
        <v>30</v>
      </c>
      <c r="B32" s="6">
        <v>44953</v>
      </c>
      <c r="C32" s="7" t="s">
        <v>12</v>
      </c>
      <c r="D32" s="8">
        <v>20</v>
      </c>
      <c r="E32" s="5" t="str">
        <f>VLOOKUP(D32,Klienci!$B$2:$C$25,2,0)</f>
        <v>R.JAWORSKI WROCLAW</v>
      </c>
      <c r="F32" s="5" t="str">
        <f>VLOOKUP(E32,Klienci!$C$2:$D$25,2,0)</f>
        <v>inna hurtownia</v>
      </c>
      <c r="G32" s="5" t="str">
        <f>VLOOKUP(E32,Klienci!$C$2:$E$25,3,0)</f>
        <v>zachodni</v>
      </c>
      <c r="H32" s="9">
        <v>5172.96</v>
      </c>
      <c r="I32" s="9">
        <f t="shared" si="1"/>
        <v>1189.78</v>
      </c>
      <c r="J32" s="9">
        <f t="shared" si="2"/>
        <v>6362.74</v>
      </c>
      <c r="K32" s="6">
        <f t="shared" si="3"/>
        <v>44974</v>
      </c>
      <c r="L32" s="6">
        <v>44985</v>
      </c>
      <c r="M32" s="5">
        <f t="shared" si="4"/>
        <v>11</v>
      </c>
      <c r="N32" s="5" t="str">
        <f t="shared" si="5"/>
        <v>kw.1</v>
      </c>
    </row>
    <row r="33" spans="1:14" hidden="1" x14ac:dyDescent="0.2">
      <c r="A33" s="5">
        <v>31</v>
      </c>
      <c r="B33" s="6">
        <v>44955</v>
      </c>
      <c r="C33" s="7" t="s">
        <v>11</v>
      </c>
      <c r="D33" s="8">
        <v>3</v>
      </c>
      <c r="E33" s="5" t="str">
        <f>VLOOKUP(D33,Klienci!$B$2:$C$25,2,0)</f>
        <v>WIGA SZCZECIN</v>
      </c>
      <c r="F33" s="5" t="str">
        <f>VLOOKUP(E33,Klienci!$C$2:$D$25,2,0)</f>
        <v>dealer autoryzowany</v>
      </c>
      <c r="G33" s="5" t="str">
        <f>VLOOKUP(E33,Klienci!$C$2:$E$25,3,0)</f>
        <v>północny</v>
      </c>
      <c r="H33" s="9">
        <v>8572.3700000000008</v>
      </c>
      <c r="I33" s="9">
        <f t="shared" si="1"/>
        <v>1971.65</v>
      </c>
      <c r="J33" s="9">
        <f t="shared" si="2"/>
        <v>10544.02</v>
      </c>
      <c r="K33" s="6">
        <f t="shared" si="3"/>
        <v>44985</v>
      </c>
      <c r="L33" s="6">
        <v>44982</v>
      </c>
      <c r="M33" s="5">
        <f t="shared" si="4"/>
        <v>-3</v>
      </c>
      <c r="N33" s="5" t="str">
        <f t="shared" si="5"/>
        <v>kw.1</v>
      </c>
    </row>
    <row r="34" spans="1:14" hidden="1" x14ac:dyDescent="0.2">
      <c r="A34" s="5">
        <v>32</v>
      </c>
      <c r="B34" s="6">
        <v>44956</v>
      </c>
      <c r="C34" s="7" t="s">
        <v>11</v>
      </c>
      <c r="D34" s="8">
        <v>1</v>
      </c>
      <c r="E34" s="5" t="str">
        <f>VLOOKUP(D34,Klienci!$B$2:$C$25,2,0)</f>
        <v>JAFAN WARSZAWA</v>
      </c>
      <c r="F34" s="5" t="str">
        <f>VLOOKUP(E34,Klienci!$C$2:$D$25,2,0)</f>
        <v>dealer autoryzowany</v>
      </c>
      <c r="G34" s="5" t="str">
        <f>VLOOKUP(E34,Klienci!$C$2:$E$25,3,0)</f>
        <v>centralny i wschodni</v>
      </c>
      <c r="H34" s="9">
        <v>6544.4</v>
      </c>
      <c r="I34" s="9">
        <f t="shared" si="1"/>
        <v>1505.21</v>
      </c>
      <c r="J34" s="9">
        <f t="shared" si="2"/>
        <v>8049.61</v>
      </c>
      <c r="K34" s="6">
        <f t="shared" si="3"/>
        <v>44985</v>
      </c>
      <c r="L34" s="6">
        <v>44991</v>
      </c>
      <c r="M34" s="5">
        <f t="shared" si="4"/>
        <v>6</v>
      </c>
      <c r="N34" s="5" t="str">
        <f t="shared" si="5"/>
        <v>kw.1</v>
      </c>
    </row>
    <row r="35" spans="1:14" hidden="1" x14ac:dyDescent="0.2">
      <c r="A35" s="5">
        <v>33</v>
      </c>
      <c r="B35" s="6">
        <v>44956</v>
      </c>
      <c r="C35" s="7" t="s">
        <v>11</v>
      </c>
      <c r="D35" s="8">
        <v>20</v>
      </c>
      <c r="E35" s="5" t="str">
        <f>VLOOKUP(D35,Klienci!$B$2:$C$25,2,0)</f>
        <v>R.JAWORSKI WROCLAW</v>
      </c>
      <c r="F35" s="5" t="str">
        <f>VLOOKUP(E35,Klienci!$C$2:$D$25,2,0)</f>
        <v>inna hurtownia</v>
      </c>
      <c r="G35" s="5" t="str">
        <f>VLOOKUP(E35,Klienci!$C$2:$E$25,3,0)</f>
        <v>zachodni</v>
      </c>
      <c r="H35" s="9">
        <v>2352.6799999999998</v>
      </c>
      <c r="I35" s="9">
        <f t="shared" si="1"/>
        <v>541.12</v>
      </c>
      <c r="J35" s="9">
        <f t="shared" si="2"/>
        <v>2893.7999999999997</v>
      </c>
      <c r="K35" s="6">
        <f t="shared" si="3"/>
        <v>44977</v>
      </c>
      <c r="L35" s="6">
        <v>44997</v>
      </c>
      <c r="M35" s="5">
        <f t="shared" si="4"/>
        <v>20</v>
      </c>
      <c r="N35" s="5" t="str">
        <f t="shared" si="5"/>
        <v>kw.1</v>
      </c>
    </row>
    <row r="36" spans="1:14" hidden="1" x14ac:dyDescent="0.2">
      <c r="A36" s="5">
        <v>34</v>
      </c>
      <c r="B36" s="6">
        <v>44956</v>
      </c>
      <c r="C36" s="7" t="s">
        <v>11</v>
      </c>
      <c r="D36" s="8">
        <v>23</v>
      </c>
      <c r="E36" s="5" t="str">
        <f>VLOOKUP(D36,Klienci!$B$2:$C$25,2,0)</f>
        <v xml:space="preserve">T.CZAPLIŃSKI KRAKOW  </v>
      </c>
      <c r="F36" s="5" t="str">
        <f>VLOOKUP(E36,Klienci!$C$2:$D$25,2,0)</f>
        <v>zakład przemysłowy</v>
      </c>
      <c r="G36" s="5" t="str">
        <f>VLOOKUP(E36,Klienci!$C$2:$E$25,3,0)</f>
        <v>południowy</v>
      </c>
      <c r="H36" s="9">
        <v>1051.6199999999999</v>
      </c>
      <c r="I36" s="9">
        <f t="shared" si="1"/>
        <v>241.87</v>
      </c>
      <c r="J36" s="9">
        <f t="shared" si="2"/>
        <v>1293.4899999999998</v>
      </c>
      <c r="K36" s="6">
        <f t="shared" si="3"/>
        <v>44970</v>
      </c>
      <c r="L36" s="6">
        <v>44971</v>
      </c>
      <c r="M36" s="5">
        <f t="shared" si="4"/>
        <v>1</v>
      </c>
      <c r="N36" s="5" t="str">
        <f t="shared" si="5"/>
        <v>kw.1</v>
      </c>
    </row>
    <row r="37" spans="1:14" hidden="1" x14ac:dyDescent="0.2">
      <c r="A37" s="5">
        <v>35</v>
      </c>
      <c r="B37" s="6">
        <v>44957</v>
      </c>
      <c r="C37" s="7" t="s">
        <v>11</v>
      </c>
      <c r="D37" s="8">
        <v>15</v>
      </c>
      <c r="E37" s="5" t="str">
        <f>VLOOKUP(D37,Klienci!$B$2:$C$25,2,0)</f>
        <v>T.GORAL BIALYSTOK</v>
      </c>
      <c r="F37" s="5" t="str">
        <f>VLOOKUP(E37,Klienci!$C$2:$D$25,2,0)</f>
        <v>dealer autoryzowany</v>
      </c>
      <c r="G37" s="5" t="str">
        <f>VLOOKUP(E37,Klienci!$C$2:$E$25,3,0)</f>
        <v>centralny i wschodni</v>
      </c>
      <c r="H37" s="9">
        <v>10569.03</v>
      </c>
      <c r="I37" s="9">
        <f t="shared" si="1"/>
        <v>2430.88</v>
      </c>
      <c r="J37" s="9">
        <f t="shared" si="2"/>
        <v>12999.91</v>
      </c>
      <c r="K37" s="6">
        <f t="shared" si="3"/>
        <v>44985</v>
      </c>
      <c r="L37" s="6">
        <v>44985</v>
      </c>
      <c r="M37" s="5">
        <f t="shared" si="4"/>
        <v>0</v>
      </c>
      <c r="N37" s="5" t="str">
        <f t="shared" si="5"/>
        <v>kw.1</v>
      </c>
    </row>
    <row r="38" spans="1:14" hidden="1" x14ac:dyDescent="0.2">
      <c r="A38" s="5">
        <v>36</v>
      </c>
      <c r="B38" s="6">
        <v>44957</v>
      </c>
      <c r="C38" s="7" t="s">
        <v>12</v>
      </c>
      <c r="D38" s="8">
        <v>15</v>
      </c>
      <c r="E38" s="5" t="str">
        <f>VLOOKUP(D38,Klienci!$B$2:$C$25,2,0)</f>
        <v>T.GORAL BIALYSTOK</v>
      </c>
      <c r="F38" s="5" t="str">
        <f>VLOOKUP(E38,Klienci!$C$2:$D$25,2,0)</f>
        <v>dealer autoryzowany</v>
      </c>
      <c r="G38" s="5" t="str">
        <f>VLOOKUP(E38,Klienci!$C$2:$E$25,3,0)</f>
        <v>centralny i wschodni</v>
      </c>
      <c r="H38" s="9">
        <v>9432.8700000000008</v>
      </c>
      <c r="I38" s="9">
        <f t="shared" si="1"/>
        <v>2169.56</v>
      </c>
      <c r="J38" s="9">
        <f t="shared" si="2"/>
        <v>11602.43</v>
      </c>
      <c r="K38" s="6">
        <f t="shared" si="3"/>
        <v>44985</v>
      </c>
      <c r="L38" s="6">
        <v>44984</v>
      </c>
      <c r="M38" s="5">
        <f t="shared" si="4"/>
        <v>-1</v>
      </c>
      <c r="N38" s="5" t="str">
        <f t="shared" si="5"/>
        <v>kw.1</v>
      </c>
    </row>
    <row r="39" spans="1:14" hidden="1" x14ac:dyDescent="0.2">
      <c r="A39" s="5">
        <v>37</v>
      </c>
      <c r="B39" s="6">
        <v>44958</v>
      </c>
      <c r="C39" s="7" t="s">
        <v>12</v>
      </c>
      <c r="D39" s="8">
        <v>3</v>
      </c>
      <c r="E39" s="5" t="str">
        <f>VLOOKUP(D39,Klienci!$B$2:$C$25,2,0)</f>
        <v>WIGA SZCZECIN</v>
      </c>
      <c r="F39" s="5" t="str">
        <f>VLOOKUP(E39,Klienci!$C$2:$D$25,2,0)</f>
        <v>dealer autoryzowany</v>
      </c>
      <c r="G39" s="5" t="str">
        <f>VLOOKUP(E39,Klienci!$C$2:$E$25,3,0)</f>
        <v>północny</v>
      </c>
      <c r="H39" s="9">
        <v>8904.7800000000007</v>
      </c>
      <c r="I39" s="9">
        <f t="shared" si="1"/>
        <v>2048.1</v>
      </c>
      <c r="J39" s="9">
        <f t="shared" si="2"/>
        <v>10952.880000000001</v>
      </c>
      <c r="K39" s="6">
        <f t="shared" si="3"/>
        <v>44986</v>
      </c>
      <c r="L39" s="6">
        <v>45002</v>
      </c>
      <c r="M39" s="5">
        <f t="shared" si="4"/>
        <v>16</v>
      </c>
      <c r="N39" s="5" t="str">
        <f t="shared" si="5"/>
        <v>kw.1</v>
      </c>
    </row>
    <row r="40" spans="1:14" hidden="1" x14ac:dyDescent="0.2">
      <c r="A40" s="5">
        <v>38</v>
      </c>
      <c r="B40" s="6">
        <v>44958</v>
      </c>
      <c r="C40" s="7" t="s">
        <v>11</v>
      </c>
      <c r="D40" s="8">
        <v>3</v>
      </c>
      <c r="E40" s="5" t="str">
        <f>VLOOKUP(D40,Klienci!$B$2:$C$25,2,0)</f>
        <v>WIGA SZCZECIN</v>
      </c>
      <c r="F40" s="5" t="str">
        <f>VLOOKUP(E40,Klienci!$C$2:$D$25,2,0)</f>
        <v>dealer autoryzowany</v>
      </c>
      <c r="G40" s="5" t="str">
        <f>VLOOKUP(E40,Klienci!$C$2:$E$25,3,0)</f>
        <v>północny</v>
      </c>
      <c r="H40" s="9">
        <v>7325.36</v>
      </c>
      <c r="I40" s="9">
        <f t="shared" si="1"/>
        <v>1684.83</v>
      </c>
      <c r="J40" s="9">
        <f t="shared" si="2"/>
        <v>9010.1899999999987</v>
      </c>
      <c r="K40" s="6">
        <f t="shared" si="3"/>
        <v>44986</v>
      </c>
      <c r="L40" s="6">
        <v>44991</v>
      </c>
      <c r="M40" s="5">
        <f t="shared" si="4"/>
        <v>5</v>
      </c>
      <c r="N40" s="5" t="str">
        <f t="shared" si="5"/>
        <v>kw.1</v>
      </c>
    </row>
    <row r="41" spans="1:14" hidden="1" x14ac:dyDescent="0.2">
      <c r="A41" s="5">
        <v>39</v>
      </c>
      <c r="B41" s="6">
        <v>44958</v>
      </c>
      <c r="C41" s="7" t="s">
        <v>12</v>
      </c>
      <c r="D41" s="8">
        <v>15</v>
      </c>
      <c r="E41" s="5" t="str">
        <f>VLOOKUP(D41,Klienci!$B$2:$C$25,2,0)</f>
        <v>T.GORAL BIALYSTOK</v>
      </c>
      <c r="F41" s="5" t="str">
        <f>VLOOKUP(E41,Klienci!$C$2:$D$25,2,0)</f>
        <v>dealer autoryzowany</v>
      </c>
      <c r="G41" s="5" t="str">
        <f>VLOOKUP(E41,Klienci!$C$2:$E$25,3,0)</f>
        <v>centralny i wschodni</v>
      </c>
      <c r="H41" s="9">
        <v>8136.03</v>
      </c>
      <c r="I41" s="9">
        <f t="shared" si="1"/>
        <v>1871.29</v>
      </c>
      <c r="J41" s="9">
        <f t="shared" si="2"/>
        <v>10007.32</v>
      </c>
      <c r="K41" s="6">
        <f t="shared" si="3"/>
        <v>44986</v>
      </c>
      <c r="L41" s="6">
        <v>44992</v>
      </c>
      <c r="M41" s="5">
        <f t="shared" si="4"/>
        <v>6</v>
      </c>
      <c r="N41" s="5" t="str">
        <f t="shared" si="5"/>
        <v>kw.1</v>
      </c>
    </row>
    <row r="42" spans="1:14" hidden="1" x14ac:dyDescent="0.2">
      <c r="A42" s="5">
        <v>40</v>
      </c>
      <c r="B42" s="6">
        <v>44959</v>
      </c>
      <c r="C42" s="7" t="s">
        <v>12</v>
      </c>
      <c r="D42" s="8">
        <v>3</v>
      </c>
      <c r="E42" s="5" t="str">
        <f>VLOOKUP(D42,Klienci!$B$2:$C$25,2,0)</f>
        <v>WIGA SZCZECIN</v>
      </c>
      <c r="F42" s="5" t="str">
        <f>VLOOKUP(E42,Klienci!$C$2:$D$25,2,0)</f>
        <v>dealer autoryzowany</v>
      </c>
      <c r="G42" s="5" t="str">
        <f>VLOOKUP(E42,Klienci!$C$2:$E$25,3,0)</f>
        <v>północny</v>
      </c>
      <c r="H42" s="9">
        <v>8747.5499999999993</v>
      </c>
      <c r="I42" s="9">
        <f t="shared" si="1"/>
        <v>2011.94</v>
      </c>
      <c r="J42" s="9">
        <f t="shared" si="2"/>
        <v>10759.49</v>
      </c>
      <c r="K42" s="6">
        <f t="shared" si="3"/>
        <v>44987</v>
      </c>
      <c r="L42" s="6">
        <v>44999</v>
      </c>
      <c r="M42" s="5">
        <f t="shared" si="4"/>
        <v>12</v>
      </c>
      <c r="N42" s="5" t="str">
        <f t="shared" si="5"/>
        <v>kw.1</v>
      </c>
    </row>
    <row r="43" spans="1:14" hidden="1" x14ac:dyDescent="0.2">
      <c r="A43" s="5">
        <v>41</v>
      </c>
      <c r="B43" s="6">
        <v>44959</v>
      </c>
      <c r="C43" s="7" t="s">
        <v>11</v>
      </c>
      <c r="D43" s="8">
        <v>3</v>
      </c>
      <c r="E43" s="5" t="str">
        <f>VLOOKUP(D43,Klienci!$B$2:$C$25,2,0)</f>
        <v>WIGA SZCZECIN</v>
      </c>
      <c r="F43" s="5" t="str">
        <f>VLOOKUP(E43,Klienci!$C$2:$D$25,2,0)</f>
        <v>dealer autoryzowany</v>
      </c>
      <c r="G43" s="5" t="str">
        <f>VLOOKUP(E43,Klienci!$C$2:$E$25,3,0)</f>
        <v>północny</v>
      </c>
      <c r="H43" s="9">
        <v>10093.290000000001</v>
      </c>
      <c r="I43" s="9">
        <f t="shared" si="1"/>
        <v>2321.46</v>
      </c>
      <c r="J43" s="9">
        <f t="shared" si="2"/>
        <v>12414.75</v>
      </c>
      <c r="K43" s="6">
        <f t="shared" si="3"/>
        <v>44987</v>
      </c>
      <c r="L43" s="6">
        <v>44993</v>
      </c>
      <c r="M43" s="5">
        <f t="shared" si="4"/>
        <v>6</v>
      </c>
      <c r="N43" s="5" t="str">
        <f t="shared" si="5"/>
        <v>kw.1</v>
      </c>
    </row>
    <row r="44" spans="1:14" hidden="1" x14ac:dyDescent="0.2">
      <c r="A44" s="5">
        <v>42</v>
      </c>
      <c r="B44" s="6">
        <v>44960</v>
      </c>
      <c r="C44" s="7" t="s">
        <v>11</v>
      </c>
      <c r="D44" s="8">
        <v>17</v>
      </c>
      <c r="E44" s="5" t="str">
        <f>VLOOKUP(D44,Klienci!$B$2:$C$25,2,0)</f>
        <v>GARIA OLSZTYN</v>
      </c>
      <c r="F44" s="5" t="str">
        <f>VLOOKUP(E44,Klienci!$C$2:$D$25,2,0)</f>
        <v>dealer autoryzowany</v>
      </c>
      <c r="G44" s="5" t="str">
        <f>VLOOKUP(E44,Klienci!$C$2:$E$25,3,0)</f>
        <v>północny</v>
      </c>
      <c r="H44" s="9">
        <v>7274.87</v>
      </c>
      <c r="I44" s="9">
        <f t="shared" si="1"/>
        <v>1673.22</v>
      </c>
      <c r="J44" s="9">
        <f t="shared" si="2"/>
        <v>8948.09</v>
      </c>
      <c r="K44" s="6">
        <f t="shared" si="3"/>
        <v>44988</v>
      </c>
      <c r="L44" s="6">
        <v>44999</v>
      </c>
      <c r="M44" s="5">
        <f t="shared" si="4"/>
        <v>11</v>
      </c>
      <c r="N44" s="5" t="str">
        <f t="shared" si="5"/>
        <v>kw.1</v>
      </c>
    </row>
    <row r="45" spans="1:14" hidden="1" x14ac:dyDescent="0.2">
      <c r="A45" s="5">
        <v>43</v>
      </c>
      <c r="B45" s="6">
        <v>44962</v>
      </c>
      <c r="C45" s="7" t="s">
        <v>11</v>
      </c>
      <c r="D45" s="8">
        <v>13</v>
      </c>
      <c r="E45" s="5" t="str">
        <f>VLOOKUP(D45,Klienci!$B$2:$C$25,2,0)</f>
        <v>MORZE SZCZECIN</v>
      </c>
      <c r="F45" s="5" t="str">
        <f>VLOOKUP(E45,Klienci!$C$2:$D$25,2,0)</f>
        <v>zakład przemysłowy</v>
      </c>
      <c r="G45" s="5" t="str">
        <f>VLOOKUP(E45,Klienci!$C$2:$E$25,3,0)</f>
        <v>północny</v>
      </c>
      <c r="H45" s="9">
        <v>622.92999999999995</v>
      </c>
      <c r="I45" s="9">
        <f t="shared" si="1"/>
        <v>143.27000000000001</v>
      </c>
      <c r="J45" s="9">
        <f t="shared" si="2"/>
        <v>766.19999999999993</v>
      </c>
      <c r="K45" s="6">
        <f t="shared" si="3"/>
        <v>44976</v>
      </c>
      <c r="L45" s="6">
        <v>44976</v>
      </c>
      <c r="M45" s="5">
        <f t="shared" si="4"/>
        <v>0</v>
      </c>
      <c r="N45" s="5" t="str">
        <f t="shared" si="5"/>
        <v>kw.1</v>
      </c>
    </row>
    <row r="46" spans="1:14" hidden="1" x14ac:dyDescent="0.2">
      <c r="A46" s="5">
        <v>44</v>
      </c>
      <c r="B46" s="6">
        <v>44962</v>
      </c>
      <c r="C46" s="7" t="s">
        <v>11</v>
      </c>
      <c r="D46" s="8">
        <v>14</v>
      </c>
      <c r="E46" s="5" t="str">
        <f>VLOOKUP(D46,Klienci!$B$2:$C$25,2,0)</f>
        <v>R.MALINOWSKI MILANOWEK</v>
      </c>
      <c r="F46" s="5" t="str">
        <f>VLOOKUP(E46,Klienci!$C$2:$D$25,2,0)</f>
        <v>zakład przemysłowy</v>
      </c>
      <c r="G46" s="5" t="str">
        <f>VLOOKUP(E46,Klienci!$C$2:$E$25,3,0)</f>
        <v>centralny i wschodni</v>
      </c>
      <c r="H46" s="9">
        <v>1856.79</v>
      </c>
      <c r="I46" s="9">
        <f t="shared" si="1"/>
        <v>427.06</v>
      </c>
      <c r="J46" s="9">
        <f t="shared" si="2"/>
        <v>2283.85</v>
      </c>
      <c r="K46" s="6">
        <f t="shared" si="3"/>
        <v>44976</v>
      </c>
      <c r="L46" s="6">
        <v>44988</v>
      </c>
      <c r="M46" s="5">
        <f t="shared" si="4"/>
        <v>12</v>
      </c>
      <c r="N46" s="5" t="str">
        <f t="shared" si="5"/>
        <v>kw.1</v>
      </c>
    </row>
    <row r="47" spans="1:14" hidden="1" x14ac:dyDescent="0.2">
      <c r="A47" s="5">
        <v>45</v>
      </c>
      <c r="B47" s="6">
        <v>44963</v>
      </c>
      <c r="C47" s="7" t="s">
        <v>11</v>
      </c>
      <c r="D47" s="8">
        <v>3</v>
      </c>
      <c r="E47" s="5" t="str">
        <f>VLOOKUP(D47,Klienci!$B$2:$C$25,2,0)</f>
        <v>WIGA SZCZECIN</v>
      </c>
      <c r="F47" s="5" t="str">
        <f>VLOOKUP(E47,Klienci!$C$2:$D$25,2,0)</f>
        <v>dealer autoryzowany</v>
      </c>
      <c r="G47" s="5" t="str">
        <f>VLOOKUP(E47,Klienci!$C$2:$E$25,3,0)</f>
        <v>północny</v>
      </c>
      <c r="H47" s="9">
        <v>10880.93</v>
      </c>
      <c r="I47" s="9">
        <f t="shared" si="1"/>
        <v>2502.61</v>
      </c>
      <c r="J47" s="9">
        <f t="shared" si="2"/>
        <v>13383.54</v>
      </c>
      <c r="K47" s="6">
        <f t="shared" si="3"/>
        <v>44991</v>
      </c>
      <c r="L47" s="6">
        <v>44991</v>
      </c>
      <c r="M47" s="5">
        <f t="shared" si="4"/>
        <v>0</v>
      </c>
      <c r="N47" s="5" t="str">
        <f t="shared" si="5"/>
        <v>kw.1</v>
      </c>
    </row>
    <row r="48" spans="1:14" hidden="1" x14ac:dyDescent="0.2">
      <c r="A48" s="5">
        <v>46</v>
      </c>
      <c r="B48" s="6">
        <v>44963</v>
      </c>
      <c r="C48" s="7" t="s">
        <v>11</v>
      </c>
      <c r="D48" s="8">
        <v>19</v>
      </c>
      <c r="E48" s="5" t="str">
        <f>VLOOKUP(D48,Klienci!$B$2:$C$25,2,0)</f>
        <v>E.JAGIELLO BYDGOSZCZ</v>
      </c>
      <c r="F48" s="5" t="str">
        <f>VLOOKUP(E48,Klienci!$C$2:$D$25,2,0)</f>
        <v>zakład przemysłowy</v>
      </c>
      <c r="G48" s="5" t="str">
        <f>VLOOKUP(E48,Klienci!$C$2:$E$25,3,0)</f>
        <v>północny</v>
      </c>
      <c r="H48" s="9">
        <v>1031.53</v>
      </c>
      <c r="I48" s="9">
        <f t="shared" si="1"/>
        <v>237.25</v>
      </c>
      <c r="J48" s="9">
        <f t="shared" si="2"/>
        <v>1268.78</v>
      </c>
      <c r="K48" s="6">
        <f t="shared" si="3"/>
        <v>44977</v>
      </c>
      <c r="L48" s="6">
        <v>44975</v>
      </c>
      <c r="M48" s="5">
        <f t="shared" si="4"/>
        <v>-2</v>
      </c>
      <c r="N48" s="5" t="str">
        <f t="shared" si="5"/>
        <v>kw.1</v>
      </c>
    </row>
    <row r="49" spans="1:14" hidden="1" x14ac:dyDescent="0.2">
      <c r="A49" s="5">
        <v>47</v>
      </c>
      <c r="B49" s="6">
        <v>44965</v>
      </c>
      <c r="C49" s="7" t="s">
        <v>11</v>
      </c>
      <c r="D49" s="8">
        <v>4</v>
      </c>
      <c r="E49" s="5" t="str">
        <f>VLOOKUP(D49,Klienci!$B$2:$C$25,2,0)</f>
        <v>KAR-PEK POZNAN</v>
      </c>
      <c r="F49" s="5" t="str">
        <f>VLOOKUP(E49,Klienci!$C$2:$D$25,2,0)</f>
        <v>dealer autoryzowany</v>
      </c>
      <c r="G49" s="5" t="str">
        <f>VLOOKUP(E49,Klienci!$C$2:$E$25,3,0)</f>
        <v>zachodni</v>
      </c>
      <c r="H49" s="9">
        <v>17277.68</v>
      </c>
      <c r="I49" s="9">
        <f t="shared" si="1"/>
        <v>3973.87</v>
      </c>
      <c r="J49" s="9">
        <f t="shared" si="2"/>
        <v>21251.55</v>
      </c>
      <c r="K49" s="6">
        <f t="shared" si="3"/>
        <v>44993</v>
      </c>
      <c r="L49" s="6">
        <v>44998</v>
      </c>
      <c r="M49" s="5">
        <f t="shared" si="4"/>
        <v>5</v>
      </c>
      <c r="N49" s="5" t="str">
        <f t="shared" si="5"/>
        <v>kw.1</v>
      </c>
    </row>
    <row r="50" spans="1:14" hidden="1" x14ac:dyDescent="0.2">
      <c r="A50" s="5">
        <v>48</v>
      </c>
      <c r="B50" s="6">
        <v>44968</v>
      </c>
      <c r="C50" s="7" t="s">
        <v>12</v>
      </c>
      <c r="D50" s="8">
        <v>15</v>
      </c>
      <c r="E50" s="5" t="str">
        <f>VLOOKUP(D50,Klienci!$B$2:$C$25,2,0)</f>
        <v>T.GORAL BIALYSTOK</v>
      </c>
      <c r="F50" s="5" t="str">
        <f>VLOOKUP(E50,Klienci!$C$2:$D$25,2,0)</f>
        <v>dealer autoryzowany</v>
      </c>
      <c r="G50" s="5" t="str">
        <f>VLOOKUP(E50,Klienci!$C$2:$E$25,3,0)</f>
        <v>centralny i wschodni</v>
      </c>
      <c r="H50" s="9">
        <v>9972.7099999999991</v>
      </c>
      <c r="I50" s="9">
        <f t="shared" si="1"/>
        <v>2293.7199999999998</v>
      </c>
      <c r="J50" s="9">
        <f t="shared" si="2"/>
        <v>12266.429999999998</v>
      </c>
      <c r="K50" s="6">
        <f t="shared" si="3"/>
        <v>44996</v>
      </c>
      <c r="L50" s="6">
        <v>45004</v>
      </c>
      <c r="M50" s="5">
        <f t="shared" si="4"/>
        <v>8</v>
      </c>
      <c r="N50" s="5" t="str">
        <f t="shared" si="5"/>
        <v>kw.1</v>
      </c>
    </row>
    <row r="51" spans="1:14" hidden="1" x14ac:dyDescent="0.2">
      <c r="A51" s="5">
        <v>49</v>
      </c>
      <c r="B51" s="6">
        <v>44969</v>
      </c>
      <c r="C51" s="7" t="s">
        <v>12</v>
      </c>
      <c r="D51" s="8">
        <v>3</v>
      </c>
      <c r="E51" s="5" t="str">
        <f>VLOOKUP(D51,Klienci!$B$2:$C$25,2,0)</f>
        <v>WIGA SZCZECIN</v>
      </c>
      <c r="F51" s="5" t="str">
        <f>VLOOKUP(E51,Klienci!$C$2:$D$25,2,0)</f>
        <v>dealer autoryzowany</v>
      </c>
      <c r="G51" s="5" t="str">
        <f>VLOOKUP(E51,Klienci!$C$2:$E$25,3,0)</f>
        <v>północny</v>
      </c>
      <c r="H51" s="9">
        <v>8633.44</v>
      </c>
      <c r="I51" s="9">
        <f t="shared" si="1"/>
        <v>1985.69</v>
      </c>
      <c r="J51" s="9">
        <f t="shared" si="2"/>
        <v>10619.130000000001</v>
      </c>
      <c r="K51" s="6">
        <f t="shared" si="3"/>
        <v>44997</v>
      </c>
      <c r="L51" s="6">
        <v>45007</v>
      </c>
      <c r="M51" s="5">
        <f t="shared" si="4"/>
        <v>10</v>
      </c>
      <c r="N51" s="5" t="str">
        <f t="shared" si="5"/>
        <v>kw.1</v>
      </c>
    </row>
    <row r="52" spans="1:14" hidden="1" x14ac:dyDescent="0.2">
      <c r="A52" s="5">
        <v>50</v>
      </c>
      <c r="B52" s="6">
        <v>44969</v>
      </c>
      <c r="C52" s="7" t="s">
        <v>11</v>
      </c>
      <c r="D52" s="8">
        <v>3</v>
      </c>
      <c r="E52" s="5" t="str">
        <f>VLOOKUP(D52,Klienci!$B$2:$C$25,2,0)</f>
        <v>WIGA SZCZECIN</v>
      </c>
      <c r="F52" s="5" t="str">
        <f>VLOOKUP(E52,Klienci!$C$2:$D$25,2,0)</f>
        <v>dealer autoryzowany</v>
      </c>
      <c r="G52" s="5" t="str">
        <f>VLOOKUP(E52,Klienci!$C$2:$E$25,3,0)</f>
        <v>północny</v>
      </c>
      <c r="H52" s="9">
        <v>10458.41</v>
      </c>
      <c r="I52" s="9">
        <f t="shared" si="1"/>
        <v>2405.4299999999998</v>
      </c>
      <c r="J52" s="9">
        <f t="shared" si="2"/>
        <v>12863.84</v>
      </c>
      <c r="K52" s="6">
        <f t="shared" si="3"/>
        <v>44997</v>
      </c>
      <c r="L52" s="6">
        <v>45001</v>
      </c>
      <c r="M52" s="5">
        <f t="shared" si="4"/>
        <v>4</v>
      </c>
      <c r="N52" s="5" t="str">
        <f t="shared" si="5"/>
        <v>kw.1</v>
      </c>
    </row>
    <row r="53" spans="1:14" hidden="1" x14ac:dyDescent="0.2">
      <c r="A53" s="5">
        <v>51</v>
      </c>
      <c r="B53" s="6">
        <v>44970</v>
      </c>
      <c r="C53" s="7" t="s">
        <v>11</v>
      </c>
      <c r="D53" s="8">
        <v>13</v>
      </c>
      <c r="E53" s="5" t="str">
        <f>VLOOKUP(D53,Klienci!$B$2:$C$25,2,0)</f>
        <v>MORZE SZCZECIN</v>
      </c>
      <c r="F53" s="5" t="str">
        <f>VLOOKUP(E53,Klienci!$C$2:$D$25,2,0)</f>
        <v>zakład przemysłowy</v>
      </c>
      <c r="G53" s="5" t="str">
        <f>VLOOKUP(E53,Klienci!$C$2:$E$25,3,0)</f>
        <v>północny</v>
      </c>
      <c r="H53" s="9">
        <v>1294.74</v>
      </c>
      <c r="I53" s="9">
        <f t="shared" si="1"/>
        <v>297.79000000000002</v>
      </c>
      <c r="J53" s="9">
        <f t="shared" si="2"/>
        <v>1592.53</v>
      </c>
      <c r="K53" s="6">
        <f t="shared" si="3"/>
        <v>44984</v>
      </c>
      <c r="L53" s="6">
        <v>44998</v>
      </c>
      <c r="M53" s="5">
        <f t="shared" si="4"/>
        <v>14</v>
      </c>
      <c r="N53" s="5" t="str">
        <f t="shared" si="5"/>
        <v>kw.1</v>
      </c>
    </row>
    <row r="54" spans="1:14" hidden="1" x14ac:dyDescent="0.2">
      <c r="A54" s="5">
        <v>52</v>
      </c>
      <c r="B54" s="6">
        <v>44970</v>
      </c>
      <c r="C54" s="7" t="s">
        <v>11</v>
      </c>
      <c r="D54" s="8">
        <v>17</v>
      </c>
      <c r="E54" s="5" t="str">
        <f>VLOOKUP(D54,Klienci!$B$2:$C$25,2,0)</f>
        <v>GARIA OLSZTYN</v>
      </c>
      <c r="F54" s="5" t="str">
        <f>VLOOKUP(E54,Klienci!$C$2:$D$25,2,0)</f>
        <v>dealer autoryzowany</v>
      </c>
      <c r="G54" s="5" t="str">
        <f>VLOOKUP(E54,Klienci!$C$2:$E$25,3,0)</f>
        <v>północny</v>
      </c>
      <c r="H54" s="9">
        <v>7719.54</v>
      </c>
      <c r="I54" s="9">
        <f t="shared" si="1"/>
        <v>1775.49</v>
      </c>
      <c r="J54" s="9">
        <f t="shared" si="2"/>
        <v>9495.0300000000007</v>
      </c>
      <c r="K54" s="6">
        <f t="shared" si="3"/>
        <v>44998</v>
      </c>
      <c r="L54" s="6">
        <v>45004</v>
      </c>
      <c r="M54" s="5">
        <f t="shared" si="4"/>
        <v>6</v>
      </c>
      <c r="N54" s="5" t="str">
        <f t="shared" si="5"/>
        <v>kw.1</v>
      </c>
    </row>
    <row r="55" spans="1:14" hidden="1" x14ac:dyDescent="0.2">
      <c r="A55" s="5">
        <v>53</v>
      </c>
      <c r="B55" s="6">
        <v>44971</v>
      </c>
      <c r="C55" s="7" t="s">
        <v>11</v>
      </c>
      <c r="D55" s="8">
        <v>3</v>
      </c>
      <c r="E55" s="5" t="str">
        <f>VLOOKUP(D55,Klienci!$B$2:$C$25,2,0)</f>
        <v>WIGA SZCZECIN</v>
      </c>
      <c r="F55" s="5" t="str">
        <f>VLOOKUP(E55,Klienci!$C$2:$D$25,2,0)</f>
        <v>dealer autoryzowany</v>
      </c>
      <c r="G55" s="5" t="str">
        <f>VLOOKUP(E55,Klienci!$C$2:$E$25,3,0)</f>
        <v>północny</v>
      </c>
      <c r="H55" s="9">
        <v>10737.8</v>
      </c>
      <c r="I55" s="9">
        <f t="shared" si="1"/>
        <v>2469.69</v>
      </c>
      <c r="J55" s="9">
        <f t="shared" si="2"/>
        <v>13207.49</v>
      </c>
      <c r="K55" s="6">
        <f t="shared" si="3"/>
        <v>44999</v>
      </c>
      <c r="L55" s="6">
        <v>45014</v>
      </c>
      <c r="M55" s="5">
        <f t="shared" si="4"/>
        <v>15</v>
      </c>
      <c r="N55" s="5" t="str">
        <f t="shared" si="5"/>
        <v>kw.1</v>
      </c>
    </row>
    <row r="56" spans="1:14" hidden="1" x14ac:dyDescent="0.2">
      <c r="A56" s="5">
        <v>54</v>
      </c>
      <c r="B56" s="6">
        <v>44971</v>
      </c>
      <c r="C56" s="7" t="s">
        <v>12</v>
      </c>
      <c r="D56" s="8">
        <v>7</v>
      </c>
      <c r="E56" s="5" t="str">
        <f>VLOOKUP(D56,Klienci!$B$2:$C$25,2,0)</f>
        <v>GIRGOPOL GDANSK</v>
      </c>
      <c r="F56" s="5" t="str">
        <f>VLOOKUP(E56,Klienci!$C$2:$D$25,2,0)</f>
        <v>inna hurtownia</v>
      </c>
      <c r="G56" s="5" t="str">
        <f>VLOOKUP(E56,Klienci!$C$2:$E$25,3,0)</f>
        <v>północny</v>
      </c>
      <c r="H56" s="9">
        <v>4209.7</v>
      </c>
      <c r="I56" s="9">
        <f t="shared" si="1"/>
        <v>968.23</v>
      </c>
      <c r="J56" s="9">
        <f t="shared" si="2"/>
        <v>5177.93</v>
      </c>
      <c r="K56" s="6">
        <f t="shared" si="3"/>
        <v>44992</v>
      </c>
      <c r="L56" s="6">
        <v>45003</v>
      </c>
      <c r="M56" s="5">
        <f t="shared" si="4"/>
        <v>11</v>
      </c>
      <c r="N56" s="5" t="str">
        <f t="shared" si="5"/>
        <v>kw.1</v>
      </c>
    </row>
    <row r="57" spans="1:14" hidden="1" x14ac:dyDescent="0.2">
      <c r="A57" s="5">
        <v>55</v>
      </c>
      <c r="B57" s="6">
        <v>44975</v>
      </c>
      <c r="C57" s="7" t="s">
        <v>12</v>
      </c>
      <c r="D57" s="8">
        <v>3</v>
      </c>
      <c r="E57" s="5" t="str">
        <f>VLOOKUP(D57,Klienci!$B$2:$C$25,2,0)</f>
        <v>WIGA SZCZECIN</v>
      </c>
      <c r="F57" s="5" t="str">
        <f>VLOOKUP(E57,Klienci!$C$2:$D$25,2,0)</f>
        <v>dealer autoryzowany</v>
      </c>
      <c r="G57" s="5" t="str">
        <f>VLOOKUP(E57,Klienci!$C$2:$E$25,3,0)</f>
        <v>północny</v>
      </c>
      <c r="H57" s="9">
        <v>10579.5</v>
      </c>
      <c r="I57" s="9">
        <f t="shared" si="1"/>
        <v>2433.29</v>
      </c>
      <c r="J57" s="9">
        <f t="shared" si="2"/>
        <v>13012.79</v>
      </c>
      <c r="K57" s="6">
        <f t="shared" si="3"/>
        <v>45003</v>
      </c>
      <c r="L57" s="6">
        <v>45011</v>
      </c>
      <c r="M57" s="5">
        <f t="shared" si="4"/>
        <v>8</v>
      </c>
      <c r="N57" s="5" t="str">
        <f t="shared" si="5"/>
        <v>kw.1</v>
      </c>
    </row>
    <row r="58" spans="1:14" hidden="1" x14ac:dyDescent="0.2">
      <c r="A58" s="5">
        <v>56</v>
      </c>
      <c r="B58" s="6">
        <v>44976</v>
      </c>
      <c r="C58" s="7" t="s">
        <v>11</v>
      </c>
      <c r="D58" s="8">
        <v>20</v>
      </c>
      <c r="E58" s="5" t="str">
        <f>VLOOKUP(D58,Klienci!$B$2:$C$25,2,0)</f>
        <v>R.JAWORSKI WROCLAW</v>
      </c>
      <c r="F58" s="5" t="str">
        <f>VLOOKUP(E58,Klienci!$C$2:$D$25,2,0)</f>
        <v>inna hurtownia</v>
      </c>
      <c r="G58" s="5" t="str">
        <f>VLOOKUP(E58,Klienci!$C$2:$E$25,3,0)</f>
        <v>zachodni</v>
      </c>
      <c r="H58" s="9">
        <v>4449.1899999999996</v>
      </c>
      <c r="I58" s="9">
        <f t="shared" si="1"/>
        <v>1023.31</v>
      </c>
      <c r="J58" s="9">
        <f t="shared" si="2"/>
        <v>5472.5</v>
      </c>
      <c r="K58" s="6">
        <f t="shared" si="3"/>
        <v>44997</v>
      </c>
      <c r="L58" s="6">
        <v>45012</v>
      </c>
      <c r="M58" s="5">
        <f t="shared" si="4"/>
        <v>15</v>
      </c>
      <c r="N58" s="5" t="str">
        <f t="shared" si="5"/>
        <v>kw.1</v>
      </c>
    </row>
    <row r="59" spans="1:14" hidden="1" x14ac:dyDescent="0.2">
      <c r="A59" s="5">
        <v>57</v>
      </c>
      <c r="B59" s="6">
        <v>44977</v>
      </c>
      <c r="C59" s="7" t="s">
        <v>11</v>
      </c>
      <c r="D59" s="8">
        <v>17</v>
      </c>
      <c r="E59" s="5" t="str">
        <f>VLOOKUP(D59,Klienci!$B$2:$C$25,2,0)</f>
        <v>GARIA OLSZTYN</v>
      </c>
      <c r="F59" s="5" t="str">
        <f>VLOOKUP(E59,Klienci!$C$2:$D$25,2,0)</f>
        <v>dealer autoryzowany</v>
      </c>
      <c r="G59" s="5" t="str">
        <f>VLOOKUP(E59,Klienci!$C$2:$E$25,3,0)</f>
        <v>północny</v>
      </c>
      <c r="H59" s="9">
        <v>4508.9799999999996</v>
      </c>
      <c r="I59" s="9">
        <f t="shared" si="1"/>
        <v>1037.07</v>
      </c>
      <c r="J59" s="9">
        <f t="shared" si="2"/>
        <v>5546.0499999999993</v>
      </c>
      <c r="K59" s="6">
        <f t="shared" si="3"/>
        <v>45005</v>
      </c>
      <c r="L59" s="6">
        <v>45013</v>
      </c>
      <c r="M59" s="5">
        <f t="shared" si="4"/>
        <v>8</v>
      </c>
      <c r="N59" s="5" t="str">
        <f t="shared" si="5"/>
        <v>kw.1</v>
      </c>
    </row>
    <row r="60" spans="1:14" hidden="1" x14ac:dyDescent="0.2">
      <c r="A60" s="5">
        <v>58</v>
      </c>
      <c r="B60" s="6">
        <v>44979</v>
      </c>
      <c r="C60" s="7" t="s">
        <v>11</v>
      </c>
      <c r="D60" s="8">
        <v>4</v>
      </c>
      <c r="E60" s="5" t="str">
        <f>VLOOKUP(D60,Klienci!$B$2:$C$25,2,0)</f>
        <v>KAR-PEK POZNAN</v>
      </c>
      <c r="F60" s="5" t="str">
        <f>VLOOKUP(E60,Klienci!$C$2:$D$25,2,0)</f>
        <v>dealer autoryzowany</v>
      </c>
      <c r="G60" s="5" t="str">
        <f>VLOOKUP(E60,Klienci!$C$2:$E$25,3,0)</f>
        <v>zachodni</v>
      </c>
      <c r="H60" s="9">
        <v>22988.71</v>
      </c>
      <c r="I60" s="9">
        <f t="shared" si="1"/>
        <v>5287.4</v>
      </c>
      <c r="J60" s="9">
        <f t="shared" si="2"/>
        <v>28276.11</v>
      </c>
      <c r="K60" s="6">
        <f t="shared" si="3"/>
        <v>45007</v>
      </c>
      <c r="L60" s="6">
        <v>45010</v>
      </c>
      <c r="M60" s="5">
        <f t="shared" si="4"/>
        <v>3</v>
      </c>
      <c r="N60" s="5" t="str">
        <f t="shared" si="5"/>
        <v>kw.1</v>
      </c>
    </row>
    <row r="61" spans="1:14" hidden="1" x14ac:dyDescent="0.2">
      <c r="A61" s="5">
        <v>59</v>
      </c>
      <c r="B61" s="6">
        <v>44979</v>
      </c>
      <c r="C61" s="7" t="s">
        <v>12</v>
      </c>
      <c r="D61" s="8">
        <v>17</v>
      </c>
      <c r="E61" s="5" t="str">
        <f>VLOOKUP(D61,Klienci!$B$2:$C$25,2,0)</f>
        <v>GARIA OLSZTYN</v>
      </c>
      <c r="F61" s="5" t="str">
        <f>VLOOKUP(E61,Klienci!$C$2:$D$25,2,0)</f>
        <v>dealer autoryzowany</v>
      </c>
      <c r="G61" s="5" t="str">
        <f>VLOOKUP(E61,Klienci!$C$2:$E$25,3,0)</f>
        <v>północny</v>
      </c>
      <c r="H61" s="9">
        <v>5788.88</v>
      </c>
      <c r="I61" s="9">
        <f t="shared" si="1"/>
        <v>1331.44</v>
      </c>
      <c r="J61" s="9">
        <f t="shared" si="2"/>
        <v>7120.32</v>
      </c>
      <c r="K61" s="6">
        <f t="shared" si="3"/>
        <v>45007</v>
      </c>
      <c r="L61" s="6">
        <v>45020</v>
      </c>
      <c r="M61" s="5">
        <f t="shared" si="4"/>
        <v>13</v>
      </c>
      <c r="N61" s="5" t="str">
        <f t="shared" si="5"/>
        <v>kw.2</v>
      </c>
    </row>
    <row r="62" spans="1:14" hidden="1" x14ac:dyDescent="0.2">
      <c r="A62" s="5">
        <v>60</v>
      </c>
      <c r="B62" s="6">
        <v>44980</v>
      </c>
      <c r="C62" s="7" t="s">
        <v>11</v>
      </c>
      <c r="D62" s="8">
        <v>2</v>
      </c>
      <c r="E62" s="5" t="str">
        <f>VLOOKUP(D62,Klienci!$B$2:$C$25,2,0)</f>
        <v>O.W.P.T. POZNAN</v>
      </c>
      <c r="F62" s="5" t="str">
        <f>VLOOKUP(E62,Klienci!$C$2:$D$25,2,0)</f>
        <v>dealer autoryzowany</v>
      </c>
      <c r="G62" s="5" t="str">
        <f>VLOOKUP(E62,Klienci!$C$2:$E$25,3,0)</f>
        <v>zachodni</v>
      </c>
      <c r="H62" s="9">
        <v>11298.5</v>
      </c>
      <c r="I62" s="9">
        <f t="shared" si="1"/>
        <v>2598.66</v>
      </c>
      <c r="J62" s="9">
        <f t="shared" si="2"/>
        <v>13897.16</v>
      </c>
      <c r="K62" s="6">
        <f t="shared" si="3"/>
        <v>45008</v>
      </c>
      <c r="L62" s="6">
        <v>45019</v>
      </c>
      <c r="M62" s="5">
        <f t="shared" si="4"/>
        <v>11</v>
      </c>
      <c r="N62" s="5" t="str">
        <f t="shared" si="5"/>
        <v>kw.2</v>
      </c>
    </row>
    <row r="63" spans="1:14" hidden="1" x14ac:dyDescent="0.2">
      <c r="A63" s="5">
        <v>61</v>
      </c>
      <c r="B63" s="6">
        <v>44982</v>
      </c>
      <c r="C63" s="7" t="s">
        <v>11</v>
      </c>
      <c r="D63" s="8">
        <v>6</v>
      </c>
      <c r="E63" s="5" t="str">
        <f>VLOOKUP(D63,Klienci!$B$2:$C$25,2,0)</f>
        <v>WSCHOD BIALYSTOK</v>
      </c>
      <c r="F63" s="5" t="str">
        <f>VLOOKUP(E63,Klienci!$C$2:$D$25,2,0)</f>
        <v>dealer autoryzowany</v>
      </c>
      <c r="G63" s="5" t="str">
        <f>VLOOKUP(E63,Klienci!$C$2:$E$25,3,0)</f>
        <v>centralny i wschodni</v>
      </c>
      <c r="H63" s="9">
        <v>5713.87</v>
      </c>
      <c r="I63" s="9">
        <f t="shared" si="1"/>
        <v>1314.19</v>
      </c>
      <c r="J63" s="9">
        <f t="shared" si="2"/>
        <v>7028.0599999999995</v>
      </c>
      <c r="K63" s="6">
        <f t="shared" si="3"/>
        <v>45010</v>
      </c>
      <c r="L63" s="6">
        <v>45019</v>
      </c>
      <c r="M63" s="5">
        <f t="shared" si="4"/>
        <v>9</v>
      </c>
      <c r="N63" s="5" t="str">
        <f t="shared" si="5"/>
        <v>kw.2</v>
      </c>
    </row>
    <row r="64" spans="1:14" hidden="1" x14ac:dyDescent="0.2">
      <c r="A64" s="5">
        <v>62</v>
      </c>
      <c r="B64" s="6">
        <v>44983</v>
      </c>
      <c r="C64" s="7" t="s">
        <v>11</v>
      </c>
      <c r="D64" s="8">
        <v>4</v>
      </c>
      <c r="E64" s="5" t="str">
        <f>VLOOKUP(D64,Klienci!$B$2:$C$25,2,0)</f>
        <v>KAR-PEK POZNAN</v>
      </c>
      <c r="F64" s="5" t="str">
        <f>VLOOKUP(E64,Klienci!$C$2:$D$25,2,0)</f>
        <v>dealer autoryzowany</v>
      </c>
      <c r="G64" s="5" t="str">
        <f>VLOOKUP(E64,Klienci!$C$2:$E$25,3,0)</f>
        <v>zachodni</v>
      </c>
      <c r="H64" s="9">
        <v>16626.939999999999</v>
      </c>
      <c r="I64" s="9">
        <f t="shared" si="1"/>
        <v>3824.2</v>
      </c>
      <c r="J64" s="9">
        <f t="shared" si="2"/>
        <v>20451.14</v>
      </c>
      <c r="K64" s="6">
        <f t="shared" si="3"/>
        <v>45011</v>
      </c>
      <c r="L64" s="6">
        <v>45020</v>
      </c>
      <c r="M64" s="5">
        <f t="shared" si="4"/>
        <v>9</v>
      </c>
      <c r="N64" s="5" t="str">
        <f t="shared" si="5"/>
        <v>kw.2</v>
      </c>
    </row>
    <row r="65" spans="1:14" hidden="1" x14ac:dyDescent="0.2">
      <c r="A65" s="5">
        <v>63</v>
      </c>
      <c r="B65" s="6">
        <v>44989</v>
      </c>
      <c r="C65" s="7" t="s">
        <v>12</v>
      </c>
      <c r="D65" s="8">
        <v>15</v>
      </c>
      <c r="E65" s="5" t="str">
        <f>VLOOKUP(D65,Klienci!$B$2:$C$25,2,0)</f>
        <v>T.GORAL BIALYSTOK</v>
      </c>
      <c r="F65" s="5" t="str">
        <f>VLOOKUP(E65,Klienci!$C$2:$D$25,2,0)</f>
        <v>dealer autoryzowany</v>
      </c>
      <c r="G65" s="5" t="str">
        <f>VLOOKUP(E65,Klienci!$C$2:$E$25,3,0)</f>
        <v>centralny i wschodni</v>
      </c>
      <c r="H65" s="9">
        <v>6819.26</v>
      </c>
      <c r="I65" s="9">
        <f t="shared" si="1"/>
        <v>1568.43</v>
      </c>
      <c r="J65" s="9">
        <f t="shared" si="2"/>
        <v>8387.69</v>
      </c>
      <c r="K65" s="6">
        <f t="shared" si="3"/>
        <v>45020</v>
      </c>
      <c r="L65" s="6">
        <v>45020</v>
      </c>
      <c r="M65" s="5">
        <f t="shared" si="4"/>
        <v>0</v>
      </c>
      <c r="N65" s="5" t="str">
        <f t="shared" si="5"/>
        <v>kw.2</v>
      </c>
    </row>
    <row r="66" spans="1:14" hidden="1" x14ac:dyDescent="0.2">
      <c r="A66" s="5">
        <v>64</v>
      </c>
      <c r="B66" s="6">
        <v>44989</v>
      </c>
      <c r="C66" s="7" t="s">
        <v>12</v>
      </c>
      <c r="D66" s="8">
        <v>17</v>
      </c>
      <c r="E66" s="5" t="str">
        <f>VLOOKUP(D66,Klienci!$B$2:$C$25,2,0)</f>
        <v>GARIA OLSZTYN</v>
      </c>
      <c r="F66" s="5" t="str">
        <f>VLOOKUP(E66,Klienci!$C$2:$D$25,2,0)</f>
        <v>dealer autoryzowany</v>
      </c>
      <c r="G66" s="5" t="str">
        <f>VLOOKUP(E66,Klienci!$C$2:$E$25,3,0)</f>
        <v>północny</v>
      </c>
      <c r="H66" s="9">
        <v>4373.3500000000004</v>
      </c>
      <c r="I66" s="9">
        <f t="shared" si="1"/>
        <v>1005.87</v>
      </c>
      <c r="J66" s="9">
        <f t="shared" si="2"/>
        <v>5379.22</v>
      </c>
      <c r="K66" s="6">
        <f t="shared" si="3"/>
        <v>45020</v>
      </c>
      <c r="L66" s="6">
        <v>45024</v>
      </c>
      <c r="M66" s="5">
        <f t="shared" si="4"/>
        <v>4</v>
      </c>
      <c r="N66" s="5" t="str">
        <f t="shared" si="5"/>
        <v>kw.2</v>
      </c>
    </row>
    <row r="67" spans="1:14" hidden="1" x14ac:dyDescent="0.2">
      <c r="A67" s="5">
        <v>65</v>
      </c>
      <c r="B67" s="6">
        <v>44991</v>
      </c>
      <c r="C67" s="7" t="s">
        <v>11</v>
      </c>
      <c r="D67" s="8">
        <v>9</v>
      </c>
      <c r="E67" s="5" t="str">
        <f>VLOOKUP(D67,Klienci!$B$2:$C$25,2,0)</f>
        <v>TRATWA BRWINOW</v>
      </c>
      <c r="F67" s="5" t="str">
        <f>VLOOKUP(E67,Klienci!$C$2:$D$25,2,0)</f>
        <v>inna hurtownia</v>
      </c>
      <c r="G67" s="5" t="str">
        <f>VLOOKUP(E67,Klienci!$C$2:$E$25,3,0)</f>
        <v>centralny i wschodni</v>
      </c>
      <c r="H67" s="9">
        <v>3395.14</v>
      </c>
      <c r="I67" s="9">
        <f t="shared" ref="I67:I130" si="6">ROUND(H67*VAT,2)</f>
        <v>780.88</v>
      </c>
      <c r="J67" s="9">
        <f t="shared" si="2"/>
        <v>4176.0199999999995</v>
      </c>
      <c r="K67" s="6">
        <f t="shared" si="3"/>
        <v>45012</v>
      </c>
      <c r="L67" s="6">
        <v>45011</v>
      </c>
      <c r="M67" s="5">
        <f t="shared" si="4"/>
        <v>-1</v>
      </c>
      <c r="N67" s="5" t="str">
        <f t="shared" si="5"/>
        <v>kw.1</v>
      </c>
    </row>
    <row r="68" spans="1:14" hidden="1" x14ac:dyDescent="0.2">
      <c r="A68" s="5">
        <v>66</v>
      </c>
      <c r="B68" s="6">
        <v>44992</v>
      </c>
      <c r="C68" s="7" t="s">
        <v>12</v>
      </c>
      <c r="D68" s="8">
        <v>15</v>
      </c>
      <c r="E68" s="5" t="str">
        <f>VLOOKUP(D68,Klienci!$B$2:$C$25,2,0)</f>
        <v>T.GORAL BIALYSTOK</v>
      </c>
      <c r="F68" s="5" t="str">
        <f>VLOOKUP(E68,Klienci!$C$2:$D$25,2,0)</f>
        <v>dealer autoryzowany</v>
      </c>
      <c r="G68" s="5" t="str">
        <f>VLOOKUP(E68,Klienci!$C$2:$E$25,3,0)</f>
        <v>centralny i wschodni</v>
      </c>
      <c r="H68" s="9">
        <v>8003.37</v>
      </c>
      <c r="I68" s="9">
        <f t="shared" si="6"/>
        <v>1840.78</v>
      </c>
      <c r="J68" s="9">
        <f t="shared" ref="J68:J131" si="7">H68+I68</f>
        <v>9844.15</v>
      </c>
      <c r="K68" s="6">
        <f t="shared" ref="K68:K131" si="8">IF(F68=$R$2,EDATE(B68,1),IF(F68=$R$3,B68+21,B68+14))</f>
        <v>45023</v>
      </c>
      <c r="L68" s="6">
        <v>45023</v>
      </c>
      <c r="M68" s="5">
        <f t="shared" ref="M68:M131" si="9">L68-K68</f>
        <v>0</v>
      </c>
      <c r="N68" s="5" t="str">
        <f t="shared" ref="N68:N131" si="10">VLOOKUP(L68,$Q$6:$R$11,2,1)</f>
        <v>kw.2</v>
      </c>
    </row>
    <row r="69" spans="1:14" hidden="1" x14ac:dyDescent="0.2">
      <c r="A69" s="5">
        <v>67</v>
      </c>
      <c r="B69" s="6">
        <v>44993</v>
      </c>
      <c r="C69" s="7" t="s">
        <v>11</v>
      </c>
      <c r="D69" s="8">
        <v>2</v>
      </c>
      <c r="E69" s="5" t="str">
        <f>VLOOKUP(D69,Klienci!$B$2:$C$25,2,0)</f>
        <v>O.W.P.T. POZNAN</v>
      </c>
      <c r="F69" s="5" t="str">
        <f>VLOOKUP(E69,Klienci!$C$2:$D$25,2,0)</f>
        <v>dealer autoryzowany</v>
      </c>
      <c r="G69" s="5" t="str">
        <f>VLOOKUP(E69,Klienci!$C$2:$E$25,3,0)</f>
        <v>zachodni</v>
      </c>
      <c r="H69" s="9">
        <v>9307.66</v>
      </c>
      <c r="I69" s="9">
        <f t="shared" si="6"/>
        <v>2140.7600000000002</v>
      </c>
      <c r="J69" s="9">
        <f t="shared" si="7"/>
        <v>11448.42</v>
      </c>
      <c r="K69" s="6">
        <f t="shared" si="8"/>
        <v>45024</v>
      </c>
      <c r="L69" s="6">
        <v>45030</v>
      </c>
      <c r="M69" s="5">
        <f t="shared" si="9"/>
        <v>6</v>
      </c>
      <c r="N69" s="5" t="str">
        <f t="shared" si="10"/>
        <v>kw.2</v>
      </c>
    </row>
    <row r="70" spans="1:14" hidden="1" x14ac:dyDescent="0.2">
      <c r="A70" s="5">
        <v>68</v>
      </c>
      <c r="B70" s="6">
        <v>44993</v>
      </c>
      <c r="C70" s="7" t="s">
        <v>11</v>
      </c>
      <c r="D70" s="8">
        <v>3</v>
      </c>
      <c r="E70" s="5" t="str">
        <f>VLOOKUP(D70,Klienci!$B$2:$C$25,2,0)</f>
        <v>WIGA SZCZECIN</v>
      </c>
      <c r="F70" s="5" t="str">
        <f>VLOOKUP(E70,Klienci!$C$2:$D$25,2,0)</f>
        <v>dealer autoryzowany</v>
      </c>
      <c r="G70" s="5" t="str">
        <f>VLOOKUP(E70,Klienci!$C$2:$E$25,3,0)</f>
        <v>północny</v>
      </c>
      <c r="H70" s="9">
        <v>7171.2</v>
      </c>
      <c r="I70" s="9">
        <f t="shared" si="6"/>
        <v>1649.38</v>
      </c>
      <c r="J70" s="9">
        <f t="shared" si="7"/>
        <v>8820.58</v>
      </c>
      <c r="K70" s="6">
        <f t="shared" si="8"/>
        <v>45024</v>
      </c>
      <c r="L70" s="6">
        <v>45028</v>
      </c>
      <c r="M70" s="5">
        <f t="shared" si="9"/>
        <v>4</v>
      </c>
      <c r="N70" s="5" t="str">
        <f t="shared" si="10"/>
        <v>kw.2</v>
      </c>
    </row>
    <row r="71" spans="1:14" hidden="1" x14ac:dyDescent="0.2">
      <c r="A71" s="5">
        <v>69</v>
      </c>
      <c r="B71" s="6">
        <v>44997</v>
      </c>
      <c r="C71" s="7" t="s">
        <v>12</v>
      </c>
      <c r="D71" s="8">
        <v>7</v>
      </c>
      <c r="E71" s="5" t="str">
        <f>VLOOKUP(D71,Klienci!$B$2:$C$25,2,0)</f>
        <v>GIRGOPOL GDANSK</v>
      </c>
      <c r="F71" s="5" t="str">
        <f>VLOOKUP(E71,Klienci!$C$2:$D$25,2,0)</f>
        <v>inna hurtownia</v>
      </c>
      <c r="G71" s="5" t="str">
        <f>VLOOKUP(E71,Klienci!$C$2:$E$25,3,0)</f>
        <v>północny</v>
      </c>
      <c r="H71" s="9">
        <v>5419.46</v>
      </c>
      <c r="I71" s="9">
        <f t="shared" si="6"/>
        <v>1246.48</v>
      </c>
      <c r="J71" s="9">
        <f t="shared" si="7"/>
        <v>6665.9400000000005</v>
      </c>
      <c r="K71" s="6">
        <f t="shared" si="8"/>
        <v>45018</v>
      </c>
      <c r="L71" s="6">
        <v>45027</v>
      </c>
      <c r="M71" s="5">
        <f t="shared" si="9"/>
        <v>9</v>
      </c>
      <c r="N71" s="5" t="str">
        <f t="shared" si="10"/>
        <v>kw.2</v>
      </c>
    </row>
    <row r="72" spans="1:14" hidden="1" x14ac:dyDescent="0.2">
      <c r="A72" s="5">
        <v>70</v>
      </c>
      <c r="B72" s="6">
        <v>44997</v>
      </c>
      <c r="C72" s="7" t="s">
        <v>11</v>
      </c>
      <c r="D72" s="8">
        <v>7</v>
      </c>
      <c r="E72" s="5" t="str">
        <f>VLOOKUP(D72,Klienci!$B$2:$C$25,2,0)</f>
        <v>GIRGOPOL GDANSK</v>
      </c>
      <c r="F72" s="5" t="str">
        <f>VLOOKUP(E72,Klienci!$C$2:$D$25,2,0)</f>
        <v>inna hurtownia</v>
      </c>
      <c r="G72" s="5" t="str">
        <f>VLOOKUP(E72,Klienci!$C$2:$E$25,3,0)</f>
        <v>północny</v>
      </c>
      <c r="H72" s="9">
        <v>7325.29</v>
      </c>
      <c r="I72" s="9">
        <f t="shared" si="6"/>
        <v>1684.82</v>
      </c>
      <c r="J72" s="9">
        <f t="shared" si="7"/>
        <v>9010.11</v>
      </c>
      <c r="K72" s="6">
        <f t="shared" si="8"/>
        <v>45018</v>
      </c>
      <c r="L72" s="6">
        <v>45019</v>
      </c>
      <c r="M72" s="5">
        <f t="shared" si="9"/>
        <v>1</v>
      </c>
      <c r="N72" s="5" t="str">
        <f t="shared" si="10"/>
        <v>kw.2</v>
      </c>
    </row>
    <row r="73" spans="1:14" hidden="1" x14ac:dyDescent="0.2">
      <c r="A73" s="5">
        <v>71</v>
      </c>
      <c r="B73" s="6">
        <v>44999</v>
      </c>
      <c r="C73" s="7" t="s">
        <v>11</v>
      </c>
      <c r="D73" s="8">
        <v>23</v>
      </c>
      <c r="E73" s="5" t="str">
        <f>VLOOKUP(D73,Klienci!$B$2:$C$25,2,0)</f>
        <v xml:space="preserve">T.CZAPLIŃSKI KRAKOW  </v>
      </c>
      <c r="F73" s="5" t="str">
        <f>VLOOKUP(E73,Klienci!$C$2:$D$25,2,0)</f>
        <v>zakład przemysłowy</v>
      </c>
      <c r="G73" s="5" t="str">
        <f>VLOOKUP(E73,Klienci!$C$2:$E$25,3,0)</f>
        <v>południowy</v>
      </c>
      <c r="H73" s="9">
        <v>1503.57</v>
      </c>
      <c r="I73" s="9">
        <f t="shared" si="6"/>
        <v>345.82</v>
      </c>
      <c r="J73" s="9">
        <f t="shared" si="7"/>
        <v>1849.3899999999999</v>
      </c>
      <c r="K73" s="6">
        <f t="shared" si="8"/>
        <v>45013</v>
      </c>
      <c r="L73" s="6">
        <v>45006</v>
      </c>
      <c r="M73" s="5">
        <f t="shared" si="9"/>
        <v>-7</v>
      </c>
      <c r="N73" s="5" t="str">
        <f t="shared" si="10"/>
        <v>kw.1</v>
      </c>
    </row>
    <row r="74" spans="1:14" hidden="1" x14ac:dyDescent="0.2">
      <c r="A74" s="5">
        <v>72</v>
      </c>
      <c r="B74" s="6">
        <v>45000</v>
      </c>
      <c r="C74" s="7" t="s">
        <v>11</v>
      </c>
      <c r="D74" s="8">
        <v>4</v>
      </c>
      <c r="E74" s="5" t="str">
        <f>VLOOKUP(D74,Klienci!$B$2:$C$25,2,0)</f>
        <v>KAR-PEK POZNAN</v>
      </c>
      <c r="F74" s="5" t="str">
        <f>VLOOKUP(E74,Klienci!$C$2:$D$25,2,0)</f>
        <v>dealer autoryzowany</v>
      </c>
      <c r="G74" s="5" t="str">
        <f>VLOOKUP(E74,Klienci!$C$2:$E$25,3,0)</f>
        <v>zachodni</v>
      </c>
      <c r="H74" s="9">
        <v>21991.18</v>
      </c>
      <c r="I74" s="9">
        <f t="shared" si="6"/>
        <v>5057.97</v>
      </c>
      <c r="J74" s="9">
        <f t="shared" si="7"/>
        <v>27049.15</v>
      </c>
      <c r="K74" s="6">
        <f t="shared" si="8"/>
        <v>45031</v>
      </c>
      <c r="L74" s="6">
        <v>45027</v>
      </c>
      <c r="M74" s="5">
        <f t="shared" si="9"/>
        <v>-4</v>
      </c>
      <c r="N74" s="5" t="str">
        <f t="shared" si="10"/>
        <v>kw.2</v>
      </c>
    </row>
    <row r="75" spans="1:14" hidden="1" x14ac:dyDescent="0.2">
      <c r="A75" s="5">
        <v>73</v>
      </c>
      <c r="B75" s="6">
        <v>45001</v>
      </c>
      <c r="C75" s="7" t="s">
        <v>11</v>
      </c>
      <c r="D75" s="8">
        <v>3</v>
      </c>
      <c r="E75" s="5" t="str">
        <f>VLOOKUP(D75,Klienci!$B$2:$C$25,2,0)</f>
        <v>WIGA SZCZECIN</v>
      </c>
      <c r="F75" s="5" t="str">
        <f>VLOOKUP(E75,Klienci!$C$2:$D$25,2,0)</f>
        <v>dealer autoryzowany</v>
      </c>
      <c r="G75" s="5" t="str">
        <f>VLOOKUP(E75,Klienci!$C$2:$E$25,3,0)</f>
        <v>północny</v>
      </c>
      <c r="H75" s="9">
        <v>9255.86</v>
      </c>
      <c r="I75" s="9">
        <f t="shared" si="6"/>
        <v>2128.85</v>
      </c>
      <c r="J75" s="9">
        <f t="shared" si="7"/>
        <v>11384.710000000001</v>
      </c>
      <c r="K75" s="6">
        <f t="shared" si="8"/>
        <v>45032</v>
      </c>
      <c r="L75" s="6">
        <v>45034</v>
      </c>
      <c r="M75" s="5">
        <f t="shared" si="9"/>
        <v>2</v>
      </c>
      <c r="N75" s="5" t="str">
        <f t="shared" si="10"/>
        <v>kw.2</v>
      </c>
    </row>
    <row r="76" spans="1:14" hidden="1" x14ac:dyDescent="0.2">
      <c r="A76" s="5">
        <v>74</v>
      </c>
      <c r="B76" s="6">
        <v>45002</v>
      </c>
      <c r="C76" s="7" t="s">
        <v>11</v>
      </c>
      <c r="D76" s="8">
        <v>2</v>
      </c>
      <c r="E76" s="5" t="str">
        <f>VLOOKUP(D76,Klienci!$B$2:$C$25,2,0)</f>
        <v>O.W.P.T. POZNAN</v>
      </c>
      <c r="F76" s="5" t="str">
        <f>VLOOKUP(E76,Klienci!$C$2:$D$25,2,0)</f>
        <v>dealer autoryzowany</v>
      </c>
      <c r="G76" s="5" t="str">
        <f>VLOOKUP(E76,Klienci!$C$2:$E$25,3,0)</f>
        <v>zachodni</v>
      </c>
      <c r="H76" s="9">
        <v>8154.24</v>
      </c>
      <c r="I76" s="9">
        <f t="shared" si="6"/>
        <v>1875.48</v>
      </c>
      <c r="J76" s="9">
        <f t="shared" si="7"/>
        <v>10029.719999999999</v>
      </c>
      <c r="K76" s="6">
        <f t="shared" si="8"/>
        <v>45033</v>
      </c>
      <c r="L76" s="6">
        <v>45037</v>
      </c>
      <c r="M76" s="5">
        <f t="shared" si="9"/>
        <v>4</v>
      </c>
      <c r="N76" s="5" t="str">
        <f t="shared" si="10"/>
        <v>kw.2</v>
      </c>
    </row>
    <row r="77" spans="1:14" hidden="1" x14ac:dyDescent="0.2">
      <c r="A77" s="5">
        <v>75</v>
      </c>
      <c r="B77" s="6">
        <v>45004</v>
      </c>
      <c r="C77" s="7" t="s">
        <v>11</v>
      </c>
      <c r="D77" s="8">
        <v>3</v>
      </c>
      <c r="E77" s="5" t="str">
        <f>VLOOKUP(D77,Klienci!$B$2:$C$25,2,0)</f>
        <v>WIGA SZCZECIN</v>
      </c>
      <c r="F77" s="5" t="str">
        <f>VLOOKUP(E77,Klienci!$C$2:$D$25,2,0)</f>
        <v>dealer autoryzowany</v>
      </c>
      <c r="G77" s="5" t="str">
        <f>VLOOKUP(E77,Klienci!$C$2:$E$25,3,0)</f>
        <v>północny</v>
      </c>
      <c r="H77" s="9">
        <v>10465.27</v>
      </c>
      <c r="I77" s="9">
        <f t="shared" si="6"/>
        <v>2407.0100000000002</v>
      </c>
      <c r="J77" s="9">
        <f t="shared" si="7"/>
        <v>12872.28</v>
      </c>
      <c r="K77" s="6">
        <f t="shared" si="8"/>
        <v>45035</v>
      </c>
      <c r="L77" s="6">
        <v>45033</v>
      </c>
      <c r="M77" s="5">
        <f t="shared" si="9"/>
        <v>-2</v>
      </c>
      <c r="N77" s="5" t="str">
        <f t="shared" si="10"/>
        <v>kw.2</v>
      </c>
    </row>
    <row r="78" spans="1:14" hidden="1" x14ac:dyDescent="0.2">
      <c r="A78" s="5">
        <v>76</v>
      </c>
      <c r="B78" s="6">
        <v>45004</v>
      </c>
      <c r="C78" s="7" t="s">
        <v>11</v>
      </c>
      <c r="D78" s="8">
        <v>13</v>
      </c>
      <c r="E78" s="5" t="str">
        <f>VLOOKUP(D78,Klienci!$B$2:$C$25,2,0)</f>
        <v>MORZE SZCZECIN</v>
      </c>
      <c r="F78" s="5" t="str">
        <f>VLOOKUP(E78,Klienci!$C$2:$D$25,2,0)</f>
        <v>zakład przemysłowy</v>
      </c>
      <c r="G78" s="5" t="str">
        <f>VLOOKUP(E78,Klienci!$C$2:$E$25,3,0)</f>
        <v>północny</v>
      </c>
      <c r="H78" s="9">
        <v>1807.66</v>
      </c>
      <c r="I78" s="9">
        <f t="shared" si="6"/>
        <v>415.76</v>
      </c>
      <c r="J78" s="9">
        <f t="shared" si="7"/>
        <v>2223.42</v>
      </c>
      <c r="K78" s="6">
        <f t="shared" si="8"/>
        <v>45018</v>
      </c>
      <c r="L78" s="6">
        <v>45023</v>
      </c>
      <c r="M78" s="5">
        <f t="shared" si="9"/>
        <v>5</v>
      </c>
      <c r="N78" s="5" t="str">
        <f t="shared" si="10"/>
        <v>kw.2</v>
      </c>
    </row>
    <row r="79" spans="1:14" hidden="1" x14ac:dyDescent="0.2">
      <c r="A79" s="5">
        <v>77</v>
      </c>
      <c r="B79" s="6">
        <v>45004</v>
      </c>
      <c r="C79" s="7" t="s">
        <v>11</v>
      </c>
      <c r="D79" s="8">
        <v>15</v>
      </c>
      <c r="E79" s="5" t="str">
        <f>VLOOKUP(D79,Klienci!$B$2:$C$25,2,0)</f>
        <v>T.GORAL BIALYSTOK</v>
      </c>
      <c r="F79" s="5" t="str">
        <f>VLOOKUP(E79,Klienci!$C$2:$D$25,2,0)</f>
        <v>dealer autoryzowany</v>
      </c>
      <c r="G79" s="5" t="str">
        <f>VLOOKUP(E79,Klienci!$C$2:$E$25,3,0)</f>
        <v>centralny i wschodni</v>
      </c>
      <c r="H79" s="9">
        <v>9690.67</v>
      </c>
      <c r="I79" s="9">
        <f t="shared" si="6"/>
        <v>2228.85</v>
      </c>
      <c r="J79" s="9">
        <f t="shared" si="7"/>
        <v>11919.52</v>
      </c>
      <c r="K79" s="6">
        <f t="shared" si="8"/>
        <v>45035</v>
      </c>
      <c r="L79" s="6">
        <v>45036</v>
      </c>
      <c r="M79" s="5">
        <f t="shared" si="9"/>
        <v>1</v>
      </c>
      <c r="N79" s="5" t="str">
        <f t="shared" si="10"/>
        <v>kw.2</v>
      </c>
    </row>
    <row r="80" spans="1:14" hidden="1" x14ac:dyDescent="0.2">
      <c r="A80" s="5">
        <v>78</v>
      </c>
      <c r="B80" s="6">
        <v>45006</v>
      </c>
      <c r="C80" s="7" t="s">
        <v>11</v>
      </c>
      <c r="D80" s="8">
        <v>1</v>
      </c>
      <c r="E80" s="5" t="str">
        <f>VLOOKUP(D80,Klienci!$B$2:$C$25,2,0)</f>
        <v>JAFAN WARSZAWA</v>
      </c>
      <c r="F80" s="5" t="str">
        <f>VLOOKUP(E80,Klienci!$C$2:$D$25,2,0)</f>
        <v>dealer autoryzowany</v>
      </c>
      <c r="G80" s="5" t="str">
        <f>VLOOKUP(E80,Klienci!$C$2:$E$25,3,0)</f>
        <v>centralny i wschodni</v>
      </c>
      <c r="H80" s="9">
        <v>13410.01</v>
      </c>
      <c r="I80" s="9">
        <f t="shared" si="6"/>
        <v>3084.3</v>
      </c>
      <c r="J80" s="9">
        <f t="shared" si="7"/>
        <v>16494.310000000001</v>
      </c>
      <c r="K80" s="6">
        <f t="shared" si="8"/>
        <v>45037</v>
      </c>
      <c r="L80" s="6">
        <v>45041</v>
      </c>
      <c r="M80" s="5">
        <f t="shared" si="9"/>
        <v>4</v>
      </c>
      <c r="N80" s="5" t="str">
        <f t="shared" si="10"/>
        <v>kw.2</v>
      </c>
    </row>
    <row r="81" spans="1:14" hidden="1" x14ac:dyDescent="0.2">
      <c r="A81" s="5">
        <v>79</v>
      </c>
      <c r="B81" s="6">
        <v>45006</v>
      </c>
      <c r="C81" s="7" t="s">
        <v>11</v>
      </c>
      <c r="D81" s="8">
        <v>23</v>
      </c>
      <c r="E81" s="5" t="str">
        <f>VLOOKUP(D81,Klienci!$B$2:$C$25,2,0)</f>
        <v xml:space="preserve">T.CZAPLIŃSKI KRAKOW  </v>
      </c>
      <c r="F81" s="5" t="str">
        <f>VLOOKUP(E81,Klienci!$C$2:$D$25,2,0)</f>
        <v>zakład przemysłowy</v>
      </c>
      <c r="G81" s="5" t="str">
        <f>VLOOKUP(E81,Klienci!$C$2:$E$25,3,0)</f>
        <v>południowy</v>
      </c>
      <c r="H81" s="9">
        <v>2658.18</v>
      </c>
      <c r="I81" s="9">
        <f t="shared" si="6"/>
        <v>611.38</v>
      </c>
      <c r="J81" s="9">
        <f t="shared" si="7"/>
        <v>3269.56</v>
      </c>
      <c r="K81" s="6">
        <f t="shared" si="8"/>
        <v>45020</v>
      </c>
      <c r="L81" s="6">
        <v>45022</v>
      </c>
      <c r="M81" s="5">
        <f t="shared" si="9"/>
        <v>2</v>
      </c>
      <c r="N81" s="5" t="str">
        <f t="shared" si="10"/>
        <v>kw.2</v>
      </c>
    </row>
    <row r="82" spans="1:14" hidden="1" x14ac:dyDescent="0.2">
      <c r="A82" s="5">
        <v>80</v>
      </c>
      <c r="B82" s="6">
        <v>45010</v>
      </c>
      <c r="C82" s="7" t="s">
        <v>12</v>
      </c>
      <c r="D82" s="8">
        <v>17</v>
      </c>
      <c r="E82" s="5" t="str">
        <f>VLOOKUP(D82,Klienci!$B$2:$C$25,2,0)</f>
        <v>GARIA OLSZTYN</v>
      </c>
      <c r="F82" s="5" t="str">
        <f>VLOOKUP(E82,Klienci!$C$2:$D$25,2,0)</f>
        <v>dealer autoryzowany</v>
      </c>
      <c r="G82" s="5" t="str">
        <f>VLOOKUP(E82,Klienci!$C$2:$E$25,3,0)</f>
        <v>północny</v>
      </c>
      <c r="H82" s="9">
        <v>8199.2900000000009</v>
      </c>
      <c r="I82" s="9">
        <f t="shared" si="6"/>
        <v>1885.84</v>
      </c>
      <c r="J82" s="9">
        <f t="shared" si="7"/>
        <v>10085.130000000001</v>
      </c>
      <c r="K82" s="6">
        <f t="shared" si="8"/>
        <v>45041</v>
      </c>
      <c r="L82" s="6">
        <v>45044</v>
      </c>
      <c r="M82" s="5">
        <f t="shared" si="9"/>
        <v>3</v>
      </c>
      <c r="N82" s="5" t="str">
        <f t="shared" si="10"/>
        <v>kw.2</v>
      </c>
    </row>
    <row r="83" spans="1:14" hidden="1" x14ac:dyDescent="0.2">
      <c r="A83" s="5">
        <v>81</v>
      </c>
      <c r="B83" s="6">
        <v>45011</v>
      </c>
      <c r="C83" s="7" t="s">
        <v>11</v>
      </c>
      <c r="D83" s="8">
        <v>2</v>
      </c>
      <c r="E83" s="5" t="str">
        <f>VLOOKUP(D83,Klienci!$B$2:$C$25,2,0)</f>
        <v>O.W.P.T. POZNAN</v>
      </c>
      <c r="F83" s="5" t="str">
        <f>VLOOKUP(E83,Klienci!$C$2:$D$25,2,0)</f>
        <v>dealer autoryzowany</v>
      </c>
      <c r="G83" s="5" t="str">
        <f>VLOOKUP(E83,Klienci!$C$2:$E$25,3,0)</f>
        <v>zachodni</v>
      </c>
      <c r="H83" s="9">
        <v>3975.49</v>
      </c>
      <c r="I83" s="9">
        <f t="shared" si="6"/>
        <v>914.36</v>
      </c>
      <c r="J83" s="9">
        <f t="shared" si="7"/>
        <v>4889.8499999999995</v>
      </c>
      <c r="K83" s="6">
        <f t="shared" si="8"/>
        <v>45042</v>
      </c>
      <c r="L83" s="6">
        <v>45045</v>
      </c>
      <c r="M83" s="5">
        <f t="shared" si="9"/>
        <v>3</v>
      </c>
      <c r="N83" s="5" t="str">
        <f t="shared" si="10"/>
        <v>kw.2</v>
      </c>
    </row>
    <row r="84" spans="1:14" hidden="1" x14ac:dyDescent="0.2">
      <c r="A84" s="5">
        <v>82</v>
      </c>
      <c r="B84" s="6">
        <v>45012</v>
      </c>
      <c r="C84" s="7" t="s">
        <v>12</v>
      </c>
      <c r="D84" s="8">
        <v>17</v>
      </c>
      <c r="E84" s="5" t="str">
        <f>VLOOKUP(D84,Klienci!$B$2:$C$25,2,0)</f>
        <v>GARIA OLSZTYN</v>
      </c>
      <c r="F84" s="5" t="str">
        <f>VLOOKUP(E84,Klienci!$C$2:$D$25,2,0)</f>
        <v>dealer autoryzowany</v>
      </c>
      <c r="G84" s="5" t="str">
        <f>VLOOKUP(E84,Klienci!$C$2:$E$25,3,0)</f>
        <v>północny</v>
      </c>
      <c r="H84" s="9">
        <v>6884.65</v>
      </c>
      <c r="I84" s="9">
        <f t="shared" si="6"/>
        <v>1583.47</v>
      </c>
      <c r="J84" s="9">
        <f t="shared" si="7"/>
        <v>8468.119999999999</v>
      </c>
      <c r="K84" s="6">
        <f t="shared" si="8"/>
        <v>45043</v>
      </c>
      <c r="L84" s="6">
        <v>45051</v>
      </c>
      <c r="M84" s="5">
        <f t="shared" si="9"/>
        <v>8</v>
      </c>
      <c r="N84" s="5" t="str">
        <f t="shared" si="10"/>
        <v>kw.2</v>
      </c>
    </row>
    <row r="85" spans="1:14" hidden="1" x14ac:dyDescent="0.2">
      <c r="A85" s="5">
        <v>83</v>
      </c>
      <c r="B85" s="6">
        <v>45013</v>
      </c>
      <c r="C85" s="7" t="s">
        <v>11</v>
      </c>
      <c r="D85" s="8">
        <v>14</v>
      </c>
      <c r="E85" s="5" t="str">
        <f>VLOOKUP(D85,Klienci!$B$2:$C$25,2,0)</f>
        <v>R.MALINOWSKI MILANOWEK</v>
      </c>
      <c r="F85" s="5" t="str">
        <f>VLOOKUP(E85,Klienci!$C$2:$D$25,2,0)</f>
        <v>zakład przemysłowy</v>
      </c>
      <c r="G85" s="5" t="str">
        <f>VLOOKUP(E85,Klienci!$C$2:$E$25,3,0)</f>
        <v>centralny i wschodni</v>
      </c>
      <c r="H85" s="9">
        <v>476.66</v>
      </c>
      <c r="I85" s="9">
        <f t="shared" si="6"/>
        <v>109.63</v>
      </c>
      <c r="J85" s="9">
        <f t="shared" si="7"/>
        <v>586.29</v>
      </c>
      <c r="K85" s="6">
        <f t="shared" si="8"/>
        <v>45027</v>
      </c>
      <c r="L85" s="6">
        <v>45039</v>
      </c>
      <c r="M85" s="5">
        <f t="shared" si="9"/>
        <v>12</v>
      </c>
      <c r="N85" s="5" t="str">
        <f t="shared" si="10"/>
        <v>kw.2</v>
      </c>
    </row>
    <row r="86" spans="1:14" hidden="1" x14ac:dyDescent="0.2">
      <c r="A86" s="5">
        <v>84</v>
      </c>
      <c r="B86" s="6">
        <v>45016</v>
      </c>
      <c r="C86" s="7" t="s">
        <v>12</v>
      </c>
      <c r="D86" s="8">
        <v>3</v>
      </c>
      <c r="E86" s="5" t="str">
        <f>VLOOKUP(D86,Klienci!$B$2:$C$25,2,0)</f>
        <v>WIGA SZCZECIN</v>
      </c>
      <c r="F86" s="5" t="str">
        <f>VLOOKUP(E86,Klienci!$C$2:$D$25,2,0)</f>
        <v>dealer autoryzowany</v>
      </c>
      <c r="G86" s="5" t="str">
        <f>VLOOKUP(E86,Klienci!$C$2:$E$25,3,0)</f>
        <v>północny</v>
      </c>
      <c r="H86" s="9">
        <v>8297.2099999999991</v>
      </c>
      <c r="I86" s="9">
        <f t="shared" si="6"/>
        <v>1908.36</v>
      </c>
      <c r="J86" s="9">
        <f t="shared" si="7"/>
        <v>10205.57</v>
      </c>
      <c r="K86" s="6">
        <f t="shared" si="8"/>
        <v>45046</v>
      </c>
      <c r="L86" s="6">
        <v>45043</v>
      </c>
      <c r="M86" s="5">
        <f t="shared" si="9"/>
        <v>-3</v>
      </c>
      <c r="N86" s="5" t="str">
        <f t="shared" si="10"/>
        <v>kw.2</v>
      </c>
    </row>
    <row r="87" spans="1:14" hidden="1" x14ac:dyDescent="0.2">
      <c r="A87" s="5">
        <v>85</v>
      </c>
      <c r="B87" s="6">
        <v>45016</v>
      </c>
      <c r="C87" s="7" t="s">
        <v>11</v>
      </c>
      <c r="D87" s="8">
        <v>7</v>
      </c>
      <c r="E87" s="5" t="str">
        <f>VLOOKUP(D87,Klienci!$B$2:$C$25,2,0)</f>
        <v>GIRGOPOL GDANSK</v>
      </c>
      <c r="F87" s="5" t="str">
        <f>VLOOKUP(E87,Klienci!$C$2:$D$25,2,0)</f>
        <v>inna hurtownia</v>
      </c>
      <c r="G87" s="5" t="str">
        <f>VLOOKUP(E87,Klienci!$C$2:$E$25,3,0)</f>
        <v>północny</v>
      </c>
      <c r="H87" s="9">
        <v>4310.03</v>
      </c>
      <c r="I87" s="9">
        <f t="shared" si="6"/>
        <v>991.31</v>
      </c>
      <c r="J87" s="9">
        <f t="shared" si="7"/>
        <v>5301.34</v>
      </c>
      <c r="K87" s="6">
        <f t="shared" si="8"/>
        <v>45037</v>
      </c>
      <c r="L87" s="6">
        <v>45036</v>
      </c>
      <c r="M87" s="5">
        <f t="shared" si="9"/>
        <v>-1</v>
      </c>
      <c r="N87" s="5" t="str">
        <f t="shared" si="10"/>
        <v>kw.2</v>
      </c>
    </row>
    <row r="88" spans="1:14" hidden="1" x14ac:dyDescent="0.2">
      <c r="A88" s="5">
        <v>86</v>
      </c>
      <c r="B88" s="6">
        <v>45018</v>
      </c>
      <c r="C88" s="7" t="s">
        <v>12</v>
      </c>
      <c r="D88" s="8">
        <v>6</v>
      </c>
      <c r="E88" s="5" t="str">
        <f>VLOOKUP(D88,Klienci!$B$2:$C$25,2,0)</f>
        <v>WSCHOD BIALYSTOK</v>
      </c>
      <c r="F88" s="5" t="str">
        <f>VLOOKUP(E88,Klienci!$C$2:$D$25,2,0)</f>
        <v>dealer autoryzowany</v>
      </c>
      <c r="G88" s="5" t="str">
        <f>VLOOKUP(E88,Klienci!$C$2:$E$25,3,0)</f>
        <v>centralny i wschodni</v>
      </c>
      <c r="H88" s="9">
        <v>3052.51</v>
      </c>
      <c r="I88" s="9">
        <f t="shared" si="6"/>
        <v>702.08</v>
      </c>
      <c r="J88" s="9">
        <f t="shared" si="7"/>
        <v>3754.59</v>
      </c>
      <c r="K88" s="6">
        <f t="shared" si="8"/>
        <v>45048</v>
      </c>
      <c r="L88" s="6">
        <v>45051</v>
      </c>
      <c r="M88" s="5">
        <f t="shared" si="9"/>
        <v>3</v>
      </c>
      <c r="N88" s="5" t="str">
        <f t="shared" si="10"/>
        <v>kw.2</v>
      </c>
    </row>
    <row r="89" spans="1:14" hidden="1" x14ac:dyDescent="0.2">
      <c r="A89" s="5">
        <v>87</v>
      </c>
      <c r="B89" s="6">
        <v>45019</v>
      </c>
      <c r="C89" s="7" t="s">
        <v>11</v>
      </c>
      <c r="D89" s="8">
        <v>3</v>
      </c>
      <c r="E89" s="5" t="str">
        <f>VLOOKUP(D89,Klienci!$B$2:$C$25,2,0)</f>
        <v>WIGA SZCZECIN</v>
      </c>
      <c r="F89" s="5" t="str">
        <f>VLOOKUP(E89,Klienci!$C$2:$D$25,2,0)</f>
        <v>dealer autoryzowany</v>
      </c>
      <c r="G89" s="5" t="str">
        <f>VLOOKUP(E89,Klienci!$C$2:$E$25,3,0)</f>
        <v>północny</v>
      </c>
      <c r="H89" s="9">
        <v>7609.02</v>
      </c>
      <c r="I89" s="9">
        <f t="shared" si="6"/>
        <v>1750.07</v>
      </c>
      <c r="J89" s="9">
        <f t="shared" si="7"/>
        <v>9359.09</v>
      </c>
      <c r="K89" s="6">
        <f t="shared" si="8"/>
        <v>45049</v>
      </c>
      <c r="L89" s="6">
        <v>45061</v>
      </c>
      <c r="M89" s="5">
        <f t="shared" si="9"/>
        <v>12</v>
      </c>
      <c r="N89" s="5" t="str">
        <f t="shared" si="10"/>
        <v>kw.2</v>
      </c>
    </row>
    <row r="90" spans="1:14" hidden="1" x14ac:dyDescent="0.2">
      <c r="A90" s="5">
        <v>88</v>
      </c>
      <c r="B90" s="6">
        <v>45021</v>
      </c>
      <c r="C90" s="7" t="s">
        <v>12</v>
      </c>
      <c r="D90" s="8">
        <v>9</v>
      </c>
      <c r="E90" s="5" t="str">
        <f>VLOOKUP(D90,Klienci!$B$2:$C$25,2,0)</f>
        <v>TRATWA BRWINOW</v>
      </c>
      <c r="F90" s="5" t="str">
        <f>VLOOKUP(E90,Klienci!$C$2:$D$25,2,0)</f>
        <v>inna hurtownia</v>
      </c>
      <c r="G90" s="5" t="str">
        <f>VLOOKUP(E90,Klienci!$C$2:$E$25,3,0)</f>
        <v>centralny i wschodni</v>
      </c>
      <c r="H90" s="9">
        <v>3246.47</v>
      </c>
      <c r="I90" s="9">
        <f t="shared" si="6"/>
        <v>746.69</v>
      </c>
      <c r="J90" s="9">
        <f t="shared" si="7"/>
        <v>3993.16</v>
      </c>
      <c r="K90" s="6">
        <f t="shared" si="8"/>
        <v>45042</v>
      </c>
      <c r="L90" s="6">
        <v>45043</v>
      </c>
      <c r="M90" s="5">
        <f t="shared" si="9"/>
        <v>1</v>
      </c>
      <c r="N90" s="5" t="str">
        <f t="shared" si="10"/>
        <v>kw.2</v>
      </c>
    </row>
    <row r="91" spans="1:14" hidden="1" x14ac:dyDescent="0.2">
      <c r="A91" s="5">
        <v>89</v>
      </c>
      <c r="B91" s="6">
        <v>45022</v>
      </c>
      <c r="C91" s="7" t="s">
        <v>11</v>
      </c>
      <c r="D91" s="8">
        <v>20</v>
      </c>
      <c r="E91" s="5" t="str">
        <f>VLOOKUP(D91,Klienci!$B$2:$C$25,2,0)</f>
        <v>R.JAWORSKI WROCLAW</v>
      </c>
      <c r="F91" s="5" t="str">
        <f>VLOOKUP(E91,Klienci!$C$2:$D$25,2,0)</f>
        <v>inna hurtownia</v>
      </c>
      <c r="G91" s="5" t="str">
        <f>VLOOKUP(E91,Klienci!$C$2:$E$25,3,0)</f>
        <v>zachodni</v>
      </c>
      <c r="H91" s="9">
        <v>4368.47</v>
      </c>
      <c r="I91" s="9">
        <f t="shared" si="6"/>
        <v>1004.75</v>
      </c>
      <c r="J91" s="9">
        <f t="shared" si="7"/>
        <v>5373.22</v>
      </c>
      <c r="K91" s="6">
        <f t="shared" si="8"/>
        <v>45043</v>
      </c>
      <c r="L91" s="6">
        <v>45050</v>
      </c>
      <c r="M91" s="5">
        <f t="shared" si="9"/>
        <v>7</v>
      </c>
      <c r="N91" s="5" t="str">
        <f t="shared" si="10"/>
        <v>kw.2</v>
      </c>
    </row>
    <row r="92" spans="1:14" hidden="1" x14ac:dyDescent="0.2">
      <c r="A92" s="5">
        <v>90</v>
      </c>
      <c r="B92" s="6">
        <v>45023</v>
      </c>
      <c r="C92" s="7" t="s">
        <v>11</v>
      </c>
      <c r="D92" s="8">
        <v>4</v>
      </c>
      <c r="E92" s="5" t="str">
        <f>VLOOKUP(D92,Klienci!$B$2:$C$25,2,0)</f>
        <v>KAR-PEK POZNAN</v>
      </c>
      <c r="F92" s="5" t="str">
        <f>VLOOKUP(E92,Klienci!$C$2:$D$25,2,0)</f>
        <v>dealer autoryzowany</v>
      </c>
      <c r="G92" s="5" t="str">
        <f>VLOOKUP(E92,Klienci!$C$2:$E$25,3,0)</f>
        <v>zachodni</v>
      </c>
      <c r="H92" s="9">
        <v>19815.36</v>
      </c>
      <c r="I92" s="9">
        <f t="shared" si="6"/>
        <v>4557.53</v>
      </c>
      <c r="J92" s="9">
        <f t="shared" si="7"/>
        <v>24372.89</v>
      </c>
      <c r="K92" s="6">
        <f t="shared" si="8"/>
        <v>45053</v>
      </c>
      <c r="L92" s="6">
        <v>45051</v>
      </c>
      <c r="M92" s="5">
        <f t="shared" si="9"/>
        <v>-2</v>
      </c>
      <c r="N92" s="5" t="str">
        <f t="shared" si="10"/>
        <v>kw.2</v>
      </c>
    </row>
    <row r="93" spans="1:14" hidden="1" x14ac:dyDescent="0.2">
      <c r="A93" s="5">
        <v>91</v>
      </c>
      <c r="B93" s="6">
        <v>45026</v>
      </c>
      <c r="C93" s="7" t="s">
        <v>11</v>
      </c>
      <c r="D93" s="8">
        <v>11</v>
      </c>
      <c r="E93" s="5" t="str">
        <f>VLOOKUP(D93,Klienci!$B$2:$C$25,2,0)</f>
        <v>CAZAR WARSZAWA</v>
      </c>
      <c r="F93" s="5" t="str">
        <f>VLOOKUP(E93,Klienci!$C$2:$D$25,2,0)</f>
        <v>zakład przemysłowy</v>
      </c>
      <c r="G93" s="5" t="str">
        <f>VLOOKUP(E93,Klienci!$C$2:$E$25,3,0)</f>
        <v>centralny i wschodni</v>
      </c>
      <c r="H93" s="9">
        <v>700.6</v>
      </c>
      <c r="I93" s="9">
        <f t="shared" si="6"/>
        <v>161.13999999999999</v>
      </c>
      <c r="J93" s="9">
        <f t="shared" si="7"/>
        <v>861.74</v>
      </c>
      <c r="K93" s="6">
        <f t="shared" si="8"/>
        <v>45040</v>
      </c>
      <c r="L93" s="6">
        <v>45052</v>
      </c>
      <c r="M93" s="5">
        <f t="shared" si="9"/>
        <v>12</v>
      </c>
      <c r="N93" s="5" t="str">
        <f t="shared" si="10"/>
        <v>kw.2</v>
      </c>
    </row>
    <row r="94" spans="1:14" hidden="1" x14ac:dyDescent="0.2">
      <c r="A94" s="5">
        <v>92</v>
      </c>
      <c r="B94" s="6">
        <v>45027</v>
      </c>
      <c r="C94" s="7" t="s">
        <v>11</v>
      </c>
      <c r="D94" s="8">
        <v>2</v>
      </c>
      <c r="E94" s="5" t="str">
        <f>VLOOKUP(D94,Klienci!$B$2:$C$25,2,0)</f>
        <v>O.W.P.T. POZNAN</v>
      </c>
      <c r="F94" s="5" t="str">
        <f>VLOOKUP(E94,Klienci!$C$2:$D$25,2,0)</f>
        <v>dealer autoryzowany</v>
      </c>
      <c r="G94" s="5" t="str">
        <f>VLOOKUP(E94,Klienci!$C$2:$E$25,3,0)</f>
        <v>zachodni</v>
      </c>
      <c r="H94" s="9">
        <v>9734.6299999999992</v>
      </c>
      <c r="I94" s="9">
        <f t="shared" si="6"/>
        <v>2238.96</v>
      </c>
      <c r="J94" s="9">
        <f t="shared" si="7"/>
        <v>11973.59</v>
      </c>
      <c r="K94" s="6">
        <f t="shared" si="8"/>
        <v>45057</v>
      </c>
      <c r="L94" s="6">
        <v>45063</v>
      </c>
      <c r="M94" s="5">
        <f t="shared" si="9"/>
        <v>6</v>
      </c>
      <c r="N94" s="5" t="str">
        <f t="shared" si="10"/>
        <v>kw.2</v>
      </c>
    </row>
    <row r="95" spans="1:14" hidden="1" x14ac:dyDescent="0.2">
      <c r="A95" s="5">
        <v>93</v>
      </c>
      <c r="B95" s="6">
        <v>45028</v>
      </c>
      <c r="C95" s="7" t="s">
        <v>11</v>
      </c>
      <c r="D95" s="8">
        <v>3</v>
      </c>
      <c r="E95" s="5" t="str">
        <f>VLOOKUP(D95,Klienci!$B$2:$C$25,2,0)</f>
        <v>WIGA SZCZECIN</v>
      </c>
      <c r="F95" s="5" t="str">
        <f>VLOOKUP(E95,Klienci!$C$2:$D$25,2,0)</f>
        <v>dealer autoryzowany</v>
      </c>
      <c r="G95" s="5" t="str">
        <f>VLOOKUP(E95,Klienci!$C$2:$E$25,3,0)</f>
        <v>północny</v>
      </c>
      <c r="H95" s="9">
        <v>9572.76</v>
      </c>
      <c r="I95" s="9">
        <f t="shared" si="6"/>
        <v>2201.73</v>
      </c>
      <c r="J95" s="9">
        <f t="shared" si="7"/>
        <v>11774.49</v>
      </c>
      <c r="K95" s="6">
        <f t="shared" si="8"/>
        <v>45058</v>
      </c>
      <c r="L95" s="6">
        <v>45073</v>
      </c>
      <c r="M95" s="5">
        <f t="shared" si="9"/>
        <v>15</v>
      </c>
      <c r="N95" s="5" t="str">
        <f t="shared" si="10"/>
        <v>kw.2</v>
      </c>
    </row>
    <row r="96" spans="1:14" hidden="1" x14ac:dyDescent="0.2">
      <c r="A96" s="5">
        <v>94</v>
      </c>
      <c r="B96" s="6">
        <v>45031</v>
      </c>
      <c r="C96" s="7" t="s">
        <v>11</v>
      </c>
      <c r="D96" s="8">
        <v>14</v>
      </c>
      <c r="E96" s="5" t="str">
        <f>VLOOKUP(D96,Klienci!$B$2:$C$25,2,0)</f>
        <v>R.MALINOWSKI MILANOWEK</v>
      </c>
      <c r="F96" s="5" t="str">
        <f>VLOOKUP(E96,Klienci!$C$2:$D$25,2,0)</f>
        <v>zakład przemysłowy</v>
      </c>
      <c r="G96" s="5" t="str">
        <f>VLOOKUP(E96,Klienci!$C$2:$E$25,3,0)</f>
        <v>centralny i wschodni</v>
      </c>
      <c r="H96" s="9">
        <v>1406.1</v>
      </c>
      <c r="I96" s="9">
        <f t="shared" si="6"/>
        <v>323.39999999999998</v>
      </c>
      <c r="J96" s="9">
        <f t="shared" si="7"/>
        <v>1729.5</v>
      </c>
      <c r="K96" s="6">
        <f t="shared" si="8"/>
        <v>45045</v>
      </c>
      <c r="L96" s="6">
        <v>45048</v>
      </c>
      <c r="M96" s="5">
        <f t="shared" si="9"/>
        <v>3</v>
      </c>
      <c r="N96" s="5" t="str">
        <f t="shared" si="10"/>
        <v>kw.2</v>
      </c>
    </row>
    <row r="97" spans="1:14" hidden="1" x14ac:dyDescent="0.2">
      <c r="A97" s="5">
        <v>95</v>
      </c>
      <c r="B97" s="6">
        <v>45035</v>
      </c>
      <c r="C97" s="7" t="s">
        <v>11</v>
      </c>
      <c r="D97" s="8">
        <v>3</v>
      </c>
      <c r="E97" s="5" t="str">
        <f>VLOOKUP(D97,Klienci!$B$2:$C$25,2,0)</f>
        <v>WIGA SZCZECIN</v>
      </c>
      <c r="F97" s="5" t="str">
        <f>VLOOKUP(E97,Klienci!$C$2:$D$25,2,0)</f>
        <v>dealer autoryzowany</v>
      </c>
      <c r="G97" s="5" t="str">
        <f>VLOOKUP(E97,Klienci!$C$2:$E$25,3,0)</f>
        <v>północny</v>
      </c>
      <c r="H97" s="9">
        <v>10736.11</v>
      </c>
      <c r="I97" s="9">
        <f t="shared" si="6"/>
        <v>2469.31</v>
      </c>
      <c r="J97" s="9">
        <f t="shared" si="7"/>
        <v>13205.42</v>
      </c>
      <c r="K97" s="6">
        <f t="shared" si="8"/>
        <v>45065</v>
      </c>
      <c r="L97" s="6">
        <v>45065</v>
      </c>
      <c r="M97" s="5">
        <f t="shared" si="9"/>
        <v>0</v>
      </c>
      <c r="N97" s="5" t="str">
        <f t="shared" si="10"/>
        <v>kw.2</v>
      </c>
    </row>
    <row r="98" spans="1:14" hidden="1" x14ac:dyDescent="0.2">
      <c r="A98" s="5">
        <v>96</v>
      </c>
      <c r="B98" s="6">
        <v>45035</v>
      </c>
      <c r="C98" s="7" t="s">
        <v>11</v>
      </c>
      <c r="D98" s="8">
        <v>11</v>
      </c>
      <c r="E98" s="5" t="str">
        <f>VLOOKUP(D98,Klienci!$B$2:$C$25,2,0)</f>
        <v>CAZAR WARSZAWA</v>
      </c>
      <c r="F98" s="5" t="str">
        <f>VLOOKUP(E98,Klienci!$C$2:$D$25,2,0)</f>
        <v>zakład przemysłowy</v>
      </c>
      <c r="G98" s="5" t="str">
        <f>VLOOKUP(E98,Klienci!$C$2:$E$25,3,0)</f>
        <v>centralny i wschodni</v>
      </c>
      <c r="H98" s="9">
        <v>1498.36</v>
      </c>
      <c r="I98" s="9">
        <f t="shared" si="6"/>
        <v>344.62</v>
      </c>
      <c r="J98" s="9">
        <f t="shared" si="7"/>
        <v>1842.98</v>
      </c>
      <c r="K98" s="6">
        <f t="shared" si="8"/>
        <v>45049</v>
      </c>
      <c r="L98" s="6">
        <v>45061</v>
      </c>
      <c r="M98" s="5">
        <f t="shared" si="9"/>
        <v>12</v>
      </c>
      <c r="N98" s="5" t="str">
        <f t="shared" si="10"/>
        <v>kw.2</v>
      </c>
    </row>
    <row r="99" spans="1:14" hidden="1" x14ac:dyDescent="0.2">
      <c r="A99" s="5">
        <v>97</v>
      </c>
      <c r="B99" s="6">
        <v>45035</v>
      </c>
      <c r="C99" s="7" t="s">
        <v>11</v>
      </c>
      <c r="D99" s="8">
        <v>17</v>
      </c>
      <c r="E99" s="5" t="str">
        <f>VLOOKUP(D99,Klienci!$B$2:$C$25,2,0)</f>
        <v>GARIA OLSZTYN</v>
      </c>
      <c r="F99" s="5" t="str">
        <f>VLOOKUP(E99,Klienci!$C$2:$D$25,2,0)</f>
        <v>dealer autoryzowany</v>
      </c>
      <c r="G99" s="5" t="str">
        <f>VLOOKUP(E99,Klienci!$C$2:$E$25,3,0)</f>
        <v>północny</v>
      </c>
      <c r="H99" s="9">
        <v>8387.73</v>
      </c>
      <c r="I99" s="9">
        <f t="shared" si="6"/>
        <v>1929.18</v>
      </c>
      <c r="J99" s="9">
        <f t="shared" si="7"/>
        <v>10316.91</v>
      </c>
      <c r="K99" s="6">
        <f t="shared" si="8"/>
        <v>45065</v>
      </c>
      <c r="L99" s="6">
        <v>45065</v>
      </c>
      <c r="M99" s="5">
        <f t="shared" si="9"/>
        <v>0</v>
      </c>
      <c r="N99" s="5" t="str">
        <f t="shared" si="10"/>
        <v>kw.2</v>
      </c>
    </row>
    <row r="100" spans="1:14" hidden="1" x14ac:dyDescent="0.2">
      <c r="A100" s="5">
        <v>98</v>
      </c>
      <c r="B100" s="6">
        <v>45036</v>
      </c>
      <c r="C100" s="7" t="s">
        <v>12</v>
      </c>
      <c r="D100" s="8">
        <v>20</v>
      </c>
      <c r="E100" s="5" t="str">
        <f>VLOOKUP(D100,Klienci!$B$2:$C$25,2,0)</f>
        <v>R.JAWORSKI WROCLAW</v>
      </c>
      <c r="F100" s="5" t="str">
        <f>VLOOKUP(E100,Klienci!$C$2:$D$25,2,0)</f>
        <v>inna hurtownia</v>
      </c>
      <c r="G100" s="5" t="str">
        <f>VLOOKUP(E100,Klienci!$C$2:$E$25,3,0)</f>
        <v>zachodni</v>
      </c>
      <c r="H100" s="9">
        <v>5557.52</v>
      </c>
      <c r="I100" s="9">
        <f t="shared" si="6"/>
        <v>1278.23</v>
      </c>
      <c r="J100" s="9">
        <f t="shared" si="7"/>
        <v>6835.75</v>
      </c>
      <c r="K100" s="6">
        <f t="shared" si="8"/>
        <v>45057</v>
      </c>
      <c r="L100" s="6">
        <v>45067</v>
      </c>
      <c r="M100" s="5">
        <f t="shared" si="9"/>
        <v>10</v>
      </c>
      <c r="N100" s="5" t="str">
        <f t="shared" si="10"/>
        <v>kw.2</v>
      </c>
    </row>
    <row r="101" spans="1:14" hidden="1" x14ac:dyDescent="0.2">
      <c r="A101" s="5">
        <v>99</v>
      </c>
      <c r="B101" s="6">
        <v>45037</v>
      </c>
      <c r="C101" s="7" t="s">
        <v>11</v>
      </c>
      <c r="D101" s="8">
        <v>15</v>
      </c>
      <c r="E101" s="5" t="str">
        <f>VLOOKUP(D101,Klienci!$B$2:$C$25,2,0)</f>
        <v>T.GORAL BIALYSTOK</v>
      </c>
      <c r="F101" s="5" t="str">
        <f>VLOOKUP(E101,Klienci!$C$2:$D$25,2,0)</f>
        <v>dealer autoryzowany</v>
      </c>
      <c r="G101" s="5" t="str">
        <f>VLOOKUP(E101,Klienci!$C$2:$E$25,3,0)</f>
        <v>centralny i wschodni</v>
      </c>
      <c r="H101" s="9">
        <v>10963.39</v>
      </c>
      <c r="I101" s="9">
        <f t="shared" si="6"/>
        <v>2521.58</v>
      </c>
      <c r="J101" s="9">
        <f t="shared" si="7"/>
        <v>13484.97</v>
      </c>
      <c r="K101" s="6">
        <f t="shared" si="8"/>
        <v>45067</v>
      </c>
      <c r="L101" s="6">
        <v>45067</v>
      </c>
      <c r="M101" s="5">
        <f t="shared" si="9"/>
        <v>0</v>
      </c>
      <c r="N101" s="5" t="str">
        <f t="shared" si="10"/>
        <v>kw.2</v>
      </c>
    </row>
    <row r="102" spans="1:14" hidden="1" x14ac:dyDescent="0.2">
      <c r="A102" s="5">
        <v>100</v>
      </c>
      <c r="B102" s="6">
        <v>45038</v>
      </c>
      <c r="C102" s="7" t="s">
        <v>11</v>
      </c>
      <c r="D102" s="8">
        <v>3</v>
      </c>
      <c r="E102" s="5" t="str">
        <f>VLOOKUP(D102,Klienci!$B$2:$C$25,2,0)</f>
        <v>WIGA SZCZECIN</v>
      </c>
      <c r="F102" s="5" t="str">
        <f>VLOOKUP(E102,Klienci!$C$2:$D$25,2,0)</f>
        <v>dealer autoryzowany</v>
      </c>
      <c r="G102" s="5" t="str">
        <f>VLOOKUP(E102,Klienci!$C$2:$E$25,3,0)</f>
        <v>północny</v>
      </c>
      <c r="H102" s="9">
        <v>8991.2199999999993</v>
      </c>
      <c r="I102" s="9">
        <f t="shared" si="6"/>
        <v>2067.98</v>
      </c>
      <c r="J102" s="9">
        <f t="shared" si="7"/>
        <v>11059.199999999999</v>
      </c>
      <c r="K102" s="6">
        <f t="shared" si="8"/>
        <v>45068</v>
      </c>
      <c r="L102" s="6">
        <v>45068</v>
      </c>
      <c r="M102" s="5">
        <f t="shared" si="9"/>
        <v>0</v>
      </c>
      <c r="N102" s="5" t="str">
        <f t="shared" si="10"/>
        <v>kw.2</v>
      </c>
    </row>
    <row r="103" spans="1:14" hidden="1" x14ac:dyDescent="0.2">
      <c r="A103" s="5">
        <v>101</v>
      </c>
      <c r="B103" s="6">
        <v>45039</v>
      </c>
      <c r="C103" s="7" t="s">
        <v>12</v>
      </c>
      <c r="D103" s="8">
        <v>17</v>
      </c>
      <c r="E103" s="5" t="str">
        <f>VLOOKUP(D103,Klienci!$B$2:$C$25,2,0)</f>
        <v>GARIA OLSZTYN</v>
      </c>
      <c r="F103" s="5" t="str">
        <f>VLOOKUP(E103,Klienci!$C$2:$D$25,2,0)</f>
        <v>dealer autoryzowany</v>
      </c>
      <c r="G103" s="5" t="str">
        <f>VLOOKUP(E103,Klienci!$C$2:$E$25,3,0)</f>
        <v>północny</v>
      </c>
      <c r="H103" s="9">
        <v>5859.55</v>
      </c>
      <c r="I103" s="9">
        <f t="shared" si="6"/>
        <v>1347.7</v>
      </c>
      <c r="J103" s="9">
        <f t="shared" si="7"/>
        <v>7207.25</v>
      </c>
      <c r="K103" s="6">
        <f t="shared" si="8"/>
        <v>45069</v>
      </c>
      <c r="L103" s="6">
        <v>45078</v>
      </c>
      <c r="M103" s="5">
        <f t="shared" si="9"/>
        <v>9</v>
      </c>
      <c r="N103" s="5" t="str">
        <f t="shared" si="10"/>
        <v>kw.2</v>
      </c>
    </row>
    <row r="104" spans="1:14" hidden="1" x14ac:dyDescent="0.2">
      <c r="A104" s="5">
        <v>102</v>
      </c>
      <c r="B104" s="6">
        <v>45040</v>
      </c>
      <c r="C104" s="7" t="s">
        <v>12</v>
      </c>
      <c r="D104" s="8">
        <v>15</v>
      </c>
      <c r="E104" s="5" t="str">
        <f>VLOOKUP(D104,Klienci!$B$2:$C$25,2,0)</f>
        <v>T.GORAL BIALYSTOK</v>
      </c>
      <c r="F104" s="5" t="str">
        <f>VLOOKUP(E104,Klienci!$C$2:$D$25,2,0)</f>
        <v>dealer autoryzowany</v>
      </c>
      <c r="G104" s="5" t="str">
        <f>VLOOKUP(E104,Klienci!$C$2:$E$25,3,0)</f>
        <v>centralny i wschodni</v>
      </c>
      <c r="H104" s="9">
        <v>10203.040000000001</v>
      </c>
      <c r="I104" s="9">
        <f t="shared" si="6"/>
        <v>2346.6999999999998</v>
      </c>
      <c r="J104" s="9">
        <f t="shared" si="7"/>
        <v>12549.740000000002</v>
      </c>
      <c r="K104" s="6">
        <f t="shared" si="8"/>
        <v>45070</v>
      </c>
      <c r="L104" s="6">
        <v>45070</v>
      </c>
      <c r="M104" s="5">
        <f t="shared" si="9"/>
        <v>0</v>
      </c>
      <c r="N104" s="5" t="str">
        <f t="shared" si="10"/>
        <v>kw.2</v>
      </c>
    </row>
    <row r="105" spans="1:14" hidden="1" x14ac:dyDescent="0.2">
      <c r="A105" s="5">
        <v>103</v>
      </c>
      <c r="B105" s="6">
        <v>45042</v>
      </c>
      <c r="C105" s="7" t="s">
        <v>11</v>
      </c>
      <c r="D105" s="8">
        <v>3</v>
      </c>
      <c r="E105" s="5" t="str">
        <f>VLOOKUP(D105,Klienci!$B$2:$C$25,2,0)</f>
        <v>WIGA SZCZECIN</v>
      </c>
      <c r="F105" s="5" t="str">
        <f>VLOOKUP(E105,Klienci!$C$2:$D$25,2,0)</f>
        <v>dealer autoryzowany</v>
      </c>
      <c r="G105" s="5" t="str">
        <f>VLOOKUP(E105,Klienci!$C$2:$E$25,3,0)</f>
        <v>północny</v>
      </c>
      <c r="H105" s="9">
        <v>10474.700000000001</v>
      </c>
      <c r="I105" s="9">
        <f t="shared" si="6"/>
        <v>2409.1799999999998</v>
      </c>
      <c r="J105" s="9">
        <f t="shared" si="7"/>
        <v>12883.880000000001</v>
      </c>
      <c r="K105" s="6">
        <f t="shared" si="8"/>
        <v>45072</v>
      </c>
      <c r="L105" s="6">
        <v>45078</v>
      </c>
      <c r="M105" s="5">
        <f t="shared" si="9"/>
        <v>6</v>
      </c>
      <c r="N105" s="5" t="str">
        <f t="shared" si="10"/>
        <v>kw.2</v>
      </c>
    </row>
    <row r="106" spans="1:14" hidden="1" x14ac:dyDescent="0.2">
      <c r="A106" s="5">
        <v>104</v>
      </c>
      <c r="B106" s="6">
        <v>45043</v>
      </c>
      <c r="C106" s="7" t="s">
        <v>11</v>
      </c>
      <c r="D106" s="8">
        <v>8</v>
      </c>
      <c r="E106" s="5" t="str">
        <f>VLOOKUP(D106,Klienci!$B$2:$C$25,2,0)</f>
        <v>SKALA BIELSKO-BIALA</v>
      </c>
      <c r="F106" s="5" t="str">
        <f>VLOOKUP(E106,Klienci!$C$2:$D$25,2,0)</f>
        <v>inna hurtownia</v>
      </c>
      <c r="G106" s="5" t="str">
        <f>VLOOKUP(E106,Klienci!$C$2:$E$25,3,0)</f>
        <v>południowy</v>
      </c>
      <c r="H106" s="9">
        <v>4679.51</v>
      </c>
      <c r="I106" s="9">
        <f t="shared" si="6"/>
        <v>1076.29</v>
      </c>
      <c r="J106" s="9">
        <f t="shared" si="7"/>
        <v>5755.8</v>
      </c>
      <c r="K106" s="6">
        <f t="shared" si="8"/>
        <v>45064</v>
      </c>
      <c r="L106" s="6">
        <v>45064</v>
      </c>
      <c r="M106" s="5">
        <f t="shared" si="9"/>
        <v>0</v>
      </c>
      <c r="N106" s="5" t="str">
        <f t="shared" si="10"/>
        <v>kw.2</v>
      </c>
    </row>
    <row r="107" spans="1:14" hidden="1" x14ac:dyDescent="0.2">
      <c r="A107" s="5">
        <v>105</v>
      </c>
      <c r="B107" s="6">
        <v>45046</v>
      </c>
      <c r="C107" s="7" t="s">
        <v>11</v>
      </c>
      <c r="D107" s="8">
        <v>22</v>
      </c>
      <c r="E107" s="5" t="str">
        <f>VLOOKUP(D107,Klienci!$B$2:$C$25,2,0)</f>
        <v>OMEGA KATOWICE</v>
      </c>
      <c r="F107" s="5" t="str">
        <f>VLOOKUP(E107,Klienci!$C$2:$D$25,2,0)</f>
        <v>zakład przemysłowy</v>
      </c>
      <c r="G107" s="5" t="str">
        <f>VLOOKUP(E107,Klienci!$C$2:$E$25,3,0)</f>
        <v>południowy</v>
      </c>
      <c r="H107" s="9">
        <v>1350.64</v>
      </c>
      <c r="I107" s="9">
        <f t="shared" si="6"/>
        <v>310.64999999999998</v>
      </c>
      <c r="J107" s="9">
        <f t="shared" si="7"/>
        <v>1661.29</v>
      </c>
      <c r="K107" s="6">
        <f t="shared" si="8"/>
        <v>45060</v>
      </c>
      <c r="L107" s="6">
        <v>45052</v>
      </c>
      <c r="M107" s="5">
        <f t="shared" si="9"/>
        <v>-8</v>
      </c>
      <c r="N107" s="5" t="str">
        <f t="shared" si="10"/>
        <v>kw.2</v>
      </c>
    </row>
    <row r="108" spans="1:14" hidden="1" x14ac:dyDescent="0.2">
      <c r="A108" s="5">
        <v>106</v>
      </c>
      <c r="B108" s="6">
        <v>45049</v>
      </c>
      <c r="C108" s="7" t="s">
        <v>11</v>
      </c>
      <c r="D108" s="8">
        <v>11</v>
      </c>
      <c r="E108" s="5" t="str">
        <f>VLOOKUP(D108,Klienci!$B$2:$C$25,2,0)</f>
        <v>CAZAR WARSZAWA</v>
      </c>
      <c r="F108" s="5" t="str">
        <f>VLOOKUP(E108,Klienci!$C$2:$D$25,2,0)</f>
        <v>zakład przemysłowy</v>
      </c>
      <c r="G108" s="5" t="str">
        <f>VLOOKUP(E108,Klienci!$C$2:$E$25,3,0)</f>
        <v>centralny i wschodni</v>
      </c>
      <c r="H108" s="9">
        <v>1118.6600000000001</v>
      </c>
      <c r="I108" s="9">
        <f t="shared" si="6"/>
        <v>257.29000000000002</v>
      </c>
      <c r="J108" s="9">
        <f t="shared" si="7"/>
        <v>1375.95</v>
      </c>
      <c r="K108" s="6">
        <f t="shared" si="8"/>
        <v>45063</v>
      </c>
      <c r="L108" s="6">
        <v>45090</v>
      </c>
      <c r="M108" s="5">
        <f t="shared" si="9"/>
        <v>27</v>
      </c>
      <c r="N108" s="5" t="str">
        <f t="shared" si="10"/>
        <v>kw.2</v>
      </c>
    </row>
    <row r="109" spans="1:14" hidden="1" x14ac:dyDescent="0.2">
      <c r="A109" s="5">
        <v>107</v>
      </c>
      <c r="B109" s="6">
        <v>45049</v>
      </c>
      <c r="C109" s="7" t="s">
        <v>11</v>
      </c>
      <c r="D109" s="8">
        <v>11</v>
      </c>
      <c r="E109" s="5" t="str">
        <f>VLOOKUP(D109,Klienci!$B$2:$C$25,2,0)</f>
        <v>CAZAR WARSZAWA</v>
      </c>
      <c r="F109" s="5" t="str">
        <f>VLOOKUP(E109,Klienci!$C$2:$D$25,2,0)</f>
        <v>zakład przemysłowy</v>
      </c>
      <c r="G109" s="5" t="str">
        <f>VLOOKUP(E109,Klienci!$C$2:$E$25,3,0)</f>
        <v>centralny i wschodni</v>
      </c>
      <c r="H109" s="9">
        <v>997.12</v>
      </c>
      <c r="I109" s="9">
        <f t="shared" si="6"/>
        <v>229.34</v>
      </c>
      <c r="J109" s="9">
        <f t="shared" si="7"/>
        <v>1226.46</v>
      </c>
      <c r="K109" s="6">
        <f t="shared" si="8"/>
        <v>45063</v>
      </c>
      <c r="L109" s="6">
        <v>45083</v>
      </c>
      <c r="M109" s="5">
        <f t="shared" si="9"/>
        <v>20</v>
      </c>
      <c r="N109" s="5" t="str">
        <f t="shared" si="10"/>
        <v>kw.2</v>
      </c>
    </row>
    <row r="110" spans="1:14" x14ac:dyDescent="0.2">
      <c r="A110" s="5">
        <v>108</v>
      </c>
      <c r="B110" s="6">
        <v>45050</v>
      </c>
      <c r="C110" s="7" t="s">
        <v>11</v>
      </c>
      <c r="D110" s="8">
        <v>3</v>
      </c>
      <c r="E110" s="5" t="str">
        <f>VLOOKUP(D110,Klienci!$B$2:$C$25,2,0)</f>
        <v>WIGA SZCZECIN</v>
      </c>
      <c r="F110" s="5" t="str">
        <f>VLOOKUP(E110,Klienci!$C$2:$D$25,2,0)</f>
        <v>dealer autoryzowany</v>
      </c>
      <c r="G110" s="5" t="str">
        <f>VLOOKUP(E110,Klienci!$C$2:$E$25,3,0)</f>
        <v>północny</v>
      </c>
      <c r="H110" s="9">
        <v>10234.31</v>
      </c>
      <c r="I110" s="9">
        <f t="shared" si="6"/>
        <v>2353.89</v>
      </c>
      <c r="J110" s="9">
        <f t="shared" si="7"/>
        <v>12588.199999999999</v>
      </c>
      <c r="K110" s="6">
        <f t="shared" si="8"/>
        <v>45081</v>
      </c>
      <c r="L110" s="6">
        <v>45083</v>
      </c>
      <c r="M110" s="5">
        <f t="shared" si="9"/>
        <v>2</v>
      </c>
      <c r="N110" s="5" t="str">
        <f t="shared" si="10"/>
        <v>kw.2</v>
      </c>
    </row>
    <row r="111" spans="1:14" x14ac:dyDescent="0.2">
      <c r="A111" s="5">
        <v>109</v>
      </c>
      <c r="B111" s="6">
        <v>45051</v>
      </c>
      <c r="C111" s="7" t="s">
        <v>12</v>
      </c>
      <c r="D111" s="8">
        <v>3</v>
      </c>
      <c r="E111" s="5" t="str">
        <f>VLOOKUP(D111,Klienci!$B$2:$C$25,2,0)</f>
        <v>WIGA SZCZECIN</v>
      </c>
      <c r="F111" s="5" t="str">
        <f>VLOOKUP(E111,Klienci!$C$2:$D$25,2,0)</f>
        <v>dealer autoryzowany</v>
      </c>
      <c r="G111" s="5" t="str">
        <f>VLOOKUP(E111,Klienci!$C$2:$E$25,3,0)</f>
        <v>północny</v>
      </c>
      <c r="H111" s="9">
        <v>10675.28</v>
      </c>
      <c r="I111" s="9">
        <f t="shared" si="6"/>
        <v>2455.31</v>
      </c>
      <c r="J111" s="9">
        <f t="shared" si="7"/>
        <v>13130.59</v>
      </c>
      <c r="K111" s="6">
        <f t="shared" si="8"/>
        <v>45082</v>
      </c>
      <c r="L111" s="6">
        <v>45078</v>
      </c>
      <c r="M111" s="5">
        <f t="shared" si="9"/>
        <v>-4</v>
      </c>
      <c r="N111" s="5" t="str">
        <f t="shared" si="10"/>
        <v>kw.2</v>
      </c>
    </row>
    <row r="112" spans="1:14" x14ac:dyDescent="0.2">
      <c r="A112" s="5">
        <v>110</v>
      </c>
      <c r="B112" s="6">
        <v>45052</v>
      </c>
      <c r="C112" s="7" t="s">
        <v>11</v>
      </c>
      <c r="D112" s="8">
        <v>3</v>
      </c>
      <c r="E112" s="5" t="str">
        <f>VLOOKUP(D112,Klienci!$B$2:$C$25,2,0)</f>
        <v>WIGA SZCZECIN</v>
      </c>
      <c r="F112" s="5" t="str">
        <f>VLOOKUP(E112,Klienci!$C$2:$D$25,2,0)</f>
        <v>dealer autoryzowany</v>
      </c>
      <c r="G112" s="5" t="str">
        <f>VLOOKUP(E112,Klienci!$C$2:$E$25,3,0)</f>
        <v>północny</v>
      </c>
      <c r="H112" s="9">
        <v>9262.6200000000008</v>
      </c>
      <c r="I112" s="9">
        <f t="shared" si="6"/>
        <v>2130.4</v>
      </c>
      <c r="J112" s="9">
        <f t="shared" si="7"/>
        <v>11393.02</v>
      </c>
      <c r="K112" s="6">
        <f t="shared" si="8"/>
        <v>45083</v>
      </c>
      <c r="L112" s="6">
        <v>45094</v>
      </c>
      <c r="M112" s="5">
        <f t="shared" si="9"/>
        <v>11</v>
      </c>
      <c r="N112" s="5" t="str">
        <f t="shared" si="10"/>
        <v>kw.2</v>
      </c>
    </row>
    <row r="113" spans="1:14" hidden="1" x14ac:dyDescent="0.2">
      <c r="A113" s="5">
        <v>111</v>
      </c>
      <c r="B113" s="6">
        <v>45052</v>
      </c>
      <c r="C113" s="7" t="s">
        <v>12</v>
      </c>
      <c r="D113" s="8">
        <v>20</v>
      </c>
      <c r="E113" s="5" t="str">
        <f>VLOOKUP(D113,Klienci!$B$2:$C$25,2,0)</f>
        <v>R.JAWORSKI WROCLAW</v>
      </c>
      <c r="F113" s="5" t="str">
        <f>VLOOKUP(E113,Klienci!$C$2:$D$25,2,0)</f>
        <v>inna hurtownia</v>
      </c>
      <c r="G113" s="5" t="str">
        <f>VLOOKUP(E113,Klienci!$C$2:$E$25,3,0)</f>
        <v>zachodni</v>
      </c>
      <c r="H113" s="9">
        <v>5047.3</v>
      </c>
      <c r="I113" s="9">
        <f t="shared" si="6"/>
        <v>1160.8800000000001</v>
      </c>
      <c r="J113" s="9">
        <f t="shared" si="7"/>
        <v>6208.18</v>
      </c>
      <c r="K113" s="6">
        <f t="shared" si="8"/>
        <v>45073</v>
      </c>
      <c r="L113" s="6">
        <v>45092</v>
      </c>
      <c r="M113" s="5">
        <f t="shared" si="9"/>
        <v>19</v>
      </c>
      <c r="N113" s="5" t="str">
        <f t="shared" si="10"/>
        <v>kw.2</v>
      </c>
    </row>
    <row r="114" spans="1:14" x14ac:dyDescent="0.2">
      <c r="A114" s="5">
        <v>112</v>
      </c>
      <c r="B114" s="6">
        <v>45053</v>
      </c>
      <c r="C114" s="7" t="s">
        <v>11</v>
      </c>
      <c r="D114" s="8">
        <v>1</v>
      </c>
      <c r="E114" s="5" t="str">
        <f>VLOOKUP(D114,Klienci!$B$2:$C$25,2,0)</f>
        <v>JAFAN WARSZAWA</v>
      </c>
      <c r="F114" s="5" t="str">
        <f>VLOOKUP(E114,Klienci!$C$2:$D$25,2,0)</f>
        <v>dealer autoryzowany</v>
      </c>
      <c r="G114" s="5" t="str">
        <f>VLOOKUP(E114,Klienci!$C$2:$E$25,3,0)</f>
        <v>centralny i wschodni</v>
      </c>
      <c r="H114" s="9">
        <v>11748.99</v>
      </c>
      <c r="I114" s="9">
        <f t="shared" si="6"/>
        <v>2702.27</v>
      </c>
      <c r="J114" s="9">
        <f t="shared" si="7"/>
        <v>14451.26</v>
      </c>
      <c r="K114" s="6">
        <f t="shared" si="8"/>
        <v>45084</v>
      </c>
      <c r="L114" s="6">
        <v>45081</v>
      </c>
      <c r="M114" s="5">
        <f t="shared" si="9"/>
        <v>-3</v>
      </c>
      <c r="N114" s="5" t="str">
        <f t="shared" si="10"/>
        <v>kw.2</v>
      </c>
    </row>
    <row r="115" spans="1:14" hidden="1" x14ac:dyDescent="0.2">
      <c r="A115" s="5">
        <v>113</v>
      </c>
      <c r="B115" s="6">
        <v>45055</v>
      </c>
      <c r="C115" s="7" t="s">
        <v>11</v>
      </c>
      <c r="D115" s="8">
        <v>22</v>
      </c>
      <c r="E115" s="5" t="str">
        <f>VLOOKUP(D115,Klienci!$B$2:$C$25,2,0)</f>
        <v>OMEGA KATOWICE</v>
      </c>
      <c r="F115" s="5" t="str">
        <f>VLOOKUP(E115,Klienci!$C$2:$D$25,2,0)</f>
        <v>zakład przemysłowy</v>
      </c>
      <c r="G115" s="5" t="str">
        <f>VLOOKUP(E115,Klienci!$C$2:$E$25,3,0)</f>
        <v>południowy</v>
      </c>
      <c r="H115" s="9">
        <v>1794.21</v>
      </c>
      <c r="I115" s="9">
        <f t="shared" si="6"/>
        <v>412.67</v>
      </c>
      <c r="J115" s="9">
        <f t="shared" si="7"/>
        <v>2206.88</v>
      </c>
      <c r="K115" s="6">
        <f t="shared" si="8"/>
        <v>45069</v>
      </c>
      <c r="L115" s="6">
        <v>45069</v>
      </c>
      <c r="M115" s="5">
        <f t="shared" si="9"/>
        <v>0</v>
      </c>
      <c r="N115" s="5" t="str">
        <f t="shared" si="10"/>
        <v>kw.2</v>
      </c>
    </row>
    <row r="116" spans="1:14" hidden="1" x14ac:dyDescent="0.2">
      <c r="A116" s="5">
        <v>114</v>
      </c>
      <c r="B116" s="6">
        <v>45056</v>
      </c>
      <c r="C116" s="7" t="s">
        <v>11</v>
      </c>
      <c r="D116" s="8">
        <v>7</v>
      </c>
      <c r="E116" s="5" t="str">
        <f>VLOOKUP(D116,Klienci!$B$2:$C$25,2,0)</f>
        <v>GIRGOPOL GDANSK</v>
      </c>
      <c r="F116" s="5" t="str">
        <f>VLOOKUP(E116,Klienci!$C$2:$D$25,2,0)</f>
        <v>inna hurtownia</v>
      </c>
      <c r="G116" s="5" t="str">
        <f>VLOOKUP(E116,Klienci!$C$2:$E$25,3,0)</f>
        <v>północny</v>
      </c>
      <c r="H116" s="9">
        <v>4751.43</v>
      </c>
      <c r="I116" s="9">
        <f t="shared" si="6"/>
        <v>1092.83</v>
      </c>
      <c r="J116" s="9">
        <f t="shared" si="7"/>
        <v>5844.26</v>
      </c>
      <c r="K116" s="6">
        <f t="shared" si="8"/>
        <v>45077</v>
      </c>
      <c r="L116" s="6">
        <v>45078</v>
      </c>
      <c r="M116" s="5">
        <f t="shared" si="9"/>
        <v>1</v>
      </c>
      <c r="N116" s="5" t="str">
        <f t="shared" si="10"/>
        <v>kw.2</v>
      </c>
    </row>
    <row r="117" spans="1:14" hidden="1" x14ac:dyDescent="0.2">
      <c r="A117" s="5">
        <v>115</v>
      </c>
      <c r="B117" s="6">
        <v>45056</v>
      </c>
      <c r="C117" s="7" t="s">
        <v>12</v>
      </c>
      <c r="D117" s="8">
        <v>16</v>
      </c>
      <c r="E117" s="5" t="str">
        <f>VLOOKUP(D117,Klienci!$B$2:$C$25,2,0)</f>
        <v>OFAG GLIWICE</v>
      </c>
      <c r="F117" s="5" t="str">
        <f>VLOOKUP(E117,Klienci!$C$2:$D$25,2,0)</f>
        <v>zakład przemysłowy</v>
      </c>
      <c r="G117" s="5" t="str">
        <f>VLOOKUP(E117,Klienci!$C$2:$E$25,3,0)</f>
        <v>południowy</v>
      </c>
      <c r="H117" s="9">
        <v>2207.33</v>
      </c>
      <c r="I117" s="9">
        <f t="shared" si="6"/>
        <v>507.69</v>
      </c>
      <c r="J117" s="9">
        <f t="shared" si="7"/>
        <v>2715.02</v>
      </c>
      <c r="K117" s="6">
        <f t="shared" si="8"/>
        <v>45070</v>
      </c>
      <c r="L117" s="6">
        <v>45097</v>
      </c>
      <c r="M117" s="5">
        <f t="shared" si="9"/>
        <v>27</v>
      </c>
      <c r="N117" s="5" t="str">
        <f t="shared" si="10"/>
        <v>kw.2</v>
      </c>
    </row>
    <row r="118" spans="1:14" hidden="1" x14ac:dyDescent="0.2">
      <c r="A118" s="5">
        <v>116</v>
      </c>
      <c r="B118" s="6">
        <v>45056</v>
      </c>
      <c r="C118" s="7" t="s">
        <v>11</v>
      </c>
      <c r="D118" s="8">
        <v>17</v>
      </c>
      <c r="E118" s="5" t="str">
        <f>VLOOKUP(D118,Klienci!$B$2:$C$25,2,0)</f>
        <v>GARIA OLSZTYN</v>
      </c>
      <c r="F118" s="5" t="str">
        <f>VLOOKUP(E118,Klienci!$C$2:$D$25,2,0)</f>
        <v>dealer autoryzowany</v>
      </c>
      <c r="G118" s="5" t="str">
        <f>VLOOKUP(E118,Klienci!$C$2:$E$25,3,0)</f>
        <v>północny</v>
      </c>
      <c r="H118" s="9">
        <v>5134.41</v>
      </c>
      <c r="I118" s="9">
        <f t="shared" si="6"/>
        <v>1180.9100000000001</v>
      </c>
      <c r="J118" s="9">
        <f t="shared" si="7"/>
        <v>6315.32</v>
      </c>
      <c r="K118" s="6">
        <f t="shared" si="8"/>
        <v>45087</v>
      </c>
      <c r="L118" s="6">
        <v>45089</v>
      </c>
      <c r="M118" s="5">
        <f t="shared" si="9"/>
        <v>2</v>
      </c>
      <c r="N118" s="5" t="str">
        <f t="shared" si="10"/>
        <v>kw.2</v>
      </c>
    </row>
    <row r="119" spans="1:14" x14ac:dyDescent="0.2">
      <c r="A119" s="5">
        <v>117</v>
      </c>
      <c r="B119" s="6">
        <v>45058</v>
      </c>
      <c r="C119" s="7" t="s">
        <v>12</v>
      </c>
      <c r="D119" s="8">
        <v>17</v>
      </c>
      <c r="E119" s="5" t="str">
        <f>VLOOKUP(D119,Klienci!$B$2:$C$25,2,0)</f>
        <v>GARIA OLSZTYN</v>
      </c>
      <c r="F119" s="5" t="str">
        <f>VLOOKUP(E119,Klienci!$C$2:$D$25,2,0)</f>
        <v>dealer autoryzowany</v>
      </c>
      <c r="G119" s="5" t="str">
        <f>VLOOKUP(E119,Klienci!$C$2:$E$25,3,0)</f>
        <v>północny</v>
      </c>
      <c r="H119" s="9">
        <v>9383.02</v>
      </c>
      <c r="I119" s="9">
        <f t="shared" si="6"/>
        <v>2158.09</v>
      </c>
      <c r="J119" s="9">
        <f t="shared" si="7"/>
        <v>11541.11</v>
      </c>
      <c r="K119" s="6">
        <f t="shared" si="8"/>
        <v>45089</v>
      </c>
      <c r="L119" s="6">
        <v>45091</v>
      </c>
      <c r="M119" s="5">
        <f t="shared" si="9"/>
        <v>2</v>
      </c>
      <c r="N119" s="5" t="str">
        <f t="shared" si="10"/>
        <v>kw.2</v>
      </c>
    </row>
    <row r="120" spans="1:14" x14ac:dyDescent="0.2">
      <c r="A120" s="5">
        <v>118</v>
      </c>
      <c r="B120" s="6">
        <v>45059</v>
      </c>
      <c r="C120" s="7" t="s">
        <v>12</v>
      </c>
      <c r="D120" s="8">
        <v>15</v>
      </c>
      <c r="E120" s="5" t="str">
        <f>VLOOKUP(D120,Klienci!$B$2:$C$25,2,0)</f>
        <v>T.GORAL BIALYSTOK</v>
      </c>
      <c r="F120" s="5" t="str">
        <f>VLOOKUP(E120,Klienci!$C$2:$D$25,2,0)</f>
        <v>dealer autoryzowany</v>
      </c>
      <c r="G120" s="5" t="str">
        <f>VLOOKUP(E120,Klienci!$C$2:$E$25,3,0)</f>
        <v>centralny i wschodni</v>
      </c>
      <c r="H120" s="9">
        <v>9763.81</v>
      </c>
      <c r="I120" s="9">
        <f t="shared" si="6"/>
        <v>2245.6799999999998</v>
      </c>
      <c r="J120" s="9">
        <f t="shared" si="7"/>
        <v>12009.49</v>
      </c>
      <c r="K120" s="6">
        <f t="shared" si="8"/>
        <v>45090</v>
      </c>
      <c r="L120" s="6">
        <v>45091</v>
      </c>
      <c r="M120" s="5">
        <f t="shared" si="9"/>
        <v>1</v>
      </c>
      <c r="N120" s="5" t="str">
        <f t="shared" si="10"/>
        <v>kw.2</v>
      </c>
    </row>
    <row r="121" spans="1:14" x14ac:dyDescent="0.2">
      <c r="A121" s="5">
        <v>119</v>
      </c>
      <c r="B121" s="6">
        <v>45060</v>
      </c>
      <c r="C121" s="7" t="s">
        <v>12</v>
      </c>
      <c r="D121" s="8">
        <v>1</v>
      </c>
      <c r="E121" s="5" t="str">
        <f>VLOOKUP(D121,Klienci!$B$2:$C$25,2,0)</f>
        <v>JAFAN WARSZAWA</v>
      </c>
      <c r="F121" s="5" t="str">
        <f>VLOOKUP(E121,Klienci!$C$2:$D$25,2,0)</f>
        <v>dealer autoryzowany</v>
      </c>
      <c r="G121" s="5" t="str">
        <f>VLOOKUP(E121,Klienci!$C$2:$E$25,3,0)</f>
        <v>centralny i wschodni</v>
      </c>
      <c r="H121" s="9">
        <v>14660.17</v>
      </c>
      <c r="I121" s="9">
        <f t="shared" si="6"/>
        <v>3371.84</v>
      </c>
      <c r="J121" s="9">
        <f t="shared" si="7"/>
        <v>18032.010000000002</v>
      </c>
      <c r="K121" s="6">
        <f t="shared" si="8"/>
        <v>45091</v>
      </c>
      <c r="L121" s="6">
        <v>45089</v>
      </c>
      <c r="M121" s="5">
        <f t="shared" si="9"/>
        <v>-2</v>
      </c>
      <c r="N121" s="5" t="str">
        <f t="shared" si="10"/>
        <v>kw.2</v>
      </c>
    </row>
    <row r="122" spans="1:14" hidden="1" x14ac:dyDescent="0.2">
      <c r="A122" s="5">
        <v>120</v>
      </c>
      <c r="B122" s="6">
        <v>45060</v>
      </c>
      <c r="C122" s="7" t="s">
        <v>11</v>
      </c>
      <c r="D122" s="8">
        <v>6</v>
      </c>
      <c r="E122" s="5" t="str">
        <f>VLOOKUP(D122,Klienci!$B$2:$C$25,2,0)</f>
        <v>WSCHOD BIALYSTOK</v>
      </c>
      <c r="F122" s="5" t="str">
        <f>VLOOKUP(E122,Klienci!$C$2:$D$25,2,0)</f>
        <v>dealer autoryzowany</v>
      </c>
      <c r="G122" s="5" t="str">
        <f>VLOOKUP(E122,Klienci!$C$2:$E$25,3,0)</f>
        <v>centralny i wschodni</v>
      </c>
      <c r="H122" s="9">
        <v>7693.56</v>
      </c>
      <c r="I122" s="9">
        <f t="shared" si="6"/>
        <v>1769.52</v>
      </c>
      <c r="J122" s="9">
        <f t="shared" si="7"/>
        <v>9463.08</v>
      </c>
      <c r="K122" s="6">
        <f t="shared" si="8"/>
        <v>45091</v>
      </c>
      <c r="L122" s="6">
        <v>45091</v>
      </c>
      <c r="M122" s="5">
        <f t="shared" si="9"/>
        <v>0</v>
      </c>
      <c r="N122" s="5" t="str">
        <f t="shared" si="10"/>
        <v>kw.2</v>
      </c>
    </row>
    <row r="123" spans="1:14" hidden="1" x14ac:dyDescent="0.2">
      <c r="A123" s="5">
        <v>121</v>
      </c>
      <c r="B123" s="6">
        <v>45060</v>
      </c>
      <c r="C123" s="7" t="s">
        <v>11</v>
      </c>
      <c r="D123" s="8">
        <v>13</v>
      </c>
      <c r="E123" s="5" t="str">
        <f>VLOOKUP(D123,Klienci!$B$2:$C$25,2,0)</f>
        <v>MORZE SZCZECIN</v>
      </c>
      <c r="F123" s="5" t="str">
        <f>VLOOKUP(E123,Klienci!$C$2:$D$25,2,0)</f>
        <v>zakład przemysłowy</v>
      </c>
      <c r="G123" s="5" t="str">
        <f>VLOOKUP(E123,Klienci!$C$2:$E$25,3,0)</f>
        <v>północny</v>
      </c>
      <c r="H123" s="9">
        <v>1917.59</v>
      </c>
      <c r="I123" s="9">
        <f t="shared" si="6"/>
        <v>441.05</v>
      </c>
      <c r="J123" s="9">
        <f t="shared" si="7"/>
        <v>2358.64</v>
      </c>
      <c r="K123" s="6">
        <f t="shared" si="8"/>
        <v>45074</v>
      </c>
      <c r="L123" s="6">
        <v>45091</v>
      </c>
      <c r="M123" s="5">
        <f t="shared" si="9"/>
        <v>17</v>
      </c>
      <c r="N123" s="5" t="str">
        <f t="shared" si="10"/>
        <v>kw.2</v>
      </c>
    </row>
    <row r="124" spans="1:14" hidden="1" x14ac:dyDescent="0.2">
      <c r="A124" s="5">
        <v>122</v>
      </c>
      <c r="B124" s="6">
        <v>45061</v>
      </c>
      <c r="C124" s="7" t="s">
        <v>12</v>
      </c>
      <c r="D124" s="8">
        <v>7</v>
      </c>
      <c r="E124" s="5" t="str">
        <f>VLOOKUP(D124,Klienci!$B$2:$C$25,2,0)</f>
        <v>GIRGOPOL GDANSK</v>
      </c>
      <c r="F124" s="5" t="str">
        <f>VLOOKUP(E124,Klienci!$C$2:$D$25,2,0)</f>
        <v>inna hurtownia</v>
      </c>
      <c r="G124" s="5" t="str">
        <f>VLOOKUP(E124,Klienci!$C$2:$E$25,3,0)</f>
        <v>północny</v>
      </c>
      <c r="H124" s="9">
        <v>5966.73</v>
      </c>
      <c r="I124" s="9">
        <f t="shared" si="6"/>
        <v>1372.35</v>
      </c>
      <c r="J124" s="9">
        <f t="shared" si="7"/>
        <v>7339.08</v>
      </c>
      <c r="K124" s="6">
        <f t="shared" si="8"/>
        <v>45082</v>
      </c>
      <c r="L124" s="6">
        <v>45080</v>
      </c>
      <c r="M124" s="5">
        <f t="shared" si="9"/>
        <v>-2</v>
      </c>
      <c r="N124" s="5" t="str">
        <f t="shared" si="10"/>
        <v>kw.2</v>
      </c>
    </row>
    <row r="125" spans="1:14" hidden="1" x14ac:dyDescent="0.2">
      <c r="A125" s="5">
        <v>123</v>
      </c>
      <c r="B125" s="6">
        <v>45064</v>
      </c>
      <c r="C125" s="7" t="s">
        <v>11</v>
      </c>
      <c r="D125" s="8">
        <v>17</v>
      </c>
      <c r="E125" s="5" t="str">
        <f>VLOOKUP(D125,Klienci!$B$2:$C$25,2,0)</f>
        <v>GARIA OLSZTYN</v>
      </c>
      <c r="F125" s="5" t="str">
        <f>VLOOKUP(E125,Klienci!$C$2:$D$25,2,0)</f>
        <v>dealer autoryzowany</v>
      </c>
      <c r="G125" s="5" t="str">
        <f>VLOOKUP(E125,Klienci!$C$2:$E$25,3,0)</f>
        <v>północny</v>
      </c>
      <c r="H125" s="9">
        <v>6316.36</v>
      </c>
      <c r="I125" s="9">
        <f t="shared" si="6"/>
        <v>1452.76</v>
      </c>
      <c r="J125" s="9">
        <f t="shared" si="7"/>
        <v>7769.12</v>
      </c>
      <c r="K125" s="6">
        <f t="shared" si="8"/>
        <v>45095</v>
      </c>
      <c r="L125" s="6">
        <v>45104</v>
      </c>
      <c r="M125" s="5">
        <f t="shared" si="9"/>
        <v>9</v>
      </c>
      <c r="N125" s="5" t="str">
        <f t="shared" si="10"/>
        <v>kw.2</v>
      </c>
    </row>
    <row r="126" spans="1:14" x14ac:dyDescent="0.2">
      <c r="A126" s="5">
        <v>124</v>
      </c>
      <c r="B126" s="6">
        <v>45065</v>
      </c>
      <c r="C126" s="7" t="s">
        <v>12</v>
      </c>
      <c r="D126" s="8">
        <v>3</v>
      </c>
      <c r="E126" s="5" t="str">
        <f>VLOOKUP(D126,Klienci!$B$2:$C$25,2,0)</f>
        <v>WIGA SZCZECIN</v>
      </c>
      <c r="F126" s="5" t="str">
        <f>VLOOKUP(E126,Klienci!$C$2:$D$25,2,0)</f>
        <v>dealer autoryzowany</v>
      </c>
      <c r="G126" s="5" t="str">
        <f>VLOOKUP(E126,Klienci!$C$2:$E$25,3,0)</f>
        <v>północny</v>
      </c>
      <c r="H126" s="9">
        <v>8152.72</v>
      </c>
      <c r="I126" s="9">
        <f t="shared" si="6"/>
        <v>1875.13</v>
      </c>
      <c r="J126" s="9">
        <f t="shared" si="7"/>
        <v>10027.85</v>
      </c>
      <c r="K126" s="6">
        <f t="shared" si="8"/>
        <v>45096</v>
      </c>
      <c r="L126" s="6">
        <v>45096</v>
      </c>
      <c r="M126" s="5">
        <f t="shared" si="9"/>
        <v>0</v>
      </c>
      <c r="N126" s="5" t="str">
        <f t="shared" si="10"/>
        <v>kw.2</v>
      </c>
    </row>
    <row r="127" spans="1:14" hidden="1" x14ac:dyDescent="0.2">
      <c r="A127" s="5">
        <v>125</v>
      </c>
      <c r="B127" s="6">
        <v>45066</v>
      </c>
      <c r="C127" s="7" t="s">
        <v>11</v>
      </c>
      <c r="D127" s="8">
        <v>15</v>
      </c>
      <c r="E127" s="5" t="str">
        <f>VLOOKUP(D127,Klienci!$B$2:$C$25,2,0)</f>
        <v>T.GORAL BIALYSTOK</v>
      </c>
      <c r="F127" s="5" t="str">
        <f>VLOOKUP(E127,Klienci!$C$2:$D$25,2,0)</f>
        <v>dealer autoryzowany</v>
      </c>
      <c r="G127" s="5" t="str">
        <f>VLOOKUP(E127,Klienci!$C$2:$E$25,3,0)</f>
        <v>centralny i wschodni</v>
      </c>
      <c r="H127" s="9">
        <v>6935.09</v>
      </c>
      <c r="I127" s="9">
        <f t="shared" si="6"/>
        <v>1595.07</v>
      </c>
      <c r="J127" s="9">
        <f t="shared" si="7"/>
        <v>8530.16</v>
      </c>
      <c r="K127" s="6">
        <f t="shared" si="8"/>
        <v>45097</v>
      </c>
      <c r="L127" s="6">
        <v>45095</v>
      </c>
      <c r="M127" s="5">
        <f t="shared" si="9"/>
        <v>-2</v>
      </c>
      <c r="N127" s="5" t="str">
        <f t="shared" si="10"/>
        <v>kw.2</v>
      </c>
    </row>
    <row r="128" spans="1:14" hidden="1" x14ac:dyDescent="0.2">
      <c r="A128" s="5">
        <v>126</v>
      </c>
      <c r="B128" s="6">
        <v>45067</v>
      </c>
      <c r="C128" s="7" t="s">
        <v>12</v>
      </c>
      <c r="D128" s="8">
        <v>3</v>
      </c>
      <c r="E128" s="5" t="str">
        <f>VLOOKUP(D128,Klienci!$B$2:$C$25,2,0)</f>
        <v>WIGA SZCZECIN</v>
      </c>
      <c r="F128" s="5" t="str">
        <f>VLOOKUP(E128,Klienci!$C$2:$D$25,2,0)</f>
        <v>dealer autoryzowany</v>
      </c>
      <c r="G128" s="5" t="str">
        <f>VLOOKUP(E128,Klienci!$C$2:$E$25,3,0)</f>
        <v>północny</v>
      </c>
      <c r="H128" s="9">
        <v>7338.73</v>
      </c>
      <c r="I128" s="9">
        <f t="shared" si="6"/>
        <v>1687.91</v>
      </c>
      <c r="J128" s="9">
        <f t="shared" si="7"/>
        <v>9026.64</v>
      </c>
      <c r="K128" s="6">
        <f t="shared" si="8"/>
        <v>45098</v>
      </c>
      <c r="L128" s="6">
        <v>45095</v>
      </c>
      <c r="M128" s="5">
        <f t="shared" si="9"/>
        <v>-3</v>
      </c>
      <c r="N128" s="5" t="str">
        <f t="shared" si="10"/>
        <v>kw.2</v>
      </c>
    </row>
    <row r="129" spans="1:14" hidden="1" x14ac:dyDescent="0.2">
      <c r="A129" s="5">
        <v>127</v>
      </c>
      <c r="B129" s="6">
        <v>45068</v>
      </c>
      <c r="C129" s="7" t="s">
        <v>11</v>
      </c>
      <c r="D129" s="8">
        <v>19</v>
      </c>
      <c r="E129" s="5" t="str">
        <f>VLOOKUP(D129,Klienci!$B$2:$C$25,2,0)</f>
        <v>E.JAGIELLO BYDGOSZCZ</v>
      </c>
      <c r="F129" s="5" t="str">
        <f>VLOOKUP(E129,Klienci!$C$2:$D$25,2,0)</f>
        <v>zakład przemysłowy</v>
      </c>
      <c r="G129" s="5" t="str">
        <f>VLOOKUP(E129,Klienci!$C$2:$E$25,3,0)</f>
        <v>północny</v>
      </c>
      <c r="H129" s="9">
        <v>961.9</v>
      </c>
      <c r="I129" s="9">
        <f t="shared" si="6"/>
        <v>221.24</v>
      </c>
      <c r="J129" s="9">
        <f t="shared" si="7"/>
        <v>1183.1399999999999</v>
      </c>
      <c r="K129" s="6">
        <f t="shared" si="8"/>
        <v>45082</v>
      </c>
      <c r="L129" s="6">
        <v>45083</v>
      </c>
      <c r="M129" s="5">
        <f t="shared" si="9"/>
        <v>1</v>
      </c>
      <c r="N129" s="5" t="str">
        <f t="shared" si="10"/>
        <v>kw.2</v>
      </c>
    </row>
    <row r="130" spans="1:14" x14ac:dyDescent="0.2">
      <c r="A130" s="5">
        <v>128</v>
      </c>
      <c r="B130" s="6">
        <v>45069</v>
      </c>
      <c r="C130" s="7" t="s">
        <v>11</v>
      </c>
      <c r="D130" s="8">
        <v>2</v>
      </c>
      <c r="E130" s="5" t="str">
        <f>VLOOKUP(D130,Klienci!$B$2:$C$25,2,0)</f>
        <v>O.W.P.T. POZNAN</v>
      </c>
      <c r="F130" s="5" t="str">
        <f>VLOOKUP(E130,Klienci!$C$2:$D$25,2,0)</f>
        <v>dealer autoryzowany</v>
      </c>
      <c r="G130" s="5" t="str">
        <f>VLOOKUP(E130,Klienci!$C$2:$E$25,3,0)</f>
        <v>zachodni</v>
      </c>
      <c r="H130" s="9">
        <v>9973.65</v>
      </c>
      <c r="I130" s="9">
        <f t="shared" si="6"/>
        <v>2293.94</v>
      </c>
      <c r="J130" s="9">
        <f t="shared" si="7"/>
        <v>12267.59</v>
      </c>
      <c r="K130" s="6">
        <f t="shared" si="8"/>
        <v>45100</v>
      </c>
      <c r="L130" s="6">
        <v>45106</v>
      </c>
      <c r="M130" s="5">
        <f t="shared" si="9"/>
        <v>6</v>
      </c>
      <c r="N130" s="5" t="str">
        <f t="shared" si="10"/>
        <v>kw.2</v>
      </c>
    </row>
    <row r="131" spans="1:14" hidden="1" x14ac:dyDescent="0.2">
      <c r="A131" s="5">
        <v>129</v>
      </c>
      <c r="B131" s="6">
        <v>45070</v>
      </c>
      <c r="C131" s="7" t="s">
        <v>11</v>
      </c>
      <c r="D131" s="8">
        <v>19</v>
      </c>
      <c r="E131" s="5" t="str">
        <f>VLOOKUP(D131,Klienci!$B$2:$C$25,2,0)</f>
        <v>E.JAGIELLO BYDGOSZCZ</v>
      </c>
      <c r="F131" s="5" t="str">
        <f>VLOOKUP(E131,Klienci!$C$2:$D$25,2,0)</f>
        <v>zakład przemysłowy</v>
      </c>
      <c r="G131" s="5" t="str">
        <f>VLOOKUP(E131,Klienci!$C$2:$E$25,3,0)</f>
        <v>północny</v>
      </c>
      <c r="H131" s="9">
        <v>960.32</v>
      </c>
      <c r="I131" s="9">
        <f t="shared" ref="I131:I194" si="11">ROUND(H131*VAT,2)</f>
        <v>220.87</v>
      </c>
      <c r="J131" s="9">
        <f t="shared" si="7"/>
        <v>1181.19</v>
      </c>
      <c r="K131" s="6">
        <f t="shared" si="8"/>
        <v>45084</v>
      </c>
      <c r="L131" s="6">
        <v>45082</v>
      </c>
      <c r="M131" s="5">
        <f t="shared" si="9"/>
        <v>-2</v>
      </c>
      <c r="N131" s="5" t="str">
        <f t="shared" si="10"/>
        <v>kw.2</v>
      </c>
    </row>
    <row r="132" spans="1:14" x14ac:dyDescent="0.2">
      <c r="A132" s="5">
        <v>130</v>
      </c>
      <c r="B132" s="6">
        <v>45071</v>
      </c>
      <c r="C132" s="7" t="s">
        <v>11</v>
      </c>
      <c r="D132" s="8">
        <v>1</v>
      </c>
      <c r="E132" s="5" t="str">
        <f>VLOOKUP(D132,Klienci!$B$2:$C$25,2,0)</f>
        <v>JAFAN WARSZAWA</v>
      </c>
      <c r="F132" s="5" t="str">
        <f>VLOOKUP(E132,Klienci!$C$2:$D$25,2,0)</f>
        <v>dealer autoryzowany</v>
      </c>
      <c r="G132" s="5" t="str">
        <f>VLOOKUP(E132,Klienci!$C$2:$E$25,3,0)</f>
        <v>centralny i wschodni</v>
      </c>
      <c r="H132" s="9">
        <v>12526.52</v>
      </c>
      <c r="I132" s="9">
        <f t="shared" si="11"/>
        <v>2881.1</v>
      </c>
      <c r="J132" s="9">
        <f t="shared" ref="J132:J195" si="12">H132+I132</f>
        <v>15407.62</v>
      </c>
      <c r="K132" s="6">
        <f t="shared" ref="K132:K195" si="13">IF(F132=$R$2,EDATE(B132,1),IF(F132=$R$3,B132+21,B132+14))</f>
        <v>45102</v>
      </c>
      <c r="L132" s="6">
        <v>45101</v>
      </c>
      <c r="M132" s="5">
        <f t="shared" ref="M132:M195" si="14">L132-K132</f>
        <v>-1</v>
      </c>
      <c r="N132" s="5" t="str">
        <f t="shared" ref="N132:N195" si="15">VLOOKUP(L132,$Q$6:$R$11,2,1)</f>
        <v>kw.2</v>
      </c>
    </row>
    <row r="133" spans="1:14" hidden="1" x14ac:dyDescent="0.2">
      <c r="A133" s="5">
        <v>131</v>
      </c>
      <c r="B133" s="6">
        <v>45071</v>
      </c>
      <c r="C133" s="7" t="s">
        <v>11</v>
      </c>
      <c r="D133" s="8">
        <v>13</v>
      </c>
      <c r="E133" s="5" t="str">
        <f>VLOOKUP(D133,Klienci!$B$2:$C$25,2,0)</f>
        <v>MORZE SZCZECIN</v>
      </c>
      <c r="F133" s="5" t="str">
        <f>VLOOKUP(E133,Klienci!$C$2:$D$25,2,0)</f>
        <v>zakład przemysłowy</v>
      </c>
      <c r="G133" s="5" t="str">
        <f>VLOOKUP(E133,Klienci!$C$2:$E$25,3,0)</f>
        <v>północny</v>
      </c>
      <c r="H133" s="9">
        <v>2757.3</v>
      </c>
      <c r="I133" s="9">
        <f t="shared" si="11"/>
        <v>634.17999999999995</v>
      </c>
      <c r="J133" s="9">
        <f t="shared" si="12"/>
        <v>3391.48</v>
      </c>
      <c r="K133" s="6">
        <f t="shared" si="13"/>
        <v>45085</v>
      </c>
      <c r="L133" s="6">
        <v>45101</v>
      </c>
      <c r="M133" s="5">
        <f t="shared" si="14"/>
        <v>16</v>
      </c>
      <c r="N133" s="5" t="str">
        <f t="shared" si="15"/>
        <v>kw.2</v>
      </c>
    </row>
    <row r="134" spans="1:14" hidden="1" x14ac:dyDescent="0.2">
      <c r="A134" s="5">
        <v>132</v>
      </c>
      <c r="B134" s="6">
        <v>45072</v>
      </c>
      <c r="C134" s="7" t="s">
        <v>12</v>
      </c>
      <c r="D134" s="8">
        <v>7</v>
      </c>
      <c r="E134" s="5" t="str">
        <f>VLOOKUP(D134,Klienci!$B$2:$C$25,2,0)</f>
        <v>GIRGOPOL GDANSK</v>
      </c>
      <c r="F134" s="5" t="str">
        <f>VLOOKUP(E134,Klienci!$C$2:$D$25,2,0)</f>
        <v>inna hurtownia</v>
      </c>
      <c r="G134" s="5" t="str">
        <f>VLOOKUP(E134,Klienci!$C$2:$E$25,3,0)</f>
        <v>północny</v>
      </c>
      <c r="H134" s="9">
        <v>3778.95</v>
      </c>
      <c r="I134" s="9">
        <f t="shared" si="11"/>
        <v>869.16</v>
      </c>
      <c r="J134" s="9">
        <f t="shared" si="12"/>
        <v>4648.1099999999997</v>
      </c>
      <c r="K134" s="6">
        <f t="shared" si="13"/>
        <v>45093</v>
      </c>
      <c r="L134" s="6">
        <v>45095</v>
      </c>
      <c r="M134" s="5">
        <f t="shared" si="14"/>
        <v>2</v>
      </c>
      <c r="N134" s="5" t="str">
        <f t="shared" si="15"/>
        <v>kw.2</v>
      </c>
    </row>
    <row r="135" spans="1:14" x14ac:dyDescent="0.2">
      <c r="A135" s="5">
        <v>133</v>
      </c>
      <c r="B135" s="6">
        <v>45072</v>
      </c>
      <c r="C135" s="7" t="s">
        <v>12</v>
      </c>
      <c r="D135" s="8">
        <v>15</v>
      </c>
      <c r="E135" s="5" t="str">
        <f>VLOOKUP(D135,Klienci!$B$2:$C$25,2,0)</f>
        <v>T.GORAL BIALYSTOK</v>
      </c>
      <c r="F135" s="5" t="str">
        <f>VLOOKUP(E135,Klienci!$C$2:$D$25,2,0)</f>
        <v>dealer autoryzowany</v>
      </c>
      <c r="G135" s="5" t="str">
        <f>VLOOKUP(E135,Klienci!$C$2:$E$25,3,0)</f>
        <v>centralny i wschodni</v>
      </c>
      <c r="H135" s="9">
        <v>8461.2900000000009</v>
      </c>
      <c r="I135" s="9">
        <f t="shared" si="11"/>
        <v>1946.1</v>
      </c>
      <c r="J135" s="9">
        <f t="shared" si="12"/>
        <v>10407.390000000001</v>
      </c>
      <c r="K135" s="6">
        <f t="shared" si="13"/>
        <v>45103</v>
      </c>
      <c r="L135" s="6">
        <v>45099</v>
      </c>
      <c r="M135" s="5">
        <f t="shared" si="14"/>
        <v>-4</v>
      </c>
      <c r="N135" s="5" t="str">
        <f t="shared" si="15"/>
        <v>kw.2</v>
      </c>
    </row>
    <row r="136" spans="1:14" hidden="1" x14ac:dyDescent="0.2">
      <c r="A136" s="5">
        <v>134</v>
      </c>
      <c r="B136" s="6">
        <v>45073</v>
      </c>
      <c r="C136" s="7" t="s">
        <v>11</v>
      </c>
      <c r="D136" s="8">
        <v>12</v>
      </c>
      <c r="E136" s="5" t="str">
        <f>VLOOKUP(D136,Klienci!$B$2:$C$25,2,0)</f>
        <v>PPWD KATOWICE</v>
      </c>
      <c r="F136" s="5" t="str">
        <f>VLOOKUP(E136,Klienci!$C$2:$D$25,2,0)</f>
        <v>zakład przemysłowy</v>
      </c>
      <c r="G136" s="5" t="str">
        <f>VLOOKUP(E136,Klienci!$C$2:$E$25,3,0)</f>
        <v>południowy</v>
      </c>
      <c r="H136" s="9">
        <v>866.9</v>
      </c>
      <c r="I136" s="9">
        <f t="shared" si="11"/>
        <v>199.39</v>
      </c>
      <c r="J136" s="9">
        <f t="shared" si="12"/>
        <v>1066.29</v>
      </c>
      <c r="K136" s="6">
        <f t="shared" si="13"/>
        <v>45087</v>
      </c>
      <c r="L136" s="6">
        <v>45088</v>
      </c>
      <c r="M136" s="5">
        <f t="shared" si="14"/>
        <v>1</v>
      </c>
      <c r="N136" s="5" t="str">
        <f t="shared" si="15"/>
        <v>kw.2</v>
      </c>
    </row>
    <row r="137" spans="1:14" x14ac:dyDescent="0.2">
      <c r="A137" s="5">
        <v>135</v>
      </c>
      <c r="B137" s="6">
        <v>45073</v>
      </c>
      <c r="C137" s="7" t="s">
        <v>11</v>
      </c>
      <c r="D137" s="8">
        <v>18</v>
      </c>
      <c r="E137" s="5" t="str">
        <f>VLOOKUP(D137,Klienci!$B$2:$C$25,2,0)</f>
        <v>PPRT KEDZIERZYN-KOZLE</v>
      </c>
      <c r="F137" s="5" t="str">
        <f>VLOOKUP(E137,Klienci!$C$2:$D$25,2,0)</f>
        <v>inna hurtownia</v>
      </c>
      <c r="G137" s="5" t="str">
        <f>VLOOKUP(E137,Klienci!$C$2:$E$25,3,0)</f>
        <v>południowy</v>
      </c>
      <c r="H137" s="9">
        <v>12997.97</v>
      </c>
      <c r="I137" s="9">
        <f t="shared" si="11"/>
        <v>2989.53</v>
      </c>
      <c r="J137" s="9">
        <f t="shared" si="12"/>
        <v>15987.5</v>
      </c>
      <c r="K137" s="6">
        <f t="shared" si="13"/>
        <v>45094</v>
      </c>
      <c r="L137" s="6">
        <v>45107</v>
      </c>
      <c r="M137" s="5">
        <f t="shared" si="14"/>
        <v>13</v>
      </c>
      <c r="N137" s="5" t="str">
        <f t="shared" si="15"/>
        <v>kw.2</v>
      </c>
    </row>
    <row r="138" spans="1:14" x14ac:dyDescent="0.2">
      <c r="A138" s="5">
        <v>136</v>
      </c>
      <c r="B138" s="6">
        <v>45075</v>
      </c>
      <c r="C138" s="7" t="s">
        <v>12</v>
      </c>
      <c r="D138" s="8">
        <v>8</v>
      </c>
      <c r="E138" s="5" t="str">
        <f>VLOOKUP(D138,Klienci!$B$2:$C$25,2,0)</f>
        <v>SKALA BIELSKO-BIALA</v>
      </c>
      <c r="F138" s="5" t="str">
        <f>VLOOKUP(E138,Klienci!$C$2:$D$25,2,0)</f>
        <v>inna hurtownia</v>
      </c>
      <c r="G138" s="5" t="str">
        <f>VLOOKUP(E138,Klienci!$C$2:$E$25,3,0)</f>
        <v>południowy</v>
      </c>
      <c r="H138" s="9">
        <v>8864.5300000000007</v>
      </c>
      <c r="I138" s="9">
        <f t="shared" si="11"/>
        <v>2038.84</v>
      </c>
      <c r="J138" s="9">
        <f t="shared" si="12"/>
        <v>10903.37</v>
      </c>
      <c r="K138" s="6">
        <f t="shared" si="13"/>
        <v>45096</v>
      </c>
      <c r="L138" s="6">
        <v>45101</v>
      </c>
      <c r="M138" s="5">
        <f t="shared" si="14"/>
        <v>5</v>
      </c>
      <c r="N138" s="5" t="str">
        <f t="shared" si="15"/>
        <v>kw.2</v>
      </c>
    </row>
    <row r="139" spans="1:14" hidden="1" x14ac:dyDescent="0.2">
      <c r="A139" s="5">
        <v>137</v>
      </c>
      <c r="B139" s="6">
        <v>45076</v>
      </c>
      <c r="C139" s="7" t="s">
        <v>11</v>
      </c>
      <c r="D139" s="8">
        <v>8</v>
      </c>
      <c r="E139" s="5" t="str">
        <f>VLOOKUP(D139,Klienci!$B$2:$C$25,2,0)</f>
        <v>SKALA BIELSKO-BIALA</v>
      </c>
      <c r="F139" s="5" t="str">
        <f>VLOOKUP(E139,Klienci!$C$2:$D$25,2,0)</f>
        <v>inna hurtownia</v>
      </c>
      <c r="G139" s="5" t="str">
        <f>VLOOKUP(E139,Klienci!$C$2:$E$25,3,0)</f>
        <v>południowy</v>
      </c>
      <c r="H139" s="9">
        <v>4567.8100000000004</v>
      </c>
      <c r="I139" s="9">
        <f t="shared" si="11"/>
        <v>1050.5999999999999</v>
      </c>
      <c r="J139" s="9">
        <f t="shared" si="12"/>
        <v>5618.41</v>
      </c>
      <c r="K139" s="6">
        <f t="shared" si="13"/>
        <v>45097</v>
      </c>
      <c r="L139" s="6">
        <v>45100</v>
      </c>
      <c r="M139" s="5">
        <f t="shared" si="14"/>
        <v>3</v>
      </c>
      <c r="N139" s="5" t="str">
        <f t="shared" si="15"/>
        <v>kw.2</v>
      </c>
    </row>
    <row r="140" spans="1:14" hidden="1" x14ac:dyDescent="0.2">
      <c r="A140" s="5">
        <v>138</v>
      </c>
      <c r="B140" s="6">
        <v>45076</v>
      </c>
      <c r="C140" s="7" t="s">
        <v>11</v>
      </c>
      <c r="D140" s="8">
        <v>19</v>
      </c>
      <c r="E140" s="5" t="str">
        <f>VLOOKUP(D140,Klienci!$B$2:$C$25,2,0)</f>
        <v>E.JAGIELLO BYDGOSZCZ</v>
      </c>
      <c r="F140" s="5" t="str">
        <f>VLOOKUP(E140,Klienci!$C$2:$D$25,2,0)</f>
        <v>zakład przemysłowy</v>
      </c>
      <c r="G140" s="5" t="str">
        <f>VLOOKUP(E140,Klienci!$C$2:$E$25,3,0)</f>
        <v>północny</v>
      </c>
      <c r="H140" s="9">
        <v>686.48</v>
      </c>
      <c r="I140" s="9">
        <f t="shared" si="11"/>
        <v>157.88999999999999</v>
      </c>
      <c r="J140" s="9">
        <f t="shared" si="12"/>
        <v>844.37</v>
      </c>
      <c r="K140" s="6">
        <f t="shared" si="13"/>
        <v>45090</v>
      </c>
      <c r="L140" s="6">
        <v>45089</v>
      </c>
      <c r="M140" s="5">
        <f t="shared" si="14"/>
        <v>-1</v>
      </c>
      <c r="N140" s="5" t="str">
        <f t="shared" si="15"/>
        <v>kw.2</v>
      </c>
    </row>
    <row r="141" spans="1:14" hidden="1" x14ac:dyDescent="0.2">
      <c r="A141" s="5">
        <v>139</v>
      </c>
      <c r="B141" s="6">
        <v>45077</v>
      </c>
      <c r="C141" s="7" t="s">
        <v>11</v>
      </c>
      <c r="D141" s="8">
        <v>8</v>
      </c>
      <c r="E141" s="5" t="str">
        <f>VLOOKUP(D141,Klienci!$B$2:$C$25,2,0)</f>
        <v>SKALA BIELSKO-BIALA</v>
      </c>
      <c r="F141" s="5" t="str">
        <f>VLOOKUP(E141,Klienci!$C$2:$D$25,2,0)</f>
        <v>inna hurtownia</v>
      </c>
      <c r="G141" s="5" t="str">
        <f>VLOOKUP(E141,Klienci!$C$2:$E$25,3,0)</f>
        <v>południowy</v>
      </c>
      <c r="H141" s="9">
        <v>5031.7</v>
      </c>
      <c r="I141" s="9">
        <f t="shared" si="11"/>
        <v>1157.29</v>
      </c>
      <c r="J141" s="9">
        <f t="shared" si="12"/>
        <v>6188.99</v>
      </c>
      <c r="K141" s="6">
        <f t="shared" si="13"/>
        <v>45098</v>
      </c>
      <c r="L141" s="6">
        <v>45096</v>
      </c>
      <c r="M141" s="5">
        <f t="shared" si="14"/>
        <v>-2</v>
      </c>
      <c r="N141" s="5" t="str">
        <f t="shared" si="15"/>
        <v>kw.2</v>
      </c>
    </row>
    <row r="142" spans="1:14" hidden="1" x14ac:dyDescent="0.2">
      <c r="A142" s="5">
        <v>140</v>
      </c>
      <c r="B142" s="6">
        <v>45078</v>
      </c>
      <c r="C142" s="7" t="s">
        <v>12</v>
      </c>
      <c r="D142" s="8">
        <v>3</v>
      </c>
      <c r="E142" s="5" t="str">
        <f>VLOOKUP(D142,Klienci!$B$2:$C$25,2,0)</f>
        <v>WIGA SZCZECIN</v>
      </c>
      <c r="F142" s="5" t="str">
        <f>VLOOKUP(E142,Klienci!$C$2:$D$25,2,0)</f>
        <v>dealer autoryzowany</v>
      </c>
      <c r="G142" s="5" t="str">
        <f>VLOOKUP(E142,Klienci!$C$2:$E$25,3,0)</f>
        <v>północny</v>
      </c>
      <c r="H142" s="9">
        <v>7278.1</v>
      </c>
      <c r="I142" s="9">
        <f t="shared" si="11"/>
        <v>1673.96</v>
      </c>
      <c r="J142" s="9">
        <f t="shared" si="12"/>
        <v>8952.0600000000013</v>
      </c>
      <c r="K142" s="6">
        <f t="shared" si="13"/>
        <v>45108</v>
      </c>
      <c r="L142" s="6">
        <v>45119</v>
      </c>
      <c r="M142" s="5">
        <f t="shared" si="14"/>
        <v>11</v>
      </c>
      <c r="N142" s="5" t="str">
        <f t="shared" si="15"/>
        <v>kw.3</v>
      </c>
    </row>
    <row r="143" spans="1:14" hidden="1" x14ac:dyDescent="0.2">
      <c r="A143" s="5">
        <v>141</v>
      </c>
      <c r="B143" s="6">
        <v>45078</v>
      </c>
      <c r="C143" s="7" t="s">
        <v>12</v>
      </c>
      <c r="D143" s="8">
        <v>6</v>
      </c>
      <c r="E143" s="5" t="str">
        <f>VLOOKUP(D143,Klienci!$B$2:$C$25,2,0)</f>
        <v>WSCHOD BIALYSTOK</v>
      </c>
      <c r="F143" s="5" t="str">
        <f>VLOOKUP(E143,Klienci!$C$2:$D$25,2,0)</f>
        <v>dealer autoryzowany</v>
      </c>
      <c r="G143" s="5" t="str">
        <f>VLOOKUP(E143,Klienci!$C$2:$E$25,3,0)</f>
        <v>centralny i wschodni</v>
      </c>
      <c r="H143" s="9">
        <v>3179.11</v>
      </c>
      <c r="I143" s="9">
        <f t="shared" si="11"/>
        <v>731.2</v>
      </c>
      <c r="J143" s="9">
        <f t="shared" si="12"/>
        <v>3910.3100000000004</v>
      </c>
      <c r="K143" s="6">
        <f t="shared" si="13"/>
        <v>45108</v>
      </c>
      <c r="L143" s="6">
        <v>45105</v>
      </c>
      <c r="M143" s="5">
        <f t="shared" si="14"/>
        <v>-3</v>
      </c>
      <c r="N143" s="5" t="str">
        <f t="shared" si="15"/>
        <v>kw.2</v>
      </c>
    </row>
    <row r="144" spans="1:14" x14ac:dyDescent="0.2">
      <c r="A144" s="5">
        <v>142</v>
      </c>
      <c r="B144" s="6">
        <v>45079</v>
      </c>
      <c r="C144" s="7" t="s">
        <v>11</v>
      </c>
      <c r="D144" s="8">
        <v>2</v>
      </c>
      <c r="E144" s="5" t="str">
        <f>VLOOKUP(D144,Klienci!$B$2:$C$25,2,0)</f>
        <v>O.W.P.T. POZNAN</v>
      </c>
      <c r="F144" s="5" t="str">
        <f>VLOOKUP(E144,Klienci!$C$2:$D$25,2,0)</f>
        <v>dealer autoryzowany</v>
      </c>
      <c r="G144" s="5" t="str">
        <f>VLOOKUP(E144,Klienci!$C$2:$E$25,3,0)</f>
        <v>zachodni</v>
      </c>
      <c r="H144" s="9">
        <v>13711.52</v>
      </c>
      <c r="I144" s="9">
        <f t="shared" si="11"/>
        <v>3153.65</v>
      </c>
      <c r="J144" s="9">
        <f t="shared" si="12"/>
        <v>16865.170000000002</v>
      </c>
      <c r="K144" s="6">
        <f t="shared" si="13"/>
        <v>45109</v>
      </c>
      <c r="L144" s="6">
        <v>45106</v>
      </c>
      <c r="M144" s="5">
        <f t="shared" si="14"/>
        <v>-3</v>
      </c>
      <c r="N144" s="5" t="str">
        <f t="shared" si="15"/>
        <v>kw.2</v>
      </c>
    </row>
    <row r="145" spans="1:14" x14ac:dyDescent="0.2">
      <c r="A145" s="5">
        <v>143</v>
      </c>
      <c r="B145" s="6">
        <v>45079</v>
      </c>
      <c r="C145" s="7" t="s">
        <v>11</v>
      </c>
      <c r="D145" s="8">
        <v>3</v>
      </c>
      <c r="E145" s="5" t="str">
        <f>VLOOKUP(D145,Klienci!$B$2:$C$25,2,0)</f>
        <v>WIGA SZCZECIN</v>
      </c>
      <c r="F145" s="5" t="str">
        <f>VLOOKUP(E145,Klienci!$C$2:$D$25,2,0)</f>
        <v>dealer autoryzowany</v>
      </c>
      <c r="G145" s="5" t="str">
        <f>VLOOKUP(E145,Klienci!$C$2:$E$25,3,0)</f>
        <v>północny</v>
      </c>
      <c r="H145" s="9">
        <v>9022.27</v>
      </c>
      <c r="I145" s="9">
        <f t="shared" si="11"/>
        <v>2075.12</v>
      </c>
      <c r="J145" s="9">
        <f t="shared" si="12"/>
        <v>11097.39</v>
      </c>
      <c r="K145" s="6">
        <f t="shared" si="13"/>
        <v>45109</v>
      </c>
      <c r="L145" s="6">
        <v>45124</v>
      </c>
      <c r="M145" s="5">
        <f t="shared" si="14"/>
        <v>15</v>
      </c>
      <c r="N145" s="5" t="str">
        <f t="shared" si="15"/>
        <v>kw.3</v>
      </c>
    </row>
    <row r="146" spans="1:14" x14ac:dyDescent="0.2">
      <c r="A146" s="5">
        <v>144</v>
      </c>
      <c r="B146" s="6">
        <v>45079</v>
      </c>
      <c r="C146" s="7" t="s">
        <v>11</v>
      </c>
      <c r="D146" s="8">
        <v>3</v>
      </c>
      <c r="E146" s="5" t="str">
        <f>VLOOKUP(D146,Klienci!$B$2:$C$25,2,0)</f>
        <v>WIGA SZCZECIN</v>
      </c>
      <c r="F146" s="5" t="str">
        <f>VLOOKUP(E146,Klienci!$C$2:$D$25,2,0)</f>
        <v>dealer autoryzowany</v>
      </c>
      <c r="G146" s="5" t="str">
        <f>VLOOKUP(E146,Klienci!$C$2:$E$25,3,0)</f>
        <v>północny</v>
      </c>
      <c r="H146" s="9">
        <v>10120.77</v>
      </c>
      <c r="I146" s="9">
        <f t="shared" si="11"/>
        <v>2327.7800000000002</v>
      </c>
      <c r="J146" s="9">
        <f t="shared" si="12"/>
        <v>12448.550000000001</v>
      </c>
      <c r="K146" s="6">
        <f t="shared" si="13"/>
        <v>45109</v>
      </c>
      <c r="L146" s="6">
        <v>45115</v>
      </c>
      <c r="M146" s="5">
        <f t="shared" si="14"/>
        <v>6</v>
      </c>
      <c r="N146" s="5" t="str">
        <f t="shared" si="15"/>
        <v>kw.3</v>
      </c>
    </row>
    <row r="147" spans="1:14" x14ac:dyDescent="0.2">
      <c r="A147" s="5">
        <v>145</v>
      </c>
      <c r="B147" s="6">
        <v>45079</v>
      </c>
      <c r="C147" s="7" t="s">
        <v>12</v>
      </c>
      <c r="D147" s="8">
        <v>15</v>
      </c>
      <c r="E147" s="5" t="str">
        <f>VLOOKUP(D147,Klienci!$B$2:$C$25,2,0)</f>
        <v>T.GORAL BIALYSTOK</v>
      </c>
      <c r="F147" s="5" t="str">
        <f>VLOOKUP(E147,Klienci!$C$2:$D$25,2,0)</f>
        <v>dealer autoryzowany</v>
      </c>
      <c r="G147" s="5" t="str">
        <f>VLOOKUP(E147,Klienci!$C$2:$E$25,3,0)</f>
        <v>centralny i wschodni</v>
      </c>
      <c r="H147" s="9">
        <v>10223.98</v>
      </c>
      <c r="I147" s="9">
        <f t="shared" si="11"/>
        <v>2351.52</v>
      </c>
      <c r="J147" s="9">
        <f t="shared" si="12"/>
        <v>12575.5</v>
      </c>
      <c r="K147" s="6">
        <f t="shared" si="13"/>
        <v>45109</v>
      </c>
      <c r="L147" s="6">
        <v>45109</v>
      </c>
      <c r="M147" s="5">
        <f t="shared" si="14"/>
        <v>0</v>
      </c>
      <c r="N147" s="5" t="str">
        <f t="shared" si="15"/>
        <v>kw.3</v>
      </c>
    </row>
    <row r="148" spans="1:14" hidden="1" x14ac:dyDescent="0.2">
      <c r="A148" s="5">
        <v>146</v>
      </c>
      <c r="B148" s="6">
        <v>45079</v>
      </c>
      <c r="C148" s="7" t="s">
        <v>11</v>
      </c>
      <c r="D148" s="8">
        <v>24</v>
      </c>
      <c r="E148" s="5" t="str">
        <f>VLOOKUP(D148,Klienci!$B$2:$C$25,2,0)</f>
        <v>STANDARD KALISZ</v>
      </c>
      <c r="F148" s="5" t="str">
        <f>VLOOKUP(E148,Klienci!$C$2:$D$25,2,0)</f>
        <v>zakład przemysłowy</v>
      </c>
      <c r="G148" s="5" t="str">
        <f>VLOOKUP(E148,Klienci!$C$2:$E$25,3,0)</f>
        <v>zachodni</v>
      </c>
      <c r="H148" s="9">
        <v>1745.06</v>
      </c>
      <c r="I148" s="9">
        <f t="shared" si="11"/>
        <v>401.36</v>
      </c>
      <c r="J148" s="9">
        <f t="shared" si="12"/>
        <v>2146.42</v>
      </c>
      <c r="K148" s="6">
        <f t="shared" si="13"/>
        <v>45093</v>
      </c>
      <c r="L148" s="6">
        <v>45094</v>
      </c>
      <c r="M148" s="5">
        <f t="shared" si="14"/>
        <v>1</v>
      </c>
      <c r="N148" s="5" t="str">
        <f t="shared" si="15"/>
        <v>kw.2</v>
      </c>
    </row>
    <row r="149" spans="1:14" x14ac:dyDescent="0.2">
      <c r="A149" s="5">
        <v>147</v>
      </c>
      <c r="B149" s="6">
        <v>45082</v>
      </c>
      <c r="C149" s="7" t="s">
        <v>12</v>
      </c>
      <c r="D149" s="8">
        <v>3</v>
      </c>
      <c r="E149" s="5" t="str">
        <f>VLOOKUP(D149,Klienci!$B$2:$C$25,2,0)</f>
        <v>WIGA SZCZECIN</v>
      </c>
      <c r="F149" s="5" t="str">
        <f>VLOOKUP(E149,Klienci!$C$2:$D$25,2,0)</f>
        <v>dealer autoryzowany</v>
      </c>
      <c r="G149" s="5" t="str">
        <f>VLOOKUP(E149,Klienci!$C$2:$E$25,3,0)</f>
        <v>północny</v>
      </c>
      <c r="H149" s="9">
        <v>10644.78</v>
      </c>
      <c r="I149" s="9">
        <f t="shared" si="11"/>
        <v>2448.3000000000002</v>
      </c>
      <c r="J149" s="9">
        <f t="shared" si="12"/>
        <v>13093.080000000002</v>
      </c>
      <c r="K149" s="6">
        <f t="shared" si="13"/>
        <v>45112</v>
      </c>
      <c r="L149" s="6">
        <v>45109</v>
      </c>
      <c r="M149" s="5">
        <f t="shared" si="14"/>
        <v>-3</v>
      </c>
      <c r="N149" s="5" t="str">
        <f t="shared" si="15"/>
        <v>kw.3</v>
      </c>
    </row>
    <row r="150" spans="1:14" x14ac:dyDescent="0.2">
      <c r="A150" s="5">
        <v>148</v>
      </c>
      <c r="B150" s="6">
        <v>45083</v>
      </c>
      <c r="C150" s="7" t="s">
        <v>12</v>
      </c>
      <c r="D150" s="8">
        <v>1</v>
      </c>
      <c r="E150" s="5" t="str">
        <f>VLOOKUP(D150,Klienci!$B$2:$C$25,2,0)</f>
        <v>JAFAN WARSZAWA</v>
      </c>
      <c r="F150" s="5" t="str">
        <f>VLOOKUP(E150,Klienci!$C$2:$D$25,2,0)</f>
        <v>dealer autoryzowany</v>
      </c>
      <c r="G150" s="5" t="str">
        <f>VLOOKUP(E150,Klienci!$C$2:$E$25,3,0)</f>
        <v>centralny i wschodni</v>
      </c>
      <c r="H150" s="9">
        <v>9574.9500000000007</v>
      </c>
      <c r="I150" s="9">
        <f t="shared" si="11"/>
        <v>2202.2399999999998</v>
      </c>
      <c r="J150" s="9">
        <f t="shared" si="12"/>
        <v>11777.19</v>
      </c>
      <c r="K150" s="6">
        <f t="shared" si="13"/>
        <v>45113</v>
      </c>
      <c r="L150" s="6">
        <v>45114</v>
      </c>
      <c r="M150" s="5">
        <f t="shared" si="14"/>
        <v>1</v>
      </c>
      <c r="N150" s="5" t="str">
        <f t="shared" si="15"/>
        <v>kw.3</v>
      </c>
    </row>
    <row r="151" spans="1:14" x14ac:dyDescent="0.2">
      <c r="A151" s="5">
        <v>149</v>
      </c>
      <c r="B151" s="6">
        <v>45083</v>
      </c>
      <c r="C151" s="7" t="s">
        <v>11</v>
      </c>
      <c r="D151" s="8">
        <v>3</v>
      </c>
      <c r="E151" s="5" t="str">
        <f>VLOOKUP(D151,Klienci!$B$2:$C$25,2,0)</f>
        <v>WIGA SZCZECIN</v>
      </c>
      <c r="F151" s="5" t="str">
        <f>VLOOKUP(E151,Klienci!$C$2:$D$25,2,0)</f>
        <v>dealer autoryzowany</v>
      </c>
      <c r="G151" s="5" t="str">
        <f>VLOOKUP(E151,Klienci!$C$2:$E$25,3,0)</f>
        <v>północny</v>
      </c>
      <c r="H151" s="9">
        <v>8651.74</v>
      </c>
      <c r="I151" s="9">
        <f t="shared" si="11"/>
        <v>1989.9</v>
      </c>
      <c r="J151" s="9">
        <f t="shared" si="12"/>
        <v>10641.64</v>
      </c>
      <c r="K151" s="6">
        <f t="shared" si="13"/>
        <v>45113</v>
      </c>
      <c r="L151" s="6">
        <v>45113</v>
      </c>
      <c r="M151" s="5">
        <f t="shared" si="14"/>
        <v>0</v>
      </c>
      <c r="N151" s="5" t="str">
        <f t="shared" si="15"/>
        <v>kw.3</v>
      </c>
    </row>
    <row r="152" spans="1:14" hidden="1" x14ac:dyDescent="0.2">
      <c r="A152" s="5">
        <v>150</v>
      </c>
      <c r="B152" s="6">
        <v>45083</v>
      </c>
      <c r="C152" s="7" t="s">
        <v>11</v>
      </c>
      <c r="D152" s="8">
        <v>7</v>
      </c>
      <c r="E152" s="5" t="str">
        <f>VLOOKUP(D152,Klienci!$B$2:$C$25,2,0)</f>
        <v>GIRGOPOL GDANSK</v>
      </c>
      <c r="F152" s="5" t="str">
        <f>VLOOKUP(E152,Klienci!$C$2:$D$25,2,0)</f>
        <v>inna hurtownia</v>
      </c>
      <c r="G152" s="5" t="str">
        <f>VLOOKUP(E152,Klienci!$C$2:$E$25,3,0)</f>
        <v>północny</v>
      </c>
      <c r="H152" s="9">
        <v>8094.7</v>
      </c>
      <c r="I152" s="9">
        <f t="shared" si="11"/>
        <v>1861.78</v>
      </c>
      <c r="J152" s="9">
        <f t="shared" si="12"/>
        <v>9956.48</v>
      </c>
      <c r="K152" s="6">
        <f t="shared" si="13"/>
        <v>45104</v>
      </c>
      <c r="L152" s="6">
        <v>45113</v>
      </c>
      <c r="M152" s="5">
        <f t="shared" si="14"/>
        <v>9</v>
      </c>
      <c r="N152" s="5" t="str">
        <f t="shared" si="15"/>
        <v>kw.3</v>
      </c>
    </row>
    <row r="153" spans="1:14" hidden="1" x14ac:dyDescent="0.2">
      <c r="A153" s="5">
        <v>151</v>
      </c>
      <c r="B153" s="6">
        <v>45083</v>
      </c>
      <c r="C153" s="7" t="s">
        <v>11</v>
      </c>
      <c r="D153" s="8">
        <v>17</v>
      </c>
      <c r="E153" s="5" t="str">
        <f>VLOOKUP(D153,Klienci!$B$2:$C$25,2,0)</f>
        <v>GARIA OLSZTYN</v>
      </c>
      <c r="F153" s="5" t="str">
        <f>VLOOKUP(E153,Klienci!$C$2:$D$25,2,0)</f>
        <v>dealer autoryzowany</v>
      </c>
      <c r="G153" s="5" t="str">
        <f>VLOOKUP(E153,Klienci!$C$2:$E$25,3,0)</f>
        <v>północny</v>
      </c>
      <c r="H153" s="9">
        <v>7004.69</v>
      </c>
      <c r="I153" s="9">
        <f t="shared" si="11"/>
        <v>1611.08</v>
      </c>
      <c r="J153" s="9">
        <f t="shared" si="12"/>
        <v>8615.77</v>
      </c>
      <c r="K153" s="6">
        <f t="shared" si="13"/>
        <v>45113</v>
      </c>
      <c r="L153" s="6">
        <v>45117</v>
      </c>
      <c r="M153" s="5">
        <f t="shared" si="14"/>
        <v>4</v>
      </c>
      <c r="N153" s="5" t="str">
        <f t="shared" si="15"/>
        <v>kw.3</v>
      </c>
    </row>
    <row r="154" spans="1:14" hidden="1" x14ac:dyDescent="0.2">
      <c r="A154" s="5">
        <v>152</v>
      </c>
      <c r="B154" s="6">
        <v>45083</v>
      </c>
      <c r="C154" s="7" t="s">
        <v>12</v>
      </c>
      <c r="D154" s="8">
        <v>19</v>
      </c>
      <c r="E154" s="5" t="str">
        <f>VLOOKUP(D154,Klienci!$B$2:$C$25,2,0)</f>
        <v>E.JAGIELLO BYDGOSZCZ</v>
      </c>
      <c r="F154" s="5" t="str">
        <f>VLOOKUP(E154,Klienci!$C$2:$D$25,2,0)</f>
        <v>zakład przemysłowy</v>
      </c>
      <c r="G154" s="5" t="str">
        <f>VLOOKUP(E154,Klienci!$C$2:$E$25,3,0)</f>
        <v>północny</v>
      </c>
      <c r="H154" s="9">
        <v>1084.26</v>
      </c>
      <c r="I154" s="9">
        <f t="shared" si="11"/>
        <v>249.38</v>
      </c>
      <c r="J154" s="9">
        <f t="shared" si="12"/>
        <v>1333.6399999999999</v>
      </c>
      <c r="K154" s="6">
        <f t="shared" si="13"/>
        <v>45097</v>
      </c>
      <c r="L154" s="6">
        <v>45097</v>
      </c>
      <c r="M154" s="5">
        <f t="shared" si="14"/>
        <v>0</v>
      </c>
      <c r="N154" s="5" t="str">
        <f t="shared" si="15"/>
        <v>kw.2</v>
      </c>
    </row>
    <row r="155" spans="1:14" x14ac:dyDescent="0.2">
      <c r="A155" s="5">
        <v>153</v>
      </c>
      <c r="B155" s="6">
        <v>45086</v>
      </c>
      <c r="C155" s="7" t="s">
        <v>12</v>
      </c>
      <c r="D155" s="8">
        <v>3</v>
      </c>
      <c r="E155" s="5" t="str">
        <f>VLOOKUP(D155,Klienci!$B$2:$C$25,2,0)</f>
        <v>WIGA SZCZECIN</v>
      </c>
      <c r="F155" s="5" t="str">
        <f>VLOOKUP(E155,Klienci!$C$2:$D$25,2,0)</f>
        <v>dealer autoryzowany</v>
      </c>
      <c r="G155" s="5" t="str">
        <f>VLOOKUP(E155,Klienci!$C$2:$E$25,3,0)</f>
        <v>północny</v>
      </c>
      <c r="H155" s="9">
        <v>8380.7800000000007</v>
      </c>
      <c r="I155" s="9">
        <f t="shared" si="11"/>
        <v>1927.58</v>
      </c>
      <c r="J155" s="9">
        <f t="shared" si="12"/>
        <v>10308.36</v>
      </c>
      <c r="K155" s="6">
        <f t="shared" si="13"/>
        <v>45116</v>
      </c>
      <c r="L155" s="6">
        <v>45124</v>
      </c>
      <c r="M155" s="5">
        <f t="shared" si="14"/>
        <v>8</v>
      </c>
      <c r="N155" s="5" t="str">
        <f t="shared" si="15"/>
        <v>kw.3</v>
      </c>
    </row>
    <row r="156" spans="1:14" hidden="1" x14ac:dyDescent="0.2">
      <c r="A156" s="5">
        <v>154</v>
      </c>
      <c r="B156" s="6">
        <v>45086</v>
      </c>
      <c r="C156" s="7" t="s">
        <v>12</v>
      </c>
      <c r="D156" s="8">
        <v>9</v>
      </c>
      <c r="E156" s="5" t="str">
        <f>VLOOKUP(D156,Klienci!$B$2:$C$25,2,0)</f>
        <v>TRATWA BRWINOW</v>
      </c>
      <c r="F156" s="5" t="str">
        <f>VLOOKUP(E156,Klienci!$C$2:$D$25,2,0)</f>
        <v>inna hurtownia</v>
      </c>
      <c r="G156" s="5" t="str">
        <f>VLOOKUP(E156,Klienci!$C$2:$E$25,3,0)</f>
        <v>centralny i wschodni</v>
      </c>
      <c r="H156" s="9">
        <v>2468.23</v>
      </c>
      <c r="I156" s="9">
        <f t="shared" si="11"/>
        <v>567.69000000000005</v>
      </c>
      <c r="J156" s="9">
        <f t="shared" si="12"/>
        <v>3035.92</v>
      </c>
      <c r="K156" s="6">
        <f t="shared" si="13"/>
        <v>45107</v>
      </c>
      <c r="L156" s="6">
        <v>45108</v>
      </c>
      <c r="M156" s="5">
        <f t="shared" si="14"/>
        <v>1</v>
      </c>
      <c r="N156" s="5" t="str">
        <f t="shared" si="15"/>
        <v>kw.3</v>
      </c>
    </row>
    <row r="157" spans="1:14" hidden="1" x14ac:dyDescent="0.2">
      <c r="A157" s="5">
        <v>155</v>
      </c>
      <c r="B157" s="6">
        <v>45086</v>
      </c>
      <c r="C157" s="7" t="s">
        <v>11</v>
      </c>
      <c r="D157" s="8">
        <v>17</v>
      </c>
      <c r="E157" s="5" t="str">
        <f>VLOOKUP(D157,Klienci!$B$2:$C$25,2,0)</f>
        <v>GARIA OLSZTYN</v>
      </c>
      <c r="F157" s="5" t="str">
        <f>VLOOKUP(E157,Klienci!$C$2:$D$25,2,0)</f>
        <v>dealer autoryzowany</v>
      </c>
      <c r="G157" s="5" t="str">
        <f>VLOOKUP(E157,Klienci!$C$2:$E$25,3,0)</f>
        <v>północny</v>
      </c>
      <c r="H157" s="9">
        <v>7489.23</v>
      </c>
      <c r="I157" s="9">
        <f t="shared" si="11"/>
        <v>1722.52</v>
      </c>
      <c r="J157" s="9">
        <f t="shared" si="12"/>
        <v>9211.75</v>
      </c>
      <c r="K157" s="6">
        <f t="shared" si="13"/>
        <v>45116</v>
      </c>
      <c r="L157" s="6">
        <v>45120</v>
      </c>
      <c r="M157" s="5">
        <f t="shared" si="14"/>
        <v>4</v>
      </c>
      <c r="N157" s="5" t="str">
        <f t="shared" si="15"/>
        <v>kw.3</v>
      </c>
    </row>
    <row r="158" spans="1:14" hidden="1" x14ac:dyDescent="0.2">
      <c r="A158" s="5">
        <v>156</v>
      </c>
      <c r="B158" s="6">
        <v>45088</v>
      </c>
      <c r="C158" s="7" t="s">
        <v>11</v>
      </c>
      <c r="D158" s="8">
        <v>3</v>
      </c>
      <c r="E158" s="5" t="str">
        <f>VLOOKUP(D158,Klienci!$B$2:$C$25,2,0)</f>
        <v>WIGA SZCZECIN</v>
      </c>
      <c r="F158" s="5" t="str">
        <f>VLOOKUP(E158,Klienci!$C$2:$D$25,2,0)</f>
        <v>dealer autoryzowany</v>
      </c>
      <c r="G158" s="5" t="str">
        <f>VLOOKUP(E158,Klienci!$C$2:$E$25,3,0)</f>
        <v>północny</v>
      </c>
      <c r="H158" s="9">
        <v>7386.86</v>
      </c>
      <c r="I158" s="9">
        <f t="shared" si="11"/>
        <v>1698.98</v>
      </c>
      <c r="J158" s="9">
        <f t="shared" si="12"/>
        <v>9085.84</v>
      </c>
      <c r="K158" s="6">
        <f t="shared" si="13"/>
        <v>45118</v>
      </c>
      <c r="L158" s="6">
        <v>45116</v>
      </c>
      <c r="M158" s="5">
        <f t="shared" si="14"/>
        <v>-2</v>
      </c>
      <c r="N158" s="5" t="str">
        <f t="shared" si="15"/>
        <v>kw.3</v>
      </c>
    </row>
    <row r="159" spans="1:14" hidden="1" x14ac:dyDescent="0.2">
      <c r="A159" s="5">
        <v>157</v>
      </c>
      <c r="B159" s="6">
        <v>45088</v>
      </c>
      <c r="C159" s="7" t="s">
        <v>11</v>
      </c>
      <c r="D159" s="8">
        <v>3</v>
      </c>
      <c r="E159" s="5" t="str">
        <f>VLOOKUP(D159,Klienci!$B$2:$C$25,2,0)</f>
        <v>WIGA SZCZECIN</v>
      </c>
      <c r="F159" s="5" t="str">
        <f>VLOOKUP(E159,Klienci!$C$2:$D$25,2,0)</f>
        <v>dealer autoryzowany</v>
      </c>
      <c r="G159" s="5" t="str">
        <f>VLOOKUP(E159,Klienci!$C$2:$E$25,3,0)</f>
        <v>północny</v>
      </c>
      <c r="H159" s="9">
        <v>7116.16</v>
      </c>
      <c r="I159" s="9">
        <f t="shared" si="11"/>
        <v>1636.72</v>
      </c>
      <c r="J159" s="9">
        <f t="shared" si="12"/>
        <v>8752.8799999999992</v>
      </c>
      <c r="K159" s="6">
        <f t="shared" si="13"/>
        <v>45118</v>
      </c>
      <c r="L159" s="6">
        <v>45131</v>
      </c>
      <c r="M159" s="5">
        <f t="shared" si="14"/>
        <v>13</v>
      </c>
      <c r="N159" s="5" t="str">
        <f t="shared" si="15"/>
        <v>kw.3</v>
      </c>
    </row>
    <row r="160" spans="1:14" hidden="1" x14ac:dyDescent="0.2">
      <c r="A160" s="5">
        <v>158</v>
      </c>
      <c r="B160" s="6">
        <v>45088</v>
      </c>
      <c r="C160" s="7" t="s">
        <v>12</v>
      </c>
      <c r="D160" s="8">
        <v>10</v>
      </c>
      <c r="E160" s="5" t="str">
        <f>VLOOKUP(D160,Klienci!$B$2:$C$25,2,0)</f>
        <v>SAM CHORZOW</v>
      </c>
      <c r="F160" s="5" t="str">
        <f>VLOOKUP(E160,Klienci!$C$2:$D$25,2,0)</f>
        <v>zakład przemysłowy</v>
      </c>
      <c r="G160" s="5" t="str">
        <f>VLOOKUP(E160,Klienci!$C$2:$E$25,3,0)</f>
        <v>południowy</v>
      </c>
      <c r="H160" s="9">
        <v>5439.51</v>
      </c>
      <c r="I160" s="9">
        <f t="shared" si="11"/>
        <v>1251.0899999999999</v>
      </c>
      <c r="J160" s="9">
        <f t="shared" si="12"/>
        <v>6690.6</v>
      </c>
      <c r="K160" s="6">
        <f t="shared" si="13"/>
        <v>45102</v>
      </c>
      <c r="L160" s="6">
        <v>45125</v>
      </c>
      <c r="M160" s="5">
        <f t="shared" si="14"/>
        <v>23</v>
      </c>
      <c r="N160" s="5" t="str">
        <f t="shared" si="15"/>
        <v>kw.3</v>
      </c>
    </row>
    <row r="161" spans="1:14" x14ac:dyDescent="0.2">
      <c r="A161" s="5">
        <v>159</v>
      </c>
      <c r="B161" s="6">
        <v>45090</v>
      </c>
      <c r="C161" s="7" t="s">
        <v>12</v>
      </c>
      <c r="D161" s="8">
        <v>3</v>
      </c>
      <c r="E161" s="5" t="str">
        <f>VLOOKUP(D161,Klienci!$B$2:$C$25,2,0)</f>
        <v>WIGA SZCZECIN</v>
      </c>
      <c r="F161" s="5" t="str">
        <f>VLOOKUP(E161,Klienci!$C$2:$D$25,2,0)</f>
        <v>dealer autoryzowany</v>
      </c>
      <c r="G161" s="5" t="str">
        <f>VLOOKUP(E161,Klienci!$C$2:$E$25,3,0)</f>
        <v>północny</v>
      </c>
      <c r="H161" s="9">
        <v>9730.69</v>
      </c>
      <c r="I161" s="9">
        <f t="shared" si="11"/>
        <v>2238.06</v>
      </c>
      <c r="J161" s="9">
        <f t="shared" si="12"/>
        <v>11968.75</v>
      </c>
      <c r="K161" s="6">
        <f t="shared" si="13"/>
        <v>45120</v>
      </c>
      <c r="L161" s="6">
        <v>45133</v>
      </c>
      <c r="M161" s="5">
        <f t="shared" si="14"/>
        <v>13</v>
      </c>
      <c r="N161" s="5" t="str">
        <f t="shared" si="15"/>
        <v>kw.3</v>
      </c>
    </row>
    <row r="162" spans="1:14" hidden="1" x14ac:dyDescent="0.2">
      <c r="A162" s="5">
        <v>160</v>
      </c>
      <c r="B162" s="6">
        <v>45090</v>
      </c>
      <c r="C162" s="7" t="s">
        <v>12</v>
      </c>
      <c r="D162" s="8">
        <v>17</v>
      </c>
      <c r="E162" s="5" t="str">
        <f>VLOOKUP(D162,Klienci!$B$2:$C$25,2,0)</f>
        <v>GARIA OLSZTYN</v>
      </c>
      <c r="F162" s="5" t="str">
        <f>VLOOKUP(E162,Klienci!$C$2:$D$25,2,0)</f>
        <v>dealer autoryzowany</v>
      </c>
      <c r="G162" s="5" t="str">
        <f>VLOOKUP(E162,Klienci!$C$2:$E$25,3,0)</f>
        <v>północny</v>
      </c>
      <c r="H162" s="9">
        <v>4183.93</v>
      </c>
      <c r="I162" s="9">
        <f t="shared" si="11"/>
        <v>962.3</v>
      </c>
      <c r="J162" s="9">
        <f t="shared" si="12"/>
        <v>5146.2300000000005</v>
      </c>
      <c r="K162" s="6">
        <f t="shared" si="13"/>
        <v>45120</v>
      </c>
      <c r="L162" s="6">
        <v>45127</v>
      </c>
      <c r="M162" s="5">
        <f t="shared" si="14"/>
        <v>7</v>
      </c>
      <c r="N162" s="5" t="str">
        <f t="shared" si="15"/>
        <v>kw.3</v>
      </c>
    </row>
    <row r="163" spans="1:14" hidden="1" x14ac:dyDescent="0.2">
      <c r="A163" s="5">
        <v>161</v>
      </c>
      <c r="B163" s="6">
        <v>45090</v>
      </c>
      <c r="C163" s="7" t="s">
        <v>11</v>
      </c>
      <c r="D163" s="8">
        <v>19</v>
      </c>
      <c r="E163" s="5" t="str">
        <f>VLOOKUP(D163,Klienci!$B$2:$C$25,2,0)</f>
        <v>E.JAGIELLO BYDGOSZCZ</v>
      </c>
      <c r="F163" s="5" t="str">
        <f>VLOOKUP(E163,Klienci!$C$2:$D$25,2,0)</f>
        <v>zakład przemysłowy</v>
      </c>
      <c r="G163" s="5" t="str">
        <f>VLOOKUP(E163,Klienci!$C$2:$E$25,3,0)</f>
        <v>północny</v>
      </c>
      <c r="H163" s="9">
        <v>815.36</v>
      </c>
      <c r="I163" s="9">
        <f t="shared" si="11"/>
        <v>187.53</v>
      </c>
      <c r="J163" s="9">
        <f t="shared" si="12"/>
        <v>1002.89</v>
      </c>
      <c r="K163" s="6">
        <f t="shared" si="13"/>
        <v>45104</v>
      </c>
      <c r="L163" s="6">
        <v>45103</v>
      </c>
      <c r="M163" s="5">
        <f t="shared" si="14"/>
        <v>-1</v>
      </c>
      <c r="N163" s="5" t="str">
        <f t="shared" si="15"/>
        <v>kw.2</v>
      </c>
    </row>
    <row r="164" spans="1:14" hidden="1" x14ac:dyDescent="0.2">
      <c r="A164" s="5">
        <v>162</v>
      </c>
      <c r="B164" s="6">
        <v>45091</v>
      </c>
      <c r="C164" s="7" t="s">
        <v>11</v>
      </c>
      <c r="D164" s="8">
        <v>3</v>
      </c>
      <c r="E164" s="5" t="str">
        <f>VLOOKUP(D164,Klienci!$B$2:$C$25,2,0)</f>
        <v>WIGA SZCZECIN</v>
      </c>
      <c r="F164" s="5" t="str">
        <f>VLOOKUP(E164,Klienci!$C$2:$D$25,2,0)</f>
        <v>dealer autoryzowany</v>
      </c>
      <c r="G164" s="5" t="str">
        <f>VLOOKUP(E164,Klienci!$C$2:$E$25,3,0)</f>
        <v>północny</v>
      </c>
      <c r="H164" s="9">
        <v>8078.38</v>
      </c>
      <c r="I164" s="9">
        <f t="shared" si="11"/>
        <v>1858.03</v>
      </c>
      <c r="J164" s="9">
        <f t="shared" si="12"/>
        <v>9936.41</v>
      </c>
      <c r="K164" s="6">
        <f t="shared" si="13"/>
        <v>45121</v>
      </c>
      <c r="L164" s="6">
        <v>45119</v>
      </c>
      <c r="M164" s="5">
        <f t="shared" si="14"/>
        <v>-2</v>
      </c>
      <c r="N164" s="5" t="str">
        <f t="shared" si="15"/>
        <v>kw.3</v>
      </c>
    </row>
    <row r="165" spans="1:14" x14ac:dyDescent="0.2">
      <c r="A165" s="5">
        <v>163</v>
      </c>
      <c r="B165" s="6">
        <v>45094</v>
      </c>
      <c r="C165" s="7" t="s">
        <v>11</v>
      </c>
      <c r="D165" s="8">
        <v>3</v>
      </c>
      <c r="E165" s="5" t="str">
        <f>VLOOKUP(D165,Klienci!$B$2:$C$25,2,0)</f>
        <v>WIGA SZCZECIN</v>
      </c>
      <c r="F165" s="5" t="str">
        <f>VLOOKUP(E165,Klienci!$C$2:$D$25,2,0)</f>
        <v>dealer autoryzowany</v>
      </c>
      <c r="G165" s="5" t="str">
        <f>VLOOKUP(E165,Klienci!$C$2:$E$25,3,0)</f>
        <v>północny</v>
      </c>
      <c r="H165" s="9">
        <v>8512.26</v>
      </c>
      <c r="I165" s="9">
        <f t="shared" si="11"/>
        <v>1957.82</v>
      </c>
      <c r="J165" s="9">
        <f t="shared" si="12"/>
        <v>10470.08</v>
      </c>
      <c r="K165" s="6">
        <f t="shared" si="13"/>
        <v>45124</v>
      </c>
      <c r="L165" s="6">
        <v>45135</v>
      </c>
      <c r="M165" s="5">
        <f t="shared" si="14"/>
        <v>11</v>
      </c>
      <c r="N165" s="5" t="str">
        <f t="shared" si="15"/>
        <v>kw.3</v>
      </c>
    </row>
    <row r="166" spans="1:14" x14ac:dyDescent="0.2">
      <c r="A166" s="5">
        <v>164</v>
      </c>
      <c r="B166" s="6">
        <v>45094</v>
      </c>
      <c r="C166" s="7" t="s">
        <v>11</v>
      </c>
      <c r="D166" s="8">
        <v>17</v>
      </c>
      <c r="E166" s="5" t="str">
        <f>VLOOKUP(D166,Klienci!$B$2:$C$25,2,0)</f>
        <v>GARIA OLSZTYN</v>
      </c>
      <c r="F166" s="5" t="str">
        <f>VLOOKUP(E166,Klienci!$C$2:$D$25,2,0)</f>
        <v>dealer autoryzowany</v>
      </c>
      <c r="G166" s="5" t="str">
        <f>VLOOKUP(E166,Klienci!$C$2:$E$25,3,0)</f>
        <v>północny</v>
      </c>
      <c r="H166" s="9">
        <v>9693.99</v>
      </c>
      <c r="I166" s="9">
        <f t="shared" si="11"/>
        <v>2229.62</v>
      </c>
      <c r="J166" s="9">
        <f t="shared" si="12"/>
        <v>11923.61</v>
      </c>
      <c r="K166" s="6">
        <f t="shared" si="13"/>
        <v>45124</v>
      </c>
      <c r="L166" s="6">
        <v>45133</v>
      </c>
      <c r="M166" s="5">
        <f t="shared" si="14"/>
        <v>9</v>
      </c>
      <c r="N166" s="5" t="str">
        <f t="shared" si="15"/>
        <v>kw.3</v>
      </c>
    </row>
    <row r="167" spans="1:14" x14ac:dyDescent="0.2">
      <c r="A167" s="5">
        <v>165</v>
      </c>
      <c r="B167" s="6">
        <v>45096</v>
      </c>
      <c r="C167" s="7" t="s">
        <v>11</v>
      </c>
      <c r="D167" s="8">
        <v>3</v>
      </c>
      <c r="E167" s="5" t="str">
        <f>VLOOKUP(D167,Klienci!$B$2:$C$25,2,0)</f>
        <v>WIGA SZCZECIN</v>
      </c>
      <c r="F167" s="5" t="str">
        <f>VLOOKUP(E167,Klienci!$C$2:$D$25,2,0)</f>
        <v>dealer autoryzowany</v>
      </c>
      <c r="G167" s="5" t="str">
        <f>VLOOKUP(E167,Klienci!$C$2:$E$25,3,0)</f>
        <v>północny</v>
      </c>
      <c r="H167" s="9">
        <v>8814.41</v>
      </c>
      <c r="I167" s="9">
        <f t="shared" si="11"/>
        <v>2027.31</v>
      </c>
      <c r="J167" s="9">
        <f t="shared" si="12"/>
        <v>10841.72</v>
      </c>
      <c r="K167" s="6">
        <f t="shared" si="13"/>
        <v>45126</v>
      </c>
      <c r="L167" s="6">
        <v>45132</v>
      </c>
      <c r="M167" s="5">
        <f t="shared" si="14"/>
        <v>6</v>
      </c>
      <c r="N167" s="5" t="str">
        <f t="shared" si="15"/>
        <v>kw.3</v>
      </c>
    </row>
    <row r="168" spans="1:14" hidden="1" x14ac:dyDescent="0.2">
      <c r="A168" s="5">
        <v>166</v>
      </c>
      <c r="B168" s="6">
        <v>45096</v>
      </c>
      <c r="C168" s="7" t="s">
        <v>11</v>
      </c>
      <c r="D168" s="8">
        <v>9</v>
      </c>
      <c r="E168" s="5" t="str">
        <f>VLOOKUP(D168,Klienci!$B$2:$C$25,2,0)</f>
        <v>TRATWA BRWINOW</v>
      </c>
      <c r="F168" s="5" t="str">
        <f>VLOOKUP(E168,Klienci!$C$2:$D$25,2,0)</f>
        <v>inna hurtownia</v>
      </c>
      <c r="G168" s="5" t="str">
        <f>VLOOKUP(E168,Klienci!$C$2:$E$25,3,0)</f>
        <v>centralny i wschodni</v>
      </c>
      <c r="H168" s="9">
        <v>3623.11</v>
      </c>
      <c r="I168" s="9">
        <f t="shared" si="11"/>
        <v>833.32</v>
      </c>
      <c r="J168" s="9">
        <f t="shared" si="12"/>
        <v>4456.43</v>
      </c>
      <c r="K168" s="6">
        <f t="shared" si="13"/>
        <v>45117</v>
      </c>
      <c r="L168" s="6">
        <v>45119</v>
      </c>
      <c r="M168" s="5">
        <f t="shared" si="14"/>
        <v>2</v>
      </c>
      <c r="N168" s="5" t="str">
        <f t="shared" si="15"/>
        <v>kw.3</v>
      </c>
    </row>
    <row r="169" spans="1:14" hidden="1" x14ac:dyDescent="0.2">
      <c r="A169" s="5">
        <v>167</v>
      </c>
      <c r="B169" s="6">
        <v>45096</v>
      </c>
      <c r="C169" s="7" t="s">
        <v>12</v>
      </c>
      <c r="D169" s="8">
        <v>17</v>
      </c>
      <c r="E169" s="5" t="str">
        <f>VLOOKUP(D169,Klienci!$B$2:$C$25,2,0)</f>
        <v>GARIA OLSZTYN</v>
      </c>
      <c r="F169" s="5" t="str">
        <f>VLOOKUP(E169,Klienci!$C$2:$D$25,2,0)</f>
        <v>dealer autoryzowany</v>
      </c>
      <c r="G169" s="5" t="str">
        <f>VLOOKUP(E169,Klienci!$C$2:$E$25,3,0)</f>
        <v>północny</v>
      </c>
      <c r="H169" s="9">
        <v>4204.54</v>
      </c>
      <c r="I169" s="9">
        <f t="shared" si="11"/>
        <v>967.04</v>
      </c>
      <c r="J169" s="9">
        <f t="shared" si="12"/>
        <v>5171.58</v>
      </c>
      <c r="K169" s="6">
        <f t="shared" si="13"/>
        <v>45126</v>
      </c>
      <c r="L169" s="6">
        <v>45134</v>
      </c>
      <c r="M169" s="5">
        <f t="shared" si="14"/>
        <v>8</v>
      </c>
      <c r="N169" s="5" t="str">
        <f t="shared" si="15"/>
        <v>kw.3</v>
      </c>
    </row>
    <row r="170" spans="1:14" hidden="1" x14ac:dyDescent="0.2">
      <c r="A170" s="5">
        <v>168</v>
      </c>
      <c r="B170" s="6">
        <v>45097</v>
      </c>
      <c r="C170" s="7" t="s">
        <v>12</v>
      </c>
      <c r="D170" s="8">
        <v>8</v>
      </c>
      <c r="E170" s="5" t="str">
        <f>VLOOKUP(D170,Klienci!$B$2:$C$25,2,0)</f>
        <v>SKALA BIELSKO-BIALA</v>
      </c>
      <c r="F170" s="5" t="str">
        <f>VLOOKUP(E170,Klienci!$C$2:$D$25,2,0)</f>
        <v>inna hurtownia</v>
      </c>
      <c r="G170" s="5" t="str">
        <f>VLOOKUP(E170,Klienci!$C$2:$E$25,3,0)</f>
        <v>południowy</v>
      </c>
      <c r="H170" s="9">
        <v>4676.16</v>
      </c>
      <c r="I170" s="9">
        <f t="shared" si="11"/>
        <v>1075.52</v>
      </c>
      <c r="J170" s="9">
        <f t="shared" si="12"/>
        <v>5751.68</v>
      </c>
      <c r="K170" s="6">
        <f t="shared" si="13"/>
        <v>45118</v>
      </c>
      <c r="L170" s="6">
        <v>45115</v>
      </c>
      <c r="M170" s="5">
        <f t="shared" si="14"/>
        <v>-3</v>
      </c>
      <c r="N170" s="5" t="str">
        <f t="shared" si="15"/>
        <v>kw.3</v>
      </c>
    </row>
    <row r="171" spans="1:14" hidden="1" x14ac:dyDescent="0.2">
      <c r="A171" s="5">
        <v>169</v>
      </c>
      <c r="B171" s="6">
        <v>45098</v>
      </c>
      <c r="C171" s="7" t="s">
        <v>12</v>
      </c>
      <c r="D171" s="8">
        <v>2</v>
      </c>
      <c r="E171" s="5" t="str">
        <f>VLOOKUP(D171,Klienci!$B$2:$C$25,2,0)</f>
        <v>O.W.P.T. POZNAN</v>
      </c>
      <c r="F171" s="5" t="str">
        <f>VLOOKUP(E171,Klienci!$C$2:$D$25,2,0)</f>
        <v>dealer autoryzowany</v>
      </c>
      <c r="G171" s="5" t="str">
        <f>VLOOKUP(E171,Klienci!$C$2:$E$25,3,0)</f>
        <v>zachodni</v>
      </c>
      <c r="H171" s="9">
        <v>3467.02</v>
      </c>
      <c r="I171" s="9">
        <f t="shared" si="11"/>
        <v>797.41</v>
      </c>
      <c r="J171" s="9">
        <f t="shared" si="12"/>
        <v>4264.43</v>
      </c>
      <c r="K171" s="6">
        <f t="shared" si="13"/>
        <v>45128</v>
      </c>
      <c r="L171" s="6">
        <v>45134</v>
      </c>
      <c r="M171" s="5">
        <f t="shared" si="14"/>
        <v>6</v>
      </c>
      <c r="N171" s="5" t="str">
        <f t="shared" si="15"/>
        <v>kw.3</v>
      </c>
    </row>
    <row r="172" spans="1:14" hidden="1" x14ac:dyDescent="0.2">
      <c r="A172" s="5">
        <v>170</v>
      </c>
      <c r="B172" s="6">
        <v>45098</v>
      </c>
      <c r="C172" s="7" t="s">
        <v>11</v>
      </c>
      <c r="D172" s="8">
        <v>16</v>
      </c>
      <c r="E172" s="5" t="str">
        <f>VLOOKUP(D172,Klienci!$B$2:$C$25,2,0)</f>
        <v>OFAG GLIWICE</v>
      </c>
      <c r="F172" s="5" t="str">
        <f>VLOOKUP(E172,Klienci!$C$2:$D$25,2,0)</f>
        <v>zakład przemysłowy</v>
      </c>
      <c r="G172" s="5" t="str">
        <f>VLOOKUP(E172,Klienci!$C$2:$E$25,3,0)</f>
        <v>południowy</v>
      </c>
      <c r="H172" s="9">
        <v>2472.27</v>
      </c>
      <c r="I172" s="9">
        <f t="shared" si="11"/>
        <v>568.62</v>
      </c>
      <c r="J172" s="9">
        <f t="shared" si="12"/>
        <v>3040.89</v>
      </c>
      <c r="K172" s="6">
        <f t="shared" si="13"/>
        <v>45112</v>
      </c>
      <c r="L172" s="6">
        <v>45149</v>
      </c>
      <c r="M172" s="5">
        <f t="shared" si="14"/>
        <v>37</v>
      </c>
      <c r="N172" s="5" t="str">
        <f t="shared" si="15"/>
        <v>kw.3</v>
      </c>
    </row>
    <row r="173" spans="1:14" hidden="1" x14ac:dyDescent="0.2">
      <c r="A173" s="5">
        <v>171</v>
      </c>
      <c r="B173" s="6">
        <v>45100</v>
      </c>
      <c r="C173" s="7" t="s">
        <v>11</v>
      </c>
      <c r="D173" s="8">
        <v>17</v>
      </c>
      <c r="E173" s="5" t="str">
        <f>VLOOKUP(D173,Klienci!$B$2:$C$25,2,0)</f>
        <v>GARIA OLSZTYN</v>
      </c>
      <c r="F173" s="5" t="str">
        <f>VLOOKUP(E173,Klienci!$C$2:$D$25,2,0)</f>
        <v>dealer autoryzowany</v>
      </c>
      <c r="G173" s="5" t="str">
        <f>VLOOKUP(E173,Klienci!$C$2:$E$25,3,0)</f>
        <v>północny</v>
      </c>
      <c r="H173" s="9">
        <v>4126.93</v>
      </c>
      <c r="I173" s="9">
        <f t="shared" si="11"/>
        <v>949.19</v>
      </c>
      <c r="J173" s="9">
        <f t="shared" si="12"/>
        <v>5076.1200000000008</v>
      </c>
      <c r="K173" s="6">
        <f t="shared" si="13"/>
        <v>45130</v>
      </c>
      <c r="L173" s="6">
        <v>45135</v>
      </c>
      <c r="M173" s="5">
        <f t="shared" si="14"/>
        <v>5</v>
      </c>
      <c r="N173" s="5" t="str">
        <f t="shared" si="15"/>
        <v>kw.3</v>
      </c>
    </row>
    <row r="174" spans="1:14" x14ac:dyDescent="0.2">
      <c r="A174" s="5">
        <v>172</v>
      </c>
      <c r="B174" s="6">
        <v>45101</v>
      </c>
      <c r="C174" s="7" t="s">
        <v>11</v>
      </c>
      <c r="D174" s="8">
        <v>4</v>
      </c>
      <c r="E174" s="5" t="str">
        <f>VLOOKUP(D174,Klienci!$B$2:$C$25,2,0)</f>
        <v>KAR-PEK POZNAN</v>
      </c>
      <c r="F174" s="5" t="str">
        <f>VLOOKUP(E174,Klienci!$C$2:$D$25,2,0)</f>
        <v>dealer autoryzowany</v>
      </c>
      <c r="G174" s="5" t="str">
        <f>VLOOKUP(E174,Klienci!$C$2:$E$25,3,0)</f>
        <v>zachodni</v>
      </c>
      <c r="H174" s="9">
        <v>21900.77</v>
      </c>
      <c r="I174" s="9">
        <f t="shared" si="11"/>
        <v>5037.18</v>
      </c>
      <c r="J174" s="9">
        <f t="shared" si="12"/>
        <v>26937.95</v>
      </c>
      <c r="K174" s="6">
        <f t="shared" si="13"/>
        <v>45131</v>
      </c>
      <c r="L174" s="6">
        <v>45130</v>
      </c>
      <c r="M174" s="5">
        <f t="shared" si="14"/>
        <v>-1</v>
      </c>
      <c r="N174" s="5" t="str">
        <f t="shared" si="15"/>
        <v>kw.3</v>
      </c>
    </row>
    <row r="175" spans="1:14" hidden="1" x14ac:dyDescent="0.2">
      <c r="A175" s="5">
        <v>173</v>
      </c>
      <c r="B175" s="6">
        <v>45101</v>
      </c>
      <c r="C175" s="7" t="s">
        <v>11</v>
      </c>
      <c r="D175" s="8">
        <v>10</v>
      </c>
      <c r="E175" s="5" t="str">
        <f>VLOOKUP(D175,Klienci!$B$2:$C$25,2,0)</f>
        <v>SAM CHORZOW</v>
      </c>
      <c r="F175" s="5" t="str">
        <f>VLOOKUP(E175,Klienci!$C$2:$D$25,2,0)</f>
        <v>zakład przemysłowy</v>
      </c>
      <c r="G175" s="5" t="str">
        <f>VLOOKUP(E175,Klienci!$C$2:$E$25,3,0)</f>
        <v>południowy</v>
      </c>
      <c r="H175" s="9">
        <v>5160.49</v>
      </c>
      <c r="I175" s="9">
        <f t="shared" si="11"/>
        <v>1186.9100000000001</v>
      </c>
      <c r="J175" s="9">
        <f t="shared" si="12"/>
        <v>6347.4</v>
      </c>
      <c r="K175" s="6">
        <f t="shared" si="13"/>
        <v>45115</v>
      </c>
      <c r="L175" s="6">
        <v>45130</v>
      </c>
      <c r="M175" s="5">
        <f t="shared" si="14"/>
        <v>15</v>
      </c>
      <c r="N175" s="5" t="str">
        <f t="shared" si="15"/>
        <v>kw.3</v>
      </c>
    </row>
    <row r="176" spans="1:14" hidden="1" x14ac:dyDescent="0.2">
      <c r="A176" s="5">
        <v>174</v>
      </c>
      <c r="B176" s="6">
        <v>45102</v>
      </c>
      <c r="C176" s="7" t="s">
        <v>11</v>
      </c>
      <c r="D176" s="8">
        <v>6</v>
      </c>
      <c r="E176" s="5" t="str">
        <f>VLOOKUP(D176,Klienci!$B$2:$C$25,2,0)</f>
        <v>WSCHOD BIALYSTOK</v>
      </c>
      <c r="F176" s="5" t="str">
        <f>VLOOKUP(E176,Klienci!$C$2:$D$25,2,0)</f>
        <v>dealer autoryzowany</v>
      </c>
      <c r="G176" s="5" t="str">
        <f>VLOOKUP(E176,Klienci!$C$2:$E$25,3,0)</f>
        <v>centralny i wschodni</v>
      </c>
      <c r="H176" s="9">
        <v>3379.47</v>
      </c>
      <c r="I176" s="9">
        <f t="shared" si="11"/>
        <v>777.28</v>
      </c>
      <c r="J176" s="9">
        <f t="shared" si="12"/>
        <v>4156.75</v>
      </c>
      <c r="K176" s="6">
        <f t="shared" si="13"/>
        <v>45132</v>
      </c>
      <c r="L176" s="6">
        <v>45130</v>
      </c>
      <c r="M176" s="5">
        <f t="shared" si="14"/>
        <v>-2</v>
      </c>
      <c r="N176" s="5" t="str">
        <f t="shared" si="15"/>
        <v>kw.3</v>
      </c>
    </row>
    <row r="177" spans="1:14" x14ac:dyDescent="0.2">
      <c r="A177" s="5">
        <v>175</v>
      </c>
      <c r="B177" s="6">
        <v>45102</v>
      </c>
      <c r="C177" s="7" t="s">
        <v>11</v>
      </c>
      <c r="D177" s="8">
        <v>17</v>
      </c>
      <c r="E177" s="5" t="str">
        <f>VLOOKUP(D177,Klienci!$B$2:$C$25,2,0)</f>
        <v>GARIA OLSZTYN</v>
      </c>
      <c r="F177" s="5" t="str">
        <f>VLOOKUP(E177,Klienci!$C$2:$D$25,2,0)</f>
        <v>dealer autoryzowany</v>
      </c>
      <c r="G177" s="5" t="str">
        <f>VLOOKUP(E177,Klienci!$C$2:$E$25,3,0)</f>
        <v>północny</v>
      </c>
      <c r="H177" s="9">
        <v>8637.2800000000007</v>
      </c>
      <c r="I177" s="9">
        <f t="shared" si="11"/>
        <v>1986.57</v>
      </c>
      <c r="J177" s="9">
        <f t="shared" si="12"/>
        <v>10623.85</v>
      </c>
      <c r="K177" s="6">
        <f t="shared" si="13"/>
        <v>45132</v>
      </c>
      <c r="L177" s="6">
        <v>45141</v>
      </c>
      <c r="M177" s="5">
        <f t="shared" si="14"/>
        <v>9</v>
      </c>
      <c r="N177" s="5" t="str">
        <f t="shared" si="15"/>
        <v>kw.3</v>
      </c>
    </row>
    <row r="178" spans="1:14" hidden="1" x14ac:dyDescent="0.2">
      <c r="A178" s="5">
        <v>176</v>
      </c>
      <c r="B178" s="6">
        <v>45103</v>
      </c>
      <c r="C178" s="7" t="s">
        <v>11</v>
      </c>
      <c r="D178" s="8">
        <v>20</v>
      </c>
      <c r="E178" s="5" t="str">
        <f>VLOOKUP(D178,Klienci!$B$2:$C$25,2,0)</f>
        <v>R.JAWORSKI WROCLAW</v>
      </c>
      <c r="F178" s="5" t="str">
        <f>VLOOKUP(E178,Klienci!$C$2:$D$25,2,0)</f>
        <v>inna hurtownia</v>
      </c>
      <c r="G178" s="5" t="str">
        <f>VLOOKUP(E178,Klienci!$C$2:$E$25,3,0)</f>
        <v>zachodni</v>
      </c>
      <c r="H178" s="9">
        <v>2930.12</v>
      </c>
      <c r="I178" s="9">
        <f t="shared" si="11"/>
        <v>673.93</v>
      </c>
      <c r="J178" s="9">
        <f t="shared" si="12"/>
        <v>3604.0499999999997</v>
      </c>
      <c r="K178" s="6">
        <f t="shared" si="13"/>
        <v>45124</v>
      </c>
      <c r="L178" s="6">
        <v>45128</v>
      </c>
      <c r="M178" s="5">
        <f t="shared" si="14"/>
        <v>4</v>
      </c>
      <c r="N178" s="5" t="str">
        <f t="shared" si="15"/>
        <v>kw.3</v>
      </c>
    </row>
    <row r="179" spans="1:14" x14ac:dyDescent="0.2">
      <c r="A179" s="5">
        <v>177</v>
      </c>
      <c r="B179" s="6">
        <v>45104</v>
      </c>
      <c r="C179" s="7" t="s">
        <v>11</v>
      </c>
      <c r="D179" s="8">
        <v>4</v>
      </c>
      <c r="E179" s="5" t="str">
        <f>VLOOKUP(D179,Klienci!$B$2:$C$25,2,0)</f>
        <v>KAR-PEK POZNAN</v>
      </c>
      <c r="F179" s="5" t="str">
        <f>VLOOKUP(E179,Klienci!$C$2:$D$25,2,0)</f>
        <v>dealer autoryzowany</v>
      </c>
      <c r="G179" s="5" t="str">
        <f>VLOOKUP(E179,Klienci!$C$2:$E$25,3,0)</f>
        <v>zachodni</v>
      </c>
      <c r="H179" s="9">
        <v>22055.87</v>
      </c>
      <c r="I179" s="9">
        <f t="shared" si="11"/>
        <v>5072.8500000000004</v>
      </c>
      <c r="J179" s="9">
        <f t="shared" si="12"/>
        <v>27128.720000000001</v>
      </c>
      <c r="K179" s="6">
        <f t="shared" si="13"/>
        <v>45134</v>
      </c>
      <c r="L179" s="6">
        <v>45133</v>
      </c>
      <c r="M179" s="5">
        <f t="shared" si="14"/>
        <v>-1</v>
      </c>
      <c r="N179" s="5" t="str">
        <f t="shared" si="15"/>
        <v>kw.3</v>
      </c>
    </row>
    <row r="180" spans="1:14" hidden="1" x14ac:dyDescent="0.2">
      <c r="A180" s="5">
        <v>178</v>
      </c>
      <c r="B180" s="6">
        <v>45106</v>
      </c>
      <c r="C180" s="7" t="s">
        <v>11</v>
      </c>
      <c r="D180" s="8">
        <v>9</v>
      </c>
      <c r="E180" s="5" t="str">
        <f>VLOOKUP(D180,Klienci!$B$2:$C$25,2,0)</f>
        <v>TRATWA BRWINOW</v>
      </c>
      <c r="F180" s="5" t="str">
        <f>VLOOKUP(E180,Klienci!$C$2:$D$25,2,0)</f>
        <v>inna hurtownia</v>
      </c>
      <c r="G180" s="5" t="str">
        <f>VLOOKUP(E180,Klienci!$C$2:$E$25,3,0)</f>
        <v>centralny i wschodni</v>
      </c>
      <c r="H180" s="9">
        <v>4202.2</v>
      </c>
      <c r="I180" s="9">
        <f t="shared" si="11"/>
        <v>966.51</v>
      </c>
      <c r="J180" s="9">
        <f t="shared" si="12"/>
        <v>5168.71</v>
      </c>
      <c r="K180" s="6">
        <f t="shared" si="13"/>
        <v>45127</v>
      </c>
      <c r="L180" s="6">
        <v>45127</v>
      </c>
      <c r="M180" s="5">
        <f t="shared" si="14"/>
        <v>0</v>
      </c>
      <c r="N180" s="5" t="str">
        <f t="shared" si="15"/>
        <v>kw.3</v>
      </c>
    </row>
    <row r="181" spans="1:14" hidden="1" x14ac:dyDescent="0.2">
      <c r="A181" s="5">
        <v>179</v>
      </c>
      <c r="B181" s="6">
        <v>45107</v>
      </c>
      <c r="C181" s="7" t="s">
        <v>11</v>
      </c>
      <c r="D181" s="8">
        <v>11</v>
      </c>
      <c r="E181" s="5" t="str">
        <f>VLOOKUP(D181,Klienci!$B$2:$C$25,2,0)</f>
        <v>CAZAR WARSZAWA</v>
      </c>
      <c r="F181" s="5" t="str">
        <f>VLOOKUP(E181,Klienci!$C$2:$D$25,2,0)</f>
        <v>zakład przemysłowy</v>
      </c>
      <c r="G181" s="5" t="str">
        <f>VLOOKUP(E181,Klienci!$C$2:$E$25,3,0)</f>
        <v>centralny i wschodni</v>
      </c>
      <c r="H181" s="9">
        <v>997.37</v>
      </c>
      <c r="I181" s="9">
        <f t="shared" si="11"/>
        <v>229.4</v>
      </c>
      <c r="J181" s="9">
        <f t="shared" si="12"/>
        <v>1226.77</v>
      </c>
      <c r="K181" s="6">
        <f t="shared" si="13"/>
        <v>45121</v>
      </c>
      <c r="L181" s="6">
        <v>45163</v>
      </c>
      <c r="M181" s="5">
        <f t="shared" si="14"/>
        <v>42</v>
      </c>
      <c r="N181" s="5" t="str">
        <f t="shared" si="15"/>
        <v>kw.3</v>
      </c>
    </row>
    <row r="182" spans="1:14" hidden="1" x14ac:dyDescent="0.2">
      <c r="A182" s="5">
        <v>180</v>
      </c>
      <c r="B182" s="6">
        <v>45107</v>
      </c>
      <c r="C182" s="7" t="s">
        <v>11</v>
      </c>
      <c r="D182" s="8">
        <v>23</v>
      </c>
      <c r="E182" s="5" t="str">
        <f>VLOOKUP(D182,Klienci!$B$2:$C$25,2,0)</f>
        <v xml:space="preserve">T.CZAPLIŃSKI KRAKOW  </v>
      </c>
      <c r="F182" s="5" t="str">
        <f>VLOOKUP(E182,Klienci!$C$2:$D$25,2,0)</f>
        <v>zakład przemysłowy</v>
      </c>
      <c r="G182" s="5" t="str">
        <f>VLOOKUP(E182,Klienci!$C$2:$E$25,3,0)</f>
        <v>południowy</v>
      </c>
      <c r="H182" s="9">
        <v>2979.35</v>
      </c>
      <c r="I182" s="9">
        <f t="shared" si="11"/>
        <v>685.25</v>
      </c>
      <c r="J182" s="9">
        <f t="shared" si="12"/>
        <v>3664.6</v>
      </c>
      <c r="K182" s="6">
        <f t="shared" si="13"/>
        <v>45121</v>
      </c>
      <c r="L182" s="6">
        <v>45123</v>
      </c>
      <c r="M182" s="5">
        <f t="shared" si="14"/>
        <v>2</v>
      </c>
      <c r="N182" s="5" t="str">
        <f t="shared" si="15"/>
        <v>kw.3</v>
      </c>
    </row>
    <row r="183" spans="1:14" hidden="1" x14ac:dyDescent="0.2">
      <c r="A183" s="5">
        <v>181</v>
      </c>
      <c r="B183" s="6">
        <v>45109</v>
      </c>
      <c r="C183" s="7" t="s">
        <v>11</v>
      </c>
      <c r="D183" s="8">
        <v>13</v>
      </c>
      <c r="E183" s="5" t="str">
        <f>VLOOKUP(D183,Klienci!$B$2:$C$25,2,0)</f>
        <v>MORZE SZCZECIN</v>
      </c>
      <c r="F183" s="5" t="str">
        <f>VLOOKUP(E183,Klienci!$C$2:$D$25,2,0)</f>
        <v>zakład przemysłowy</v>
      </c>
      <c r="G183" s="5" t="str">
        <f>VLOOKUP(E183,Klienci!$C$2:$E$25,3,0)</f>
        <v>północny</v>
      </c>
      <c r="H183" s="9">
        <v>1782.98</v>
      </c>
      <c r="I183" s="9">
        <f t="shared" si="11"/>
        <v>410.09</v>
      </c>
      <c r="J183" s="9">
        <f t="shared" si="12"/>
        <v>2193.0700000000002</v>
      </c>
      <c r="K183" s="6">
        <f t="shared" si="13"/>
        <v>45123</v>
      </c>
      <c r="L183" s="6">
        <v>45132</v>
      </c>
      <c r="M183" s="5">
        <f t="shared" si="14"/>
        <v>9</v>
      </c>
      <c r="N183" s="5" t="str">
        <f t="shared" si="15"/>
        <v>kw.3</v>
      </c>
    </row>
    <row r="184" spans="1:14" x14ac:dyDescent="0.2">
      <c r="A184" s="5">
        <v>182</v>
      </c>
      <c r="B184" s="6">
        <v>45110</v>
      </c>
      <c r="C184" s="7" t="s">
        <v>11</v>
      </c>
      <c r="D184" s="8">
        <v>3</v>
      </c>
      <c r="E184" s="5" t="str">
        <f>VLOOKUP(D184,Klienci!$B$2:$C$25,2,0)</f>
        <v>WIGA SZCZECIN</v>
      </c>
      <c r="F184" s="5" t="str">
        <f>VLOOKUP(E184,Klienci!$C$2:$D$25,2,0)</f>
        <v>dealer autoryzowany</v>
      </c>
      <c r="G184" s="5" t="str">
        <f>VLOOKUP(E184,Klienci!$C$2:$E$25,3,0)</f>
        <v>północny</v>
      </c>
      <c r="H184" s="9">
        <v>8498.73</v>
      </c>
      <c r="I184" s="9">
        <f t="shared" si="11"/>
        <v>1954.71</v>
      </c>
      <c r="J184" s="9">
        <f t="shared" si="12"/>
        <v>10453.439999999999</v>
      </c>
      <c r="K184" s="6">
        <f t="shared" si="13"/>
        <v>45141</v>
      </c>
      <c r="L184" s="6">
        <v>45140</v>
      </c>
      <c r="M184" s="5">
        <f t="shared" si="14"/>
        <v>-1</v>
      </c>
      <c r="N184" s="5" t="str">
        <f t="shared" si="15"/>
        <v>kw.3</v>
      </c>
    </row>
    <row r="185" spans="1:14" hidden="1" x14ac:dyDescent="0.2">
      <c r="A185" s="5">
        <v>183</v>
      </c>
      <c r="B185" s="6">
        <v>45112</v>
      </c>
      <c r="C185" s="7" t="s">
        <v>11</v>
      </c>
      <c r="D185" s="8">
        <v>15</v>
      </c>
      <c r="E185" s="5" t="str">
        <f>VLOOKUP(D185,Klienci!$B$2:$C$25,2,0)</f>
        <v>T.GORAL BIALYSTOK</v>
      </c>
      <c r="F185" s="5" t="str">
        <f>VLOOKUP(E185,Klienci!$C$2:$D$25,2,0)</f>
        <v>dealer autoryzowany</v>
      </c>
      <c r="G185" s="5" t="str">
        <f>VLOOKUP(E185,Klienci!$C$2:$E$25,3,0)</f>
        <v>centralny i wschodni</v>
      </c>
      <c r="H185" s="9">
        <v>6188.26</v>
      </c>
      <c r="I185" s="9">
        <f t="shared" si="11"/>
        <v>1423.3</v>
      </c>
      <c r="J185" s="9">
        <f t="shared" si="12"/>
        <v>7611.56</v>
      </c>
      <c r="K185" s="6">
        <f t="shared" si="13"/>
        <v>45143</v>
      </c>
      <c r="L185" s="6">
        <v>45143</v>
      </c>
      <c r="M185" s="5">
        <f t="shared" si="14"/>
        <v>0</v>
      </c>
      <c r="N185" s="5" t="str">
        <f t="shared" si="15"/>
        <v>kw.3</v>
      </c>
    </row>
    <row r="186" spans="1:14" hidden="1" x14ac:dyDescent="0.2">
      <c r="A186" s="5">
        <v>184</v>
      </c>
      <c r="B186" s="6">
        <v>45113</v>
      </c>
      <c r="C186" s="7" t="s">
        <v>11</v>
      </c>
      <c r="D186" s="8">
        <v>17</v>
      </c>
      <c r="E186" s="5" t="str">
        <f>VLOOKUP(D186,Klienci!$B$2:$C$25,2,0)</f>
        <v>GARIA OLSZTYN</v>
      </c>
      <c r="F186" s="5" t="str">
        <f>VLOOKUP(E186,Klienci!$C$2:$D$25,2,0)</f>
        <v>dealer autoryzowany</v>
      </c>
      <c r="G186" s="5" t="str">
        <f>VLOOKUP(E186,Klienci!$C$2:$E$25,3,0)</f>
        <v>północny</v>
      </c>
      <c r="H186" s="9">
        <v>7925.46</v>
      </c>
      <c r="I186" s="9">
        <f t="shared" si="11"/>
        <v>1822.86</v>
      </c>
      <c r="J186" s="9">
        <f t="shared" si="12"/>
        <v>9748.32</v>
      </c>
      <c r="K186" s="6">
        <f t="shared" si="13"/>
        <v>45144</v>
      </c>
      <c r="L186" s="6">
        <v>45150</v>
      </c>
      <c r="M186" s="5">
        <f t="shared" si="14"/>
        <v>6</v>
      </c>
      <c r="N186" s="5" t="str">
        <f t="shared" si="15"/>
        <v>kw.3</v>
      </c>
    </row>
    <row r="187" spans="1:14" x14ac:dyDescent="0.2">
      <c r="A187" s="5">
        <v>185</v>
      </c>
      <c r="B187" s="6">
        <v>45114</v>
      </c>
      <c r="C187" s="7" t="s">
        <v>11</v>
      </c>
      <c r="D187" s="8">
        <v>3</v>
      </c>
      <c r="E187" s="5" t="str">
        <f>VLOOKUP(D187,Klienci!$B$2:$C$25,2,0)</f>
        <v>WIGA SZCZECIN</v>
      </c>
      <c r="F187" s="5" t="str">
        <f>VLOOKUP(E187,Klienci!$C$2:$D$25,2,0)</f>
        <v>dealer autoryzowany</v>
      </c>
      <c r="G187" s="5" t="str">
        <f>VLOOKUP(E187,Klienci!$C$2:$E$25,3,0)</f>
        <v>północny</v>
      </c>
      <c r="H187" s="9">
        <v>8533.06</v>
      </c>
      <c r="I187" s="9">
        <f t="shared" si="11"/>
        <v>1962.6</v>
      </c>
      <c r="J187" s="9">
        <f t="shared" si="12"/>
        <v>10495.66</v>
      </c>
      <c r="K187" s="6">
        <f t="shared" si="13"/>
        <v>45145</v>
      </c>
      <c r="L187" s="6">
        <v>45151</v>
      </c>
      <c r="M187" s="5">
        <f t="shared" si="14"/>
        <v>6</v>
      </c>
      <c r="N187" s="5" t="str">
        <f t="shared" si="15"/>
        <v>kw.3</v>
      </c>
    </row>
    <row r="188" spans="1:14" x14ac:dyDescent="0.2">
      <c r="A188" s="5">
        <v>186</v>
      </c>
      <c r="B188" s="6">
        <v>45114</v>
      </c>
      <c r="C188" s="7" t="s">
        <v>12</v>
      </c>
      <c r="D188" s="8">
        <v>3</v>
      </c>
      <c r="E188" s="5" t="str">
        <f>VLOOKUP(D188,Klienci!$B$2:$C$25,2,0)</f>
        <v>WIGA SZCZECIN</v>
      </c>
      <c r="F188" s="5" t="str">
        <f>VLOOKUP(E188,Klienci!$C$2:$D$25,2,0)</f>
        <v>dealer autoryzowany</v>
      </c>
      <c r="G188" s="5" t="str">
        <f>VLOOKUP(E188,Klienci!$C$2:$E$25,3,0)</f>
        <v>północny</v>
      </c>
      <c r="H188" s="9">
        <v>9666.7199999999993</v>
      </c>
      <c r="I188" s="9">
        <f t="shared" si="11"/>
        <v>2223.35</v>
      </c>
      <c r="J188" s="9">
        <f t="shared" si="12"/>
        <v>11890.07</v>
      </c>
      <c r="K188" s="6">
        <f t="shared" si="13"/>
        <v>45145</v>
      </c>
      <c r="L188" s="6">
        <v>45156</v>
      </c>
      <c r="M188" s="5">
        <f t="shared" si="14"/>
        <v>11</v>
      </c>
      <c r="N188" s="5" t="str">
        <f t="shared" si="15"/>
        <v>kw.3</v>
      </c>
    </row>
    <row r="189" spans="1:14" x14ac:dyDescent="0.2">
      <c r="A189" s="5">
        <v>187</v>
      </c>
      <c r="B189" s="6">
        <v>45115</v>
      </c>
      <c r="C189" s="7" t="s">
        <v>12</v>
      </c>
      <c r="D189" s="8">
        <v>3</v>
      </c>
      <c r="E189" s="5" t="str">
        <f>VLOOKUP(D189,Klienci!$B$2:$C$25,2,0)</f>
        <v>WIGA SZCZECIN</v>
      </c>
      <c r="F189" s="5" t="str">
        <f>VLOOKUP(E189,Klienci!$C$2:$D$25,2,0)</f>
        <v>dealer autoryzowany</v>
      </c>
      <c r="G189" s="5" t="str">
        <f>VLOOKUP(E189,Klienci!$C$2:$E$25,3,0)</f>
        <v>północny</v>
      </c>
      <c r="H189" s="9">
        <v>8882.17</v>
      </c>
      <c r="I189" s="9">
        <f t="shared" si="11"/>
        <v>2042.9</v>
      </c>
      <c r="J189" s="9">
        <f t="shared" si="12"/>
        <v>10925.07</v>
      </c>
      <c r="K189" s="6">
        <f t="shared" si="13"/>
        <v>45146</v>
      </c>
      <c r="L189" s="6">
        <v>45143</v>
      </c>
      <c r="M189" s="5">
        <f t="shared" si="14"/>
        <v>-3</v>
      </c>
      <c r="N189" s="5" t="str">
        <f t="shared" si="15"/>
        <v>kw.3</v>
      </c>
    </row>
    <row r="190" spans="1:14" x14ac:dyDescent="0.2">
      <c r="A190" s="5">
        <v>188</v>
      </c>
      <c r="B190" s="6">
        <v>45117</v>
      </c>
      <c r="C190" s="7" t="s">
        <v>11</v>
      </c>
      <c r="D190" s="8">
        <v>3</v>
      </c>
      <c r="E190" s="5" t="str">
        <f>VLOOKUP(D190,Klienci!$B$2:$C$25,2,0)</f>
        <v>WIGA SZCZECIN</v>
      </c>
      <c r="F190" s="5" t="str">
        <f>VLOOKUP(E190,Klienci!$C$2:$D$25,2,0)</f>
        <v>dealer autoryzowany</v>
      </c>
      <c r="G190" s="5" t="str">
        <f>VLOOKUP(E190,Klienci!$C$2:$E$25,3,0)</f>
        <v>północny</v>
      </c>
      <c r="H190" s="9">
        <v>8193.1</v>
      </c>
      <c r="I190" s="9">
        <f t="shared" si="11"/>
        <v>1884.41</v>
      </c>
      <c r="J190" s="9">
        <f t="shared" si="12"/>
        <v>10077.51</v>
      </c>
      <c r="K190" s="6">
        <f t="shared" si="13"/>
        <v>45148</v>
      </c>
      <c r="L190" s="6">
        <v>45151</v>
      </c>
      <c r="M190" s="5">
        <f t="shared" si="14"/>
        <v>3</v>
      </c>
      <c r="N190" s="5" t="str">
        <f t="shared" si="15"/>
        <v>kw.3</v>
      </c>
    </row>
    <row r="191" spans="1:14" hidden="1" x14ac:dyDescent="0.2">
      <c r="A191" s="5">
        <v>189</v>
      </c>
      <c r="B191" s="6">
        <v>45117</v>
      </c>
      <c r="C191" s="7" t="s">
        <v>11</v>
      </c>
      <c r="D191" s="8">
        <v>7</v>
      </c>
      <c r="E191" s="5" t="str">
        <f>VLOOKUP(D191,Klienci!$B$2:$C$25,2,0)</f>
        <v>GIRGOPOL GDANSK</v>
      </c>
      <c r="F191" s="5" t="str">
        <f>VLOOKUP(E191,Klienci!$C$2:$D$25,2,0)</f>
        <v>inna hurtownia</v>
      </c>
      <c r="G191" s="5" t="str">
        <f>VLOOKUP(E191,Klienci!$C$2:$E$25,3,0)</f>
        <v>północny</v>
      </c>
      <c r="H191" s="9">
        <v>783.7</v>
      </c>
      <c r="I191" s="9">
        <f t="shared" si="11"/>
        <v>180.25</v>
      </c>
      <c r="J191" s="9">
        <f t="shared" si="12"/>
        <v>963.95</v>
      </c>
      <c r="K191" s="6">
        <f t="shared" si="13"/>
        <v>45138</v>
      </c>
      <c r="L191" s="6">
        <v>45138</v>
      </c>
      <c r="M191" s="5">
        <f t="shared" si="14"/>
        <v>0</v>
      </c>
      <c r="N191" s="5" t="str">
        <f t="shared" si="15"/>
        <v>kw.3</v>
      </c>
    </row>
    <row r="192" spans="1:14" hidden="1" x14ac:dyDescent="0.2">
      <c r="A192" s="5">
        <v>190</v>
      </c>
      <c r="B192" s="6">
        <v>45117</v>
      </c>
      <c r="C192" s="7" t="s">
        <v>11</v>
      </c>
      <c r="D192" s="8">
        <v>20</v>
      </c>
      <c r="E192" s="5" t="str">
        <f>VLOOKUP(D192,Klienci!$B$2:$C$25,2,0)</f>
        <v>R.JAWORSKI WROCLAW</v>
      </c>
      <c r="F192" s="5" t="str">
        <f>VLOOKUP(E192,Klienci!$C$2:$D$25,2,0)</f>
        <v>inna hurtownia</v>
      </c>
      <c r="G192" s="5" t="str">
        <f>VLOOKUP(E192,Klienci!$C$2:$E$25,3,0)</f>
        <v>zachodni</v>
      </c>
      <c r="H192" s="9">
        <v>3706.77</v>
      </c>
      <c r="I192" s="9">
        <f t="shared" si="11"/>
        <v>852.56</v>
      </c>
      <c r="J192" s="9">
        <f t="shared" si="12"/>
        <v>4559.33</v>
      </c>
      <c r="K192" s="6">
        <f t="shared" si="13"/>
        <v>45138</v>
      </c>
      <c r="L192" s="6">
        <v>45151</v>
      </c>
      <c r="M192" s="5">
        <f t="shared" si="14"/>
        <v>13</v>
      </c>
      <c r="N192" s="5" t="str">
        <f t="shared" si="15"/>
        <v>kw.3</v>
      </c>
    </row>
    <row r="193" spans="1:14" hidden="1" x14ac:dyDescent="0.2">
      <c r="A193" s="5">
        <v>191</v>
      </c>
      <c r="B193" s="6">
        <v>45118</v>
      </c>
      <c r="C193" s="7" t="s">
        <v>11</v>
      </c>
      <c r="D193" s="8">
        <v>9</v>
      </c>
      <c r="E193" s="5" t="str">
        <f>VLOOKUP(D193,Klienci!$B$2:$C$25,2,0)</f>
        <v>TRATWA BRWINOW</v>
      </c>
      <c r="F193" s="5" t="str">
        <f>VLOOKUP(E193,Klienci!$C$2:$D$25,2,0)</f>
        <v>inna hurtownia</v>
      </c>
      <c r="G193" s="5" t="str">
        <f>VLOOKUP(E193,Klienci!$C$2:$E$25,3,0)</f>
        <v>centralny i wschodni</v>
      </c>
      <c r="H193" s="9">
        <v>2957.59</v>
      </c>
      <c r="I193" s="9">
        <f t="shared" si="11"/>
        <v>680.25</v>
      </c>
      <c r="J193" s="9">
        <f t="shared" si="12"/>
        <v>3637.84</v>
      </c>
      <c r="K193" s="6">
        <f t="shared" si="13"/>
        <v>45139</v>
      </c>
      <c r="L193" s="6">
        <v>45141</v>
      </c>
      <c r="M193" s="5">
        <f t="shared" si="14"/>
        <v>2</v>
      </c>
      <c r="N193" s="5" t="str">
        <f t="shared" si="15"/>
        <v>kw.3</v>
      </c>
    </row>
    <row r="194" spans="1:14" hidden="1" x14ac:dyDescent="0.2">
      <c r="A194" s="5">
        <v>192</v>
      </c>
      <c r="B194" s="6">
        <v>45119</v>
      </c>
      <c r="C194" s="7" t="s">
        <v>12</v>
      </c>
      <c r="D194" s="8">
        <v>7</v>
      </c>
      <c r="E194" s="5" t="str">
        <f>VLOOKUP(D194,Klienci!$B$2:$C$25,2,0)</f>
        <v>GIRGOPOL GDANSK</v>
      </c>
      <c r="F194" s="5" t="str">
        <f>VLOOKUP(E194,Klienci!$C$2:$D$25,2,0)</f>
        <v>inna hurtownia</v>
      </c>
      <c r="G194" s="5" t="str">
        <f>VLOOKUP(E194,Klienci!$C$2:$E$25,3,0)</f>
        <v>północny</v>
      </c>
      <c r="H194" s="9">
        <v>3630.78</v>
      </c>
      <c r="I194" s="9">
        <f t="shared" si="11"/>
        <v>835.08</v>
      </c>
      <c r="J194" s="9">
        <f t="shared" si="12"/>
        <v>4465.8600000000006</v>
      </c>
      <c r="K194" s="6">
        <f t="shared" si="13"/>
        <v>45140</v>
      </c>
      <c r="L194" s="6">
        <v>45149</v>
      </c>
      <c r="M194" s="5">
        <f t="shared" si="14"/>
        <v>9</v>
      </c>
      <c r="N194" s="5" t="str">
        <f t="shared" si="15"/>
        <v>kw.3</v>
      </c>
    </row>
    <row r="195" spans="1:14" hidden="1" x14ac:dyDescent="0.2">
      <c r="A195" s="5">
        <v>193</v>
      </c>
      <c r="B195" s="6">
        <v>45119</v>
      </c>
      <c r="C195" s="7" t="s">
        <v>12</v>
      </c>
      <c r="D195" s="8">
        <v>7</v>
      </c>
      <c r="E195" s="5" t="str">
        <f>VLOOKUP(D195,Klienci!$B$2:$C$25,2,0)</f>
        <v>GIRGOPOL GDANSK</v>
      </c>
      <c r="F195" s="5" t="str">
        <f>VLOOKUP(E195,Klienci!$C$2:$D$25,2,0)</f>
        <v>inna hurtownia</v>
      </c>
      <c r="G195" s="5" t="str">
        <f>VLOOKUP(E195,Klienci!$C$2:$E$25,3,0)</f>
        <v>północny</v>
      </c>
      <c r="H195" s="9">
        <v>6346.29</v>
      </c>
      <c r="I195" s="9">
        <f t="shared" ref="I195:I258" si="16">ROUND(H195*VAT,2)</f>
        <v>1459.65</v>
      </c>
      <c r="J195" s="9">
        <f t="shared" si="12"/>
        <v>7805.9400000000005</v>
      </c>
      <c r="K195" s="6">
        <f t="shared" si="13"/>
        <v>45140</v>
      </c>
      <c r="L195" s="6">
        <v>45139</v>
      </c>
      <c r="M195" s="5">
        <f t="shared" si="14"/>
        <v>-1</v>
      </c>
      <c r="N195" s="5" t="str">
        <f t="shared" si="15"/>
        <v>kw.3</v>
      </c>
    </row>
    <row r="196" spans="1:14" hidden="1" x14ac:dyDescent="0.2">
      <c r="A196" s="5">
        <v>194</v>
      </c>
      <c r="B196" s="6">
        <v>45119</v>
      </c>
      <c r="C196" s="7" t="s">
        <v>12</v>
      </c>
      <c r="D196" s="8">
        <v>8</v>
      </c>
      <c r="E196" s="5" t="str">
        <f>VLOOKUP(D196,Klienci!$B$2:$C$25,2,0)</f>
        <v>SKALA BIELSKO-BIALA</v>
      </c>
      <c r="F196" s="5" t="str">
        <f>VLOOKUP(E196,Klienci!$C$2:$D$25,2,0)</f>
        <v>inna hurtownia</v>
      </c>
      <c r="G196" s="5" t="str">
        <f>VLOOKUP(E196,Klienci!$C$2:$E$25,3,0)</f>
        <v>południowy</v>
      </c>
      <c r="H196" s="9">
        <v>1309.2</v>
      </c>
      <c r="I196" s="9">
        <f t="shared" si="16"/>
        <v>301.12</v>
      </c>
      <c r="J196" s="9">
        <f t="shared" ref="J196:J259" si="17">H196+I196</f>
        <v>1610.3200000000002</v>
      </c>
      <c r="K196" s="6">
        <f t="shared" ref="K196:K259" si="18">IF(F196=$R$2,EDATE(B196,1),IF(F196=$R$3,B196+21,B196+14))</f>
        <v>45140</v>
      </c>
      <c r="L196" s="6">
        <v>45139</v>
      </c>
      <c r="M196" s="5">
        <f t="shared" ref="M196:M259" si="19">L196-K196</f>
        <v>-1</v>
      </c>
      <c r="N196" s="5" t="str">
        <f t="shared" ref="N196:N259" si="20">VLOOKUP(L196,$Q$6:$R$11,2,1)</f>
        <v>kw.3</v>
      </c>
    </row>
    <row r="197" spans="1:14" hidden="1" x14ac:dyDescent="0.2">
      <c r="A197" s="5">
        <v>195</v>
      </c>
      <c r="B197" s="6">
        <v>45119</v>
      </c>
      <c r="C197" s="7" t="s">
        <v>11</v>
      </c>
      <c r="D197" s="8">
        <v>21</v>
      </c>
      <c r="E197" s="5" t="str">
        <f>VLOOKUP(D197,Klienci!$B$2:$C$25,2,0)</f>
        <v>SALET LODZ</v>
      </c>
      <c r="F197" s="5" t="str">
        <f>VLOOKUP(E197,Klienci!$C$2:$D$25,2,0)</f>
        <v>zakład przemysłowy</v>
      </c>
      <c r="G197" s="5" t="str">
        <f>VLOOKUP(E197,Klienci!$C$2:$E$25,3,0)</f>
        <v>centralny i wschodni</v>
      </c>
      <c r="H197" s="9">
        <v>1462.4</v>
      </c>
      <c r="I197" s="9">
        <f t="shared" si="16"/>
        <v>336.35</v>
      </c>
      <c r="J197" s="9">
        <f t="shared" si="17"/>
        <v>1798.75</v>
      </c>
      <c r="K197" s="6">
        <f t="shared" si="18"/>
        <v>45133</v>
      </c>
      <c r="L197" s="6">
        <v>45134</v>
      </c>
      <c r="M197" s="5">
        <f t="shared" si="19"/>
        <v>1</v>
      </c>
      <c r="N197" s="5" t="str">
        <f t="shared" si="20"/>
        <v>kw.3</v>
      </c>
    </row>
    <row r="198" spans="1:14" x14ac:dyDescent="0.2">
      <c r="A198" s="5">
        <v>196</v>
      </c>
      <c r="B198" s="6">
        <v>45121</v>
      </c>
      <c r="C198" s="7" t="s">
        <v>12</v>
      </c>
      <c r="D198" s="8">
        <v>3</v>
      </c>
      <c r="E198" s="5" t="str">
        <f>VLOOKUP(D198,Klienci!$B$2:$C$25,2,0)</f>
        <v>WIGA SZCZECIN</v>
      </c>
      <c r="F198" s="5" t="str">
        <f>VLOOKUP(E198,Klienci!$C$2:$D$25,2,0)</f>
        <v>dealer autoryzowany</v>
      </c>
      <c r="G198" s="5" t="str">
        <f>VLOOKUP(E198,Klienci!$C$2:$E$25,3,0)</f>
        <v>północny</v>
      </c>
      <c r="H198" s="9">
        <v>10557.17</v>
      </c>
      <c r="I198" s="9">
        <f t="shared" si="16"/>
        <v>2428.15</v>
      </c>
      <c r="J198" s="9">
        <f t="shared" si="17"/>
        <v>12985.32</v>
      </c>
      <c r="K198" s="6">
        <f t="shared" si="18"/>
        <v>45152</v>
      </c>
      <c r="L198" s="6">
        <v>45164</v>
      </c>
      <c r="M198" s="5">
        <f t="shared" si="19"/>
        <v>12</v>
      </c>
      <c r="N198" s="5" t="str">
        <f t="shared" si="20"/>
        <v>kw.3</v>
      </c>
    </row>
    <row r="199" spans="1:14" x14ac:dyDescent="0.2">
      <c r="A199" s="5">
        <v>197</v>
      </c>
      <c r="B199" s="6">
        <v>45122</v>
      </c>
      <c r="C199" s="7" t="s">
        <v>11</v>
      </c>
      <c r="D199" s="8">
        <v>3</v>
      </c>
      <c r="E199" s="5" t="str">
        <f>VLOOKUP(D199,Klienci!$B$2:$C$25,2,0)</f>
        <v>WIGA SZCZECIN</v>
      </c>
      <c r="F199" s="5" t="str">
        <f>VLOOKUP(E199,Klienci!$C$2:$D$25,2,0)</f>
        <v>dealer autoryzowany</v>
      </c>
      <c r="G199" s="5" t="str">
        <f>VLOOKUP(E199,Klienci!$C$2:$E$25,3,0)</f>
        <v>północny</v>
      </c>
      <c r="H199" s="9">
        <v>8903.26</v>
      </c>
      <c r="I199" s="9">
        <f t="shared" si="16"/>
        <v>2047.75</v>
      </c>
      <c r="J199" s="9">
        <f t="shared" si="17"/>
        <v>10951.01</v>
      </c>
      <c r="K199" s="6">
        <f t="shared" si="18"/>
        <v>45153</v>
      </c>
      <c r="L199" s="6">
        <v>45150</v>
      </c>
      <c r="M199" s="5">
        <f t="shared" si="19"/>
        <v>-3</v>
      </c>
      <c r="N199" s="5" t="str">
        <f t="shared" si="20"/>
        <v>kw.3</v>
      </c>
    </row>
    <row r="200" spans="1:14" hidden="1" x14ac:dyDescent="0.2">
      <c r="A200" s="5">
        <v>198</v>
      </c>
      <c r="B200" s="6">
        <v>45122</v>
      </c>
      <c r="C200" s="7" t="s">
        <v>11</v>
      </c>
      <c r="D200" s="8">
        <v>6</v>
      </c>
      <c r="E200" s="5" t="str">
        <f>VLOOKUP(D200,Klienci!$B$2:$C$25,2,0)</f>
        <v>WSCHOD BIALYSTOK</v>
      </c>
      <c r="F200" s="5" t="str">
        <f>VLOOKUP(E200,Klienci!$C$2:$D$25,2,0)</f>
        <v>dealer autoryzowany</v>
      </c>
      <c r="G200" s="5" t="str">
        <f>VLOOKUP(E200,Klienci!$C$2:$E$25,3,0)</f>
        <v>centralny i wschodni</v>
      </c>
      <c r="H200" s="9">
        <v>5710.26</v>
      </c>
      <c r="I200" s="9">
        <f t="shared" si="16"/>
        <v>1313.36</v>
      </c>
      <c r="J200" s="9">
        <f t="shared" si="17"/>
        <v>7023.62</v>
      </c>
      <c r="K200" s="6">
        <f t="shared" si="18"/>
        <v>45153</v>
      </c>
      <c r="L200" s="6">
        <v>45157</v>
      </c>
      <c r="M200" s="5">
        <f t="shared" si="19"/>
        <v>4</v>
      </c>
      <c r="N200" s="5" t="str">
        <f t="shared" si="20"/>
        <v>kw.3</v>
      </c>
    </row>
    <row r="201" spans="1:14" hidden="1" x14ac:dyDescent="0.2">
      <c r="A201" s="5">
        <v>199</v>
      </c>
      <c r="B201" s="6">
        <v>45123</v>
      </c>
      <c r="C201" s="7" t="s">
        <v>12</v>
      </c>
      <c r="D201" s="8">
        <v>3</v>
      </c>
      <c r="E201" s="5" t="str">
        <f>VLOOKUP(D201,Klienci!$B$2:$C$25,2,0)</f>
        <v>WIGA SZCZECIN</v>
      </c>
      <c r="F201" s="5" t="str">
        <f>VLOOKUP(E201,Klienci!$C$2:$D$25,2,0)</f>
        <v>dealer autoryzowany</v>
      </c>
      <c r="G201" s="5" t="str">
        <f>VLOOKUP(E201,Klienci!$C$2:$E$25,3,0)</f>
        <v>północny</v>
      </c>
      <c r="H201" s="9">
        <v>7940.57</v>
      </c>
      <c r="I201" s="9">
        <f t="shared" si="16"/>
        <v>1826.33</v>
      </c>
      <c r="J201" s="9">
        <f t="shared" si="17"/>
        <v>9766.9</v>
      </c>
      <c r="K201" s="6">
        <f t="shared" si="18"/>
        <v>45154</v>
      </c>
      <c r="L201" s="6">
        <v>45166</v>
      </c>
      <c r="M201" s="5">
        <f t="shared" si="19"/>
        <v>12</v>
      </c>
      <c r="N201" s="5" t="str">
        <f t="shared" si="20"/>
        <v>kw.3</v>
      </c>
    </row>
    <row r="202" spans="1:14" hidden="1" x14ac:dyDescent="0.2">
      <c r="A202" s="5">
        <v>200</v>
      </c>
      <c r="B202" s="6">
        <v>45123</v>
      </c>
      <c r="C202" s="7" t="s">
        <v>12</v>
      </c>
      <c r="D202" s="8">
        <v>17</v>
      </c>
      <c r="E202" s="5" t="str">
        <f>VLOOKUP(D202,Klienci!$B$2:$C$25,2,0)</f>
        <v>GARIA OLSZTYN</v>
      </c>
      <c r="F202" s="5" t="str">
        <f>VLOOKUP(E202,Klienci!$C$2:$D$25,2,0)</f>
        <v>dealer autoryzowany</v>
      </c>
      <c r="G202" s="5" t="str">
        <f>VLOOKUP(E202,Klienci!$C$2:$E$25,3,0)</f>
        <v>północny</v>
      </c>
      <c r="H202" s="9">
        <v>7678.33</v>
      </c>
      <c r="I202" s="9">
        <f t="shared" si="16"/>
        <v>1766.02</v>
      </c>
      <c r="J202" s="9">
        <f t="shared" si="17"/>
        <v>9444.35</v>
      </c>
      <c r="K202" s="6">
        <f t="shared" si="18"/>
        <v>45154</v>
      </c>
      <c r="L202" s="6">
        <v>45159</v>
      </c>
      <c r="M202" s="5">
        <f t="shared" si="19"/>
        <v>5</v>
      </c>
      <c r="N202" s="5" t="str">
        <f t="shared" si="20"/>
        <v>kw.3</v>
      </c>
    </row>
    <row r="203" spans="1:14" hidden="1" x14ac:dyDescent="0.2">
      <c r="A203" s="5">
        <v>201</v>
      </c>
      <c r="B203" s="6">
        <v>45123</v>
      </c>
      <c r="C203" s="7" t="s">
        <v>11</v>
      </c>
      <c r="D203" s="8">
        <v>21</v>
      </c>
      <c r="E203" s="5" t="str">
        <f>VLOOKUP(D203,Klienci!$B$2:$C$25,2,0)</f>
        <v>SALET LODZ</v>
      </c>
      <c r="F203" s="5" t="str">
        <f>VLOOKUP(E203,Klienci!$C$2:$D$25,2,0)</f>
        <v>zakład przemysłowy</v>
      </c>
      <c r="G203" s="5" t="str">
        <f>VLOOKUP(E203,Klienci!$C$2:$E$25,3,0)</f>
        <v>centralny i wschodni</v>
      </c>
      <c r="H203" s="9">
        <v>1250.98</v>
      </c>
      <c r="I203" s="9">
        <f t="shared" si="16"/>
        <v>287.73</v>
      </c>
      <c r="J203" s="9">
        <f t="shared" si="17"/>
        <v>1538.71</v>
      </c>
      <c r="K203" s="6">
        <f t="shared" si="18"/>
        <v>45137</v>
      </c>
      <c r="L203" s="6">
        <v>45137</v>
      </c>
      <c r="M203" s="5">
        <f t="shared" si="19"/>
        <v>0</v>
      </c>
      <c r="N203" s="5" t="str">
        <f t="shared" si="20"/>
        <v>kw.3</v>
      </c>
    </row>
    <row r="204" spans="1:14" hidden="1" x14ac:dyDescent="0.2">
      <c r="A204" s="5">
        <v>202</v>
      </c>
      <c r="B204" s="6">
        <v>45124</v>
      </c>
      <c r="C204" s="7" t="s">
        <v>12</v>
      </c>
      <c r="D204" s="8">
        <v>3</v>
      </c>
      <c r="E204" s="5" t="str">
        <f>VLOOKUP(D204,Klienci!$B$2:$C$25,2,0)</f>
        <v>WIGA SZCZECIN</v>
      </c>
      <c r="F204" s="5" t="str">
        <f>VLOOKUP(E204,Klienci!$C$2:$D$25,2,0)</f>
        <v>dealer autoryzowany</v>
      </c>
      <c r="G204" s="5" t="str">
        <f>VLOOKUP(E204,Klienci!$C$2:$E$25,3,0)</f>
        <v>północny</v>
      </c>
      <c r="H204" s="9">
        <v>7134.18</v>
      </c>
      <c r="I204" s="9">
        <f t="shared" si="16"/>
        <v>1640.86</v>
      </c>
      <c r="J204" s="9">
        <f t="shared" si="17"/>
        <v>8775.0400000000009</v>
      </c>
      <c r="K204" s="6">
        <f t="shared" si="18"/>
        <v>45155</v>
      </c>
      <c r="L204" s="6">
        <v>45158</v>
      </c>
      <c r="M204" s="5">
        <f t="shared" si="19"/>
        <v>3</v>
      </c>
      <c r="N204" s="5" t="str">
        <f t="shared" si="20"/>
        <v>kw.3</v>
      </c>
    </row>
    <row r="205" spans="1:14" hidden="1" x14ac:dyDescent="0.2">
      <c r="A205" s="5">
        <v>203</v>
      </c>
      <c r="B205" s="6">
        <v>45125</v>
      </c>
      <c r="C205" s="7" t="s">
        <v>11</v>
      </c>
      <c r="D205" s="8">
        <v>2</v>
      </c>
      <c r="E205" s="5" t="str">
        <f>VLOOKUP(D205,Klienci!$B$2:$C$25,2,0)</f>
        <v>O.W.P.T. POZNAN</v>
      </c>
      <c r="F205" s="5" t="str">
        <f>VLOOKUP(E205,Klienci!$C$2:$D$25,2,0)</f>
        <v>dealer autoryzowany</v>
      </c>
      <c r="G205" s="5" t="str">
        <f>VLOOKUP(E205,Klienci!$C$2:$E$25,3,0)</f>
        <v>zachodni</v>
      </c>
      <c r="H205" s="9">
        <v>7096.16</v>
      </c>
      <c r="I205" s="9">
        <f t="shared" si="16"/>
        <v>1632.12</v>
      </c>
      <c r="J205" s="9">
        <f t="shared" si="17"/>
        <v>8728.2799999999988</v>
      </c>
      <c r="K205" s="6">
        <f t="shared" si="18"/>
        <v>45156</v>
      </c>
      <c r="L205" s="6">
        <v>45158</v>
      </c>
      <c r="M205" s="5">
        <f t="shared" si="19"/>
        <v>2</v>
      </c>
      <c r="N205" s="5" t="str">
        <f t="shared" si="20"/>
        <v>kw.3</v>
      </c>
    </row>
    <row r="206" spans="1:14" x14ac:dyDescent="0.2">
      <c r="A206" s="5">
        <v>204</v>
      </c>
      <c r="B206" s="6">
        <v>45125</v>
      </c>
      <c r="C206" s="7" t="s">
        <v>11</v>
      </c>
      <c r="D206" s="8">
        <v>17</v>
      </c>
      <c r="E206" s="5" t="str">
        <f>VLOOKUP(D206,Klienci!$B$2:$C$25,2,0)</f>
        <v>GARIA OLSZTYN</v>
      </c>
      <c r="F206" s="5" t="str">
        <f>VLOOKUP(E206,Klienci!$C$2:$D$25,2,0)</f>
        <v>dealer autoryzowany</v>
      </c>
      <c r="G206" s="5" t="str">
        <f>VLOOKUP(E206,Klienci!$C$2:$E$25,3,0)</f>
        <v>północny</v>
      </c>
      <c r="H206" s="9">
        <v>8218.9599999999991</v>
      </c>
      <c r="I206" s="9">
        <f t="shared" si="16"/>
        <v>1890.36</v>
      </c>
      <c r="J206" s="9">
        <f t="shared" si="17"/>
        <v>10109.32</v>
      </c>
      <c r="K206" s="6">
        <f t="shared" si="18"/>
        <v>45156</v>
      </c>
      <c r="L206" s="6">
        <v>45156</v>
      </c>
      <c r="M206" s="5">
        <f t="shared" si="19"/>
        <v>0</v>
      </c>
      <c r="N206" s="5" t="str">
        <f t="shared" si="20"/>
        <v>kw.3</v>
      </c>
    </row>
    <row r="207" spans="1:14" hidden="1" x14ac:dyDescent="0.2">
      <c r="A207" s="5">
        <v>205</v>
      </c>
      <c r="B207" s="6">
        <v>45126</v>
      </c>
      <c r="C207" s="7" t="s">
        <v>11</v>
      </c>
      <c r="D207" s="8">
        <v>3</v>
      </c>
      <c r="E207" s="5" t="str">
        <f>VLOOKUP(D207,Klienci!$B$2:$C$25,2,0)</f>
        <v>WIGA SZCZECIN</v>
      </c>
      <c r="F207" s="5" t="str">
        <f>VLOOKUP(E207,Klienci!$C$2:$D$25,2,0)</f>
        <v>dealer autoryzowany</v>
      </c>
      <c r="G207" s="5" t="str">
        <f>VLOOKUP(E207,Klienci!$C$2:$E$25,3,0)</f>
        <v>północny</v>
      </c>
      <c r="H207" s="9">
        <v>7040.18</v>
      </c>
      <c r="I207" s="9">
        <f t="shared" si="16"/>
        <v>1619.24</v>
      </c>
      <c r="J207" s="9">
        <f t="shared" si="17"/>
        <v>8659.42</v>
      </c>
      <c r="K207" s="6">
        <f t="shared" si="18"/>
        <v>45157</v>
      </c>
      <c r="L207" s="6">
        <v>45167</v>
      </c>
      <c r="M207" s="5">
        <f t="shared" si="19"/>
        <v>10</v>
      </c>
      <c r="N207" s="5" t="str">
        <f t="shared" si="20"/>
        <v>kw.3</v>
      </c>
    </row>
    <row r="208" spans="1:14" hidden="1" x14ac:dyDescent="0.2">
      <c r="A208" s="5">
        <v>206</v>
      </c>
      <c r="B208" s="6">
        <v>45129</v>
      </c>
      <c r="C208" s="7" t="s">
        <v>11</v>
      </c>
      <c r="D208" s="8">
        <v>9</v>
      </c>
      <c r="E208" s="5" t="str">
        <f>VLOOKUP(D208,Klienci!$B$2:$C$25,2,0)</f>
        <v>TRATWA BRWINOW</v>
      </c>
      <c r="F208" s="5" t="str">
        <f>VLOOKUP(E208,Klienci!$C$2:$D$25,2,0)</f>
        <v>inna hurtownia</v>
      </c>
      <c r="G208" s="5" t="str">
        <f>VLOOKUP(E208,Klienci!$C$2:$E$25,3,0)</f>
        <v>centralny i wschodni</v>
      </c>
      <c r="H208" s="9">
        <v>4417.5600000000004</v>
      </c>
      <c r="I208" s="9">
        <f t="shared" si="16"/>
        <v>1016.04</v>
      </c>
      <c r="J208" s="9">
        <f t="shared" si="17"/>
        <v>5433.6</v>
      </c>
      <c r="K208" s="6">
        <f t="shared" si="18"/>
        <v>45150</v>
      </c>
      <c r="L208" s="6">
        <v>45151</v>
      </c>
      <c r="M208" s="5">
        <f t="shared" si="19"/>
        <v>1</v>
      </c>
      <c r="N208" s="5" t="str">
        <f t="shared" si="20"/>
        <v>kw.3</v>
      </c>
    </row>
    <row r="209" spans="1:14" hidden="1" x14ac:dyDescent="0.2">
      <c r="A209" s="5">
        <v>207</v>
      </c>
      <c r="B209" s="6">
        <v>45130</v>
      </c>
      <c r="C209" s="7" t="s">
        <v>12</v>
      </c>
      <c r="D209" s="8">
        <v>20</v>
      </c>
      <c r="E209" s="5" t="str">
        <f>VLOOKUP(D209,Klienci!$B$2:$C$25,2,0)</f>
        <v>R.JAWORSKI WROCLAW</v>
      </c>
      <c r="F209" s="5" t="str">
        <f>VLOOKUP(E209,Klienci!$C$2:$D$25,2,0)</f>
        <v>inna hurtownia</v>
      </c>
      <c r="G209" s="5" t="str">
        <f>VLOOKUP(E209,Klienci!$C$2:$E$25,3,0)</f>
        <v>zachodni</v>
      </c>
      <c r="H209" s="9">
        <v>3915.24</v>
      </c>
      <c r="I209" s="9">
        <f t="shared" si="16"/>
        <v>900.51</v>
      </c>
      <c r="J209" s="9">
        <f t="shared" si="17"/>
        <v>4815.75</v>
      </c>
      <c r="K209" s="6">
        <f t="shared" si="18"/>
        <v>45151</v>
      </c>
      <c r="L209" s="6">
        <v>45163</v>
      </c>
      <c r="M209" s="5">
        <f t="shared" si="19"/>
        <v>12</v>
      </c>
      <c r="N209" s="5" t="str">
        <f t="shared" si="20"/>
        <v>kw.3</v>
      </c>
    </row>
    <row r="210" spans="1:14" hidden="1" x14ac:dyDescent="0.2">
      <c r="A210" s="5">
        <v>208</v>
      </c>
      <c r="B210" s="6">
        <v>45131</v>
      </c>
      <c r="C210" s="7" t="s">
        <v>11</v>
      </c>
      <c r="D210" s="8">
        <v>7</v>
      </c>
      <c r="E210" s="5" t="str">
        <f>VLOOKUP(D210,Klienci!$B$2:$C$25,2,0)</f>
        <v>GIRGOPOL GDANSK</v>
      </c>
      <c r="F210" s="5" t="str">
        <f>VLOOKUP(E210,Klienci!$C$2:$D$25,2,0)</f>
        <v>inna hurtownia</v>
      </c>
      <c r="G210" s="5" t="str">
        <f>VLOOKUP(E210,Klienci!$C$2:$E$25,3,0)</f>
        <v>północny</v>
      </c>
      <c r="H210" s="9">
        <v>3651.06</v>
      </c>
      <c r="I210" s="9">
        <f t="shared" si="16"/>
        <v>839.74</v>
      </c>
      <c r="J210" s="9">
        <f t="shared" si="17"/>
        <v>4490.8</v>
      </c>
      <c r="K210" s="6">
        <f t="shared" si="18"/>
        <v>45152</v>
      </c>
      <c r="L210" s="6">
        <v>45164</v>
      </c>
      <c r="M210" s="5">
        <f t="shared" si="19"/>
        <v>12</v>
      </c>
      <c r="N210" s="5" t="str">
        <f t="shared" si="20"/>
        <v>kw.3</v>
      </c>
    </row>
    <row r="211" spans="1:14" hidden="1" x14ac:dyDescent="0.2">
      <c r="A211" s="5">
        <v>209</v>
      </c>
      <c r="B211" s="6">
        <v>45132</v>
      </c>
      <c r="C211" s="7" t="s">
        <v>11</v>
      </c>
      <c r="D211" s="8">
        <v>1</v>
      </c>
      <c r="E211" s="5" t="str">
        <f>VLOOKUP(D211,Klienci!$B$2:$C$25,2,0)</f>
        <v>JAFAN WARSZAWA</v>
      </c>
      <c r="F211" s="5" t="str">
        <f>VLOOKUP(E211,Klienci!$C$2:$D$25,2,0)</f>
        <v>dealer autoryzowany</v>
      </c>
      <c r="G211" s="5" t="str">
        <f>VLOOKUP(E211,Klienci!$C$2:$E$25,3,0)</f>
        <v>centralny i wschodni</v>
      </c>
      <c r="H211" s="9">
        <v>7734.32</v>
      </c>
      <c r="I211" s="9">
        <f t="shared" si="16"/>
        <v>1778.89</v>
      </c>
      <c r="J211" s="9">
        <f t="shared" si="17"/>
        <v>9513.2099999999991</v>
      </c>
      <c r="K211" s="6">
        <f t="shared" si="18"/>
        <v>45163</v>
      </c>
      <c r="L211" s="6">
        <v>45157</v>
      </c>
      <c r="M211" s="5">
        <f t="shared" si="19"/>
        <v>-6</v>
      </c>
      <c r="N211" s="5" t="str">
        <f t="shared" si="20"/>
        <v>kw.3</v>
      </c>
    </row>
    <row r="212" spans="1:14" x14ac:dyDescent="0.2">
      <c r="A212" s="5">
        <v>210</v>
      </c>
      <c r="B212" s="6">
        <v>45133</v>
      </c>
      <c r="C212" s="7" t="s">
        <v>11</v>
      </c>
      <c r="D212" s="8">
        <v>2</v>
      </c>
      <c r="E212" s="5" t="str">
        <f>VLOOKUP(D212,Klienci!$B$2:$C$25,2,0)</f>
        <v>O.W.P.T. POZNAN</v>
      </c>
      <c r="F212" s="5" t="str">
        <f>VLOOKUP(E212,Klienci!$C$2:$D$25,2,0)</f>
        <v>dealer autoryzowany</v>
      </c>
      <c r="G212" s="5" t="str">
        <f>VLOOKUP(E212,Klienci!$C$2:$E$25,3,0)</f>
        <v>zachodni</v>
      </c>
      <c r="H212" s="9">
        <v>11516.24</v>
      </c>
      <c r="I212" s="9">
        <f t="shared" si="16"/>
        <v>2648.74</v>
      </c>
      <c r="J212" s="9">
        <f t="shared" si="17"/>
        <v>14164.98</v>
      </c>
      <c r="K212" s="6">
        <f t="shared" si="18"/>
        <v>45164</v>
      </c>
      <c r="L212" s="6">
        <v>45166</v>
      </c>
      <c r="M212" s="5">
        <f t="shared" si="19"/>
        <v>2</v>
      </c>
      <c r="N212" s="5" t="str">
        <f t="shared" si="20"/>
        <v>kw.3</v>
      </c>
    </row>
    <row r="213" spans="1:14" x14ac:dyDescent="0.2">
      <c r="A213" s="5">
        <v>211</v>
      </c>
      <c r="B213" s="6">
        <v>45133</v>
      </c>
      <c r="C213" s="7" t="s">
        <v>12</v>
      </c>
      <c r="D213" s="8">
        <v>3</v>
      </c>
      <c r="E213" s="5" t="str">
        <f>VLOOKUP(D213,Klienci!$B$2:$C$25,2,0)</f>
        <v>WIGA SZCZECIN</v>
      </c>
      <c r="F213" s="5" t="str">
        <f>VLOOKUP(E213,Klienci!$C$2:$D$25,2,0)</f>
        <v>dealer autoryzowany</v>
      </c>
      <c r="G213" s="5" t="str">
        <f>VLOOKUP(E213,Klienci!$C$2:$E$25,3,0)</f>
        <v>północny</v>
      </c>
      <c r="H213" s="9">
        <v>8827.4599999999991</v>
      </c>
      <c r="I213" s="9">
        <f t="shared" si="16"/>
        <v>2030.32</v>
      </c>
      <c r="J213" s="9">
        <f t="shared" si="17"/>
        <v>10857.779999999999</v>
      </c>
      <c r="K213" s="6">
        <f t="shared" si="18"/>
        <v>45164</v>
      </c>
      <c r="L213" s="6">
        <v>45178</v>
      </c>
      <c r="M213" s="5">
        <f t="shared" si="19"/>
        <v>14</v>
      </c>
      <c r="N213" s="5" t="str">
        <f t="shared" si="20"/>
        <v>kw.3</v>
      </c>
    </row>
    <row r="214" spans="1:14" x14ac:dyDescent="0.2">
      <c r="A214" s="5">
        <v>212</v>
      </c>
      <c r="B214" s="6">
        <v>45134</v>
      </c>
      <c r="C214" s="7" t="s">
        <v>11</v>
      </c>
      <c r="D214" s="8">
        <v>15</v>
      </c>
      <c r="E214" s="5" t="str">
        <f>VLOOKUP(D214,Klienci!$B$2:$C$25,2,0)</f>
        <v>T.GORAL BIALYSTOK</v>
      </c>
      <c r="F214" s="5" t="str">
        <f>VLOOKUP(E214,Klienci!$C$2:$D$25,2,0)</f>
        <v>dealer autoryzowany</v>
      </c>
      <c r="G214" s="5" t="str">
        <f>VLOOKUP(E214,Klienci!$C$2:$E$25,3,0)</f>
        <v>centralny i wschodni</v>
      </c>
      <c r="H214" s="9">
        <v>10405.84</v>
      </c>
      <c r="I214" s="9">
        <f t="shared" si="16"/>
        <v>2393.34</v>
      </c>
      <c r="J214" s="9">
        <f t="shared" si="17"/>
        <v>12799.18</v>
      </c>
      <c r="K214" s="6">
        <f t="shared" si="18"/>
        <v>45165</v>
      </c>
      <c r="L214" s="6">
        <v>45164</v>
      </c>
      <c r="M214" s="5">
        <f t="shared" si="19"/>
        <v>-1</v>
      </c>
      <c r="N214" s="5" t="str">
        <f t="shared" si="20"/>
        <v>kw.3</v>
      </c>
    </row>
    <row r="215" spans="1:14" hidden="1" x14ac:dyDescent="0.2">
      <c r="A215" s="5">
        <v>213</v>
      </c>
      <c r="B215" s="6">
        <v>45136</v>
      </c>
      <c r="C215" s="7" t="s">
        <v>11</v>
      </c>
      <c r="D215" s="8">
        <v>17</v>
      </c>
      <c r="E215" s="5" t="str">
        <f>VLOOKUP(D215,Klienci!$B$2:$C$25,2,0)</f>
        <v>GARIA OLSZTYN</v>
      </c>
      <c r="F215" s="5" t="str">
        <f>VLOOKUP(E215,Klienci!$C$2:$D$25,2,0)</f>
        <v>dealer autoryzowany</v>
      </c>
      <c r="G215" s="5" t="str">
        <f>VLOOKUP(E215,Klienci!$C$2:$E$25,3,0)</f>
        <v>północny</v>
      </c>
      <c r="H215" s="9">
        <v>5690.06</v>
      </c>
      <c r="I215" s="9">
        <f t="shared" si="16"/>
        <v>1308.71</v>
      </c>
      <c r="J215" s="9">
        <f t="shared" si="17"/>
        <v>6998.77</v>
      </c>
      <c r="K215" s="6">
        <f t="shared" si="18"/>
        <v>45167</v>
      </c>
      <c r="L215" s="6">
        <v>45167</v>
      </c>
      <c r="M215" s="5">
        <f t="shared" si="19"/>
        <v>0</v>
      </c>
      <c r="N215" s="5" t="str">
        <f t="shared" si="20"/>
        <v>kw.3</v>
      </c>
    </row>
    <row r="216" spans="1:14" x14ac:dyDescent="0.2">
      <c r="A216" s="5">
        <v>214</v>
      </c>
      <c r="B216" s="6">
        <v>45137</v>
      </c>
      <c r="C216" s="7" t="s">
        <v>11</v>
      </c>
      <c r="D216" s="8">
        <v>3</v>
      </c>
      <c r="E216" s="5" t="str">
        <f>VLOOKUP(D216,Klienci!$B$2:$C$25,2,0)</f>
        <v>WIGA SZCZECIN</v>
      </c>
      <c r="F216" s="5" t="str">
        <f>VLOOKUP(E216,Klienci!$C$2:$D$25,2,0)</f>
        <v>dealer autoryzowany</v>
      </c>
      <c r="G216" s="5" t="str">
        <f>VLOOKUP(E216,Klienci!$C$2:$E$25,3,0)</f>
        <v>północny</v>
      </c>
      <c r="H216" s="9">
        <v>10986.2</v>
      </c>
      <c r="I216" s="9">
        <f t="shared" si="16"/>
        <v>2526.83</v>
      </c>
      <c r="J216" s="9">
        <f t="shared" si="17"/>
        <v>13513.03</v>
      </c>
      <c r="K216" s="6">
        <f t="shared" si="18"/>
        <v>45168</v>
      </c>
      <c r="L216" s="6">
        <v>45175</v>
      </c>
      <c r="M216" s="5">
        <f t="shared" si="19"/>
        <v>7</v>
      </c>
      <c r="N216" s="5" t="str">
        <f t="shared" si="20"/>
        <v>kw.3</v>
      </c>
    </row>
    <row r="217" spans="1:14" x14ac:dyDescent="0.2">
      <c r="A217" s="5">
        <v>215</v>
      </c>
      <c r="B217" s="6">
        <v>45140</v>
      </c>
      <c r="C217" s="7" t="s">
        <v>12</v>
      </c>
      <c r="D217" s="8">
        <v>17</v>
      </c>
      <c r="E217" s="5" t="str">
        <f>VLOOKUP(D217,Klienci!$B$2:$C$25,2,0)</f>
        <v>GARIA OLSZTYN</v>
      </c>
      <c r="F217" s="5" t="str">
        <f>VLOOKUP(E217,Klienci!$C$2:$D$25,2,0)</f>
        <v>dealer autoryzowany</v>
      </c>
      <c r="G217" s="5" t="str">
        <f>VLOOKUP(E217,Klienci!$C$2:$E$25,3,0)</f>
        <v>północny</v>
      </c>
      <c r="H217" s="9">
        <v>8895.48</v>
      </c>
      <c r="I217" s="9">
        <f t="shared" si="16"/>
        <v>2045.96</v>
      </c>
      <c r="J217" s="9">
        <f t="shared" si="17"/>
        <v>10941.439999999999</v>
      </c>
      <c r="K217" s="6">
        <f t="shared" si="18"/>
        <v>45171</v>
      </c>
      <c r="L217" s="6">
        <v>45180</v>
      </c>
      <c r="M217" s="5">
        <f t="shared" si="19"/>
        <v>9</v>
      </c>
      <c r="N217" s="5" t="str">
        <f t="shared" si="20"/>
        <v>kw.3</v>
      </c>
    </row>
    <row r="218" spans="1:14" x14ac:dyDescent="0.2">
      <c r="A218" s="5">
        <v>216</v>
      </c>
      <c r="B218" s="6">
        <v>45143</v>
      </c>
      <c r="C218" s="7" t="s">
        <v>11</v>
      </c>
      <c r="D218" s="8">
        <v>1</v>
      </c>
      <c r="E218" s="5" t="str">
        <f>VLOOKUP(D218,Klienci!$B$2:$C$25,2,0)</f>
        <v>JAFAN WARSZAWA</v>
      </c>
      <c r="F218" s="5" t="str">
        <f>VLOOKUP(E218,Klienci!$C$2:$D$25,2,0)</f>
        <v>dealer autoryzowany</v>
      </c>
      <c r="G218" s="5" t="str">
        <f>VLOOKUP(E218,Klienci!$C$2:$E$25,3,0)</f>
        <v>centralny i wschodni</v>
      </c>
      <c r="H218" s="9">
        <v>8899.07</v>
      </c>
      <c r="I218" s="9">
        <f t="shared" si="16"/>
        <v>2046.79</v>
      </c>
      <c r="J218" s="9">
        <f t="shared" si="17"/>
        <v>10945.86</v>
      </c>
      <c r="K218" s="6">
        <f t="shared" si="18"/>
        <v>45174</v>
      </c>
      <c r="L218" s="6">
        <v>45170</v>
      </c>
      <c r="M218" s="5">
        <f t="shared" si="19"/>
        <v>-4</v>
      </c>
      <c r="N218" s="5" t="str">
        <f t="shared" si="20"/>
        <v>kw.3</v>
      </c>
    </row>
    <row r="219" spans="1:14" hidden="1" x14ac:dyDescent="0.2">
      <c r="A219" s="5">
        <v>217</v>
      </c>
      <c r="B219" s="6">
        <v>45144</v>
      </c>
      <c r="C219" s="7" t="s">
        <v>11</v>
      </c>
      <c r="D219" s="8">
        <v>13</v>
      </c>
      <c r="E219" s="5" t="str">
        <f>VLOOKUP(D219,Klienci!$B$2:$C$25,2,0)</f>
        <v>MORZE SZCZECIN</v>
      </c>
      <c r="F219" s="5" t="str">
        <f>VLOOKUP(E219,Klienci!$C$2:$D$25,2,0)</f>
        <v>zakład przemysłowy</v>
      </c>
      <c r="G219" s="5" t="str">
        <f>VLOOKUP(E219,Klienci!$C$2:$E$25,3,0)</f>
        <v>północny</v>
      </c>
      <c r="H219" s="9">
        <v>639.79999999999995</v>
      </c>
      <c r="I219" s="9">
        <f t="shared" si="16"/>
        <v>147.15</v>
      </c>
      <c r="J219" s="9">
        <f t="shared" si="17"/>
        <v>786.94999999999993</v>
      </c>
      <c r="K219" s="6">
        <f t="shared" si="18"/>
        <v>45158</v>
      </c>
      <c r="L219" s="6">
        <v>45172</v>
      </c>
      <c r="M219" s="5">
        <f t="shared" si="19"/>
        <v>14</v>
      </c>
      <c r="N219" s="5" t="str">
        <f t="shared" si="20"/>
        <v>kw.3</v>
      </c>
    </row>
    <row r="220" spans="1:14" x14ac:dyDescent="0.2">
      <c r="A220" s="5">
        <v>218</v>
      </c>
      <c r="B220" s="6">
        <v>45145</v>
      </c>
      <c r="C220" s="7" t="s">
        <v>12</v>
      </c>
      <c r="D220" s="8">
        <v>2</v>
      </c>
      <c r="E220" s="5" t="str">
        <f>VLOOKUP(D220,Klienci!$B$2:$C$25,2,0)</f>
        <v>O.W.P.T. POZNAN</v>
      </c>
      <c r="F220" s="5" t="str">
        <f>VLOOKUP(E220,Klienci!$C$2:$D$25,2,0)</f>
        <v>dealer autoryzowany</v>
      </c>
      <c r="G220" s="5" t="str">
        <f>VLOOKUP(E220,Klienci!$C$2:$E$25,3,0)</f>
        <v>zachodni</v>
      </c>
      <c r="H220" s="9">
        <v>8950.17</v>
      </c>
      <c r="I220" s="9">
        <f t="shared" si="16"/>
        <v>2058.54</v>
      </c>
      <c r="J220" s="9">
        <f t="shared" si="17"/>
        <v>11008.71</v>
      </c>
      <c r="K220" s="6">
        <f t="shared" si="18"/>
        <v>45176</v>
      </c>
      <c r="L220" s="6">
        <v>45175</v>
      </c>
      <c r="M220" s="5">
        <f t="shared" si="19"/>
        <v>-1</v>
      </c>
      <c r="N220" s="5" t="str">
        <f t="shared" si="20"/>
        <v>kw.3</v>
      </c>
    </row>
    <row r="221" spans="1:14" hidden="1" x14ac:dyDescent="0.2">
      <c r="A221" s="5">
        <v>219</v>
      </c>
      <c r="B221" s="6">
        <v>45145</v>
      </c>
      <c r="C221" s="7" t="s">
        <v>11</v>
      </c>
      <c r="D221" s="8">
        <v>6</v>
      </c>
      <c r="E221" s="5" t="str">
        <f>VLOOKUP(D221,Klienci!$B$2:$C$25,2,0)</f>
        <v>WSCHOD BIALYSTOK</v>
      </c>
      <c r="F221" s="5" t="str">
        <f>VLOOKUP(E221,Klienci!$C$2:$D$25,2,0)</f>
        <v>dealer autoryzowany</v>
      </c>
      <c r="G221" s="5" t="str">
        <f>VLOOKUP(E221,Klienci!$C$2:$E$25,3,0)</f>
        <v>centralny i wschodni</v>
      </c>
      <c r="H221" s="9">
        <v>3153.28</v>
      </c>
      <c r="I221" s="9">
        <f t="shared" si="16"/>
        <v>725.25</v>
      </c>
      <c r="J221" s="9">
        <f t="shared" si="17"/>
        <v>3878.53</v>
      </c>
      <c r="K221" s="6">
        <f t="shared" si="18"/>
        <v>45176</v>
      </c>
      <c r="L221" s="6">
        <v>45175</v>
      </c>
      <c r="M221" s="5">
        <f t="shared" si="19"/>
        <v>-1</v>
      </c>
      <c r="N221" s="5" t="str">
        <f t="shared" si="20"/>
        <v>kw.3</v>
      </c>
    </row>
    <row r="222" spans="1:14" x14ac:dyDescent="0.2">
      <c r="A222" s="5">
        <v>220</v>
      </c>
      <c r="B222" s="6">
        <v>45146</v>
      </c>
      <c r="C222" s="7" t="s">
        <v>11</v>
      </c>
      <c r="D222" s="8">
        <v>15</v>
      </c>
      <c r="E222" s="5" t="str">
        <f>VLOOKUP(D222,Klienci!$B$2:$C$25,2,0)</f>
        <v>T.GORAL BIALYSTOK</v>
      </c>
      <c r="F222" s="5" t="str">
        <f>VLOOKUP(E222,Klienci!$C$2:$D$25,2,0)</f>
        <v>dealer autoryzowany</v>
      </c>
      <c r="G222" s="5" t="str">
        <f>VLOOKUP(E222,Klienci!$C$2:$E$25,3,0)</f>
        <v>centralny i wschodni</v>
      </c>
      <c r="H222" s="9">
        <v>9161.15</v>
      </c>
      <c r="I222" s="9">
        <f t="shared" si="16"/>
        <v>2107.06</v>
      </c>
      <c r="J222" s="9">
        <f t="shared" si="17"/>
        <v>11268.21</v>
      </c>
      <c r="K222" s="6">
        <f t="shared" si="18"/>
        <v>45177</v>
      </c>
      <c r="L222" s="6">
        <v>45177</v>
      </c>
      <c r="M222" s="5">
        <f t="shared" si="19"/>
        <v>0</v>
      </c>
      <c r="N222" s="5" t="str">
        <f t="shared" si="20"/>
        <v>kw.3</v>
      </c>
    </row>
    <row r="223" spans="1:14" hidden="1" x14ac:dyDescent="0.2">
      <c r="A223" s="5">
        <v>221</v>
      </c>
      <c r="B223" s="6">
        <v>45150</v>
      </c>
      <c r="C223" s="7" t="s">
        <v>11</v>
      </c>
      <c r="D223" s="8">
        <v>3</v>
      </c>
      <c r="E223" s="5" t="str">
        <f>VLOOKUP(D223,Klienci!$B$2:$C$25,2,0)</f>
        <v>WIGA SZCZECIN</v>
      </c>
      <c r="F223" s="5" t="str">
        <f>VLOOKUP(E223,Klienci!$C$2:$D$25,2,0)</f>
        <v>dealer autoryzowany</v>
      </c>
      <c r="G223" s="5" t="str">
        <f>VLOOKUP(E223,Klienci!$C$2:$E$25,3,0)</f>
        <v>północny</v>
      </c>
      <c r="H223" s="9">
        <v>7785.41</v>
      </c>
      <c r="I223" s="9">
        <f t="shared" si="16"/>
        <v>1790.64</v>
      </c>
      <c r="J223" s="9">
        <f t="shared" si="17"/>
        <v>9576.0499999999993</v>
      </c>
      <c r="K223" s="6">
        <f t="shared" si="18"/>
        <v>45181</v>
      </c>
      <c r="L223" s="6">
        <v>45187</v>
      </c>
      <c r="M223" s="5">
        <f t="shared" si="19"/>
        <v>6</v>
      </c>
      <c r="N223" s="5" t="str">
        <f t="shared" si="20"/>
        <v>kw.3</v>
      </c>
    </row>
    <row r="224" spans="1:14" hidden="1" x14ac:dyDescent="0.2">
      <c r="A224" s="5">
        <v>222</v>
      </c>
      <c r="B224" s="6">
        <v>45150</v>
      </c>
      <c r="C224" s="7" t="s">
        <v>11</v>
      </c>
      <c r="D224" s="8">
        <v>13</v>
      </c>
      <c r="E224" s="5" t="str">
        <f>VLOOKUP(D224,Klienci!$B$2:$C$25,2,0)</f>
        <v>MORZE SZCZECIN</v>
      </c>
      <c r="F224" s="5" t="str">
        <f>VLOOKUP(E224,Klienci!$C$2:$D$25,2,0)</f>
        <v>zakład przemysłowy</v>
      </c>
      <c r="G224" s="5" t="str">
        <f>VLOOKUP(E224,Klienci!$C$2:$E$25,3,0)</f>
        <v>północny</v>
      </c>
      <c r="H224" s="9">
        <v>1599.34</v>
      </c>
      <c r="I224" s="9">
        <f t="shared" si="16"/>
        <v>367.85</v>
      </c>
      <c r="J224" s="9">
        <f t="shared" si="17"/>
        <v>1967.19</v>
      </c>
      <c r="K224" s="6">
        <f t="shared" si="18"/>
        <v>45164</v>
      </c>
      <c r="L224" s="6">
        <v>45175</v>
      </c>
      <c r="M224" s="5">
        <f t="shared" si="19"/>
        <v>11</v>
      </c>
      <c r="N224" s="5" t="str">
        <f t="shared" si="20"/>
        <v>kw.3</v>
      </c>
    </row>
    <row r="225" spans="1:14" hidden="1" x14ac:dyDescent="0.2">
      <c r="A225" s="5">
        <v>223</v>
      </c>
      <c r="B225" s="6">
        <v>45150</v>
      </c>
      <c r="C225" s="7" t="s">
        <v>11</v>
      </c>
      <c r="D225" s="8">
        <v>17</v>
      </c>
      <c r="E225" s="5" t="str">
        <f>VLOOKUP(D225,Klienci!$B$2:$C$25,2,0)</f>
        <v>GARIA OLSZTYN</v>
      </c>
      <c r="F225" s="5" t="str">
        <f>VLOOKUP(E225,Klienci!$C$2:$D$25,2,0)</f>
        <v>dealer autoryzowany</v>
      </c>
      <c r="G225" s="5" t="str">
        <f>VLOOKUP(E225,Klienci!$C$2:$E$25,3,0)</f>
        <v>północny</v>
      </c>
      <c r="H225" s="9">
        <v>6204.79</v>
      </c>
      <c r="I225" s="9">
        <f t="shared" si="16"/>
        <v>1427.1</v>
      </c>
      <c r="J225" s="9">
        <f t="shared" si="17"/>
        <v>7631.8899999999994</v>
      </c>
      <c r="K225" s="6">
        <f t="shared" si="18"/>
        <v>45181</v>
      </c>
      <c r="L225" s="6">
        <v>45185</v>
      </c>
      <c r="M225" s="5">
        <f t="shared" si="19"/>
        <v>4</v>
      </c>
      <c r="N225" s="5" t="str">
        <f t="shared" si="20"/>
        <v>kw.3</v>
      </c>
    </row>
    <row r="226" spans="1:14" hidden="1" x14ac:dyDescent="0.2">
      <c r="A226" s="5">
        <v>224</v>
      </c>
      <c r="B226" s="6">
        <v>45152</v>
      </c>
      <c r="C226" s="7" t="s">
        <v>11</v>
      </c>
      <c r="D226" s="8">
        <v>15</v>
      </c>
      <c r="E226" s="5" t="str">
        <f>VLOOKUP(D226,Klienci!$B$2:$C$25,2,0)</f>
        <v>T.GORAL BIALYSTOK</v>
      </c>
      <c r="F226" s="5" t="str">
        <f>VLOOKUP(E226,Klienci!$C$2:$D$25,2,0)</f>
        <v>dealer autoryzowany</v>
      </c>
      <c r="G226" s="5" t="str">
        <f>VLOOKUP(E226,Klienci!$C$2:$E$25,3,0)</f>
        <v>centralny i wschodni</v>
      </c>
      <c r="H226" s="9">
        <v>7489.48</v>
      </c>
      <c r="I226" s="9">
        <f t="shared" si="16"/>
        <v>1722.58</v>
      </c>
      <c r="J226" s="9">
        <f t="shared" si="17"/>
        <v>9212.06</v>
      </c>
      <c r="K226" s="6">
        <f t="shared" si="18"/>
        <v>45183</v>
      </c>
      <c r="L226" s="6">
        <v>45179</v>
      </c>
      <c r="M226" s="5">
        <f t="shared" si="19"/>
        <v>-4</v>
      </c>
      <c r="N226" s="5" t="str">
        <f t="shared" si="20"/>
        <v>kw.3</v>
      </c>
    </row>
    <row r="227" spans="1:14" x14ac:dyDescent="0.2">
      <c r="A227" s="5">
        <v>225</v>
      </c>
      <c r="B227" s="6">
        <v>45153</v>
      </c>
      <c r="C227" s="7" t="s">
        <v>11</v>
      </c>
      <c r="D227" s="8">
        <v>3</v>
      </c>
      <c r="E227" s="5" t="str">
        <f>VLOOKUP(D227,Klienci!$B$2:$C$25,2,0)</f>
        <v>WIGA SZCZECIN</v>
      </c>
      <c r="F227" s="5" t="str">
        <f>VLOOKUP(E227,Klienci!$C$2:$D$25,2,0)</f>
        <v>dealer autoryzowany</v>
      </c>
      <c r="G227" s="5" t="str">
        <f>VLOOKUP(E227,Klienci!$C$2:$E$25,3,0)</f>
        <v>północny</v>
      </c>
      <c r="H227" s="9">
        <v>8861.15</v>
      </c>
      <c r="I227" s="9">
        <f t="shared" si="16"/>
        <v>2038.06</v>
      </c>
      <c r="J227" s="9">
        <f t="shared" si="17"/>
        <v>10899.21</v>
      </c>
      <c r="K227" s="6">
        <f t="shared" si="18"/>
        <v>45184</v>
      </c>
      <c r="L227" s="6">
        <v>45180</v>
      </c>
      <c r="M227" s="5">
        <f t="shared" si="19"/>
        <v>-4</v>
      </c>
      <c r="N227" s="5" t="str">
        <f t="shared" si="20"/>
        <v>kw.3</v>
      </c>
    </row>
    <row r="228" spans="1:14" hidden="1" x14ac:dyDescent="0.2">
      <c r="A228" s="5">
        <v>226</v>
      </c>
      <c r="B228" s="6">
        <v>45153</v>
      </c>
      <c r="C228" s="7" t="s">
        <v>12</v>
      </c>
      <c r="D228" s="8">
        <v>10</v>
      </c>
      <c r="E228" s="5" t="str">
        <f>VLOOKUP(D228,Klienci!$B$2:$C$25,2,0)</f>
        <v>SAM CHORZOW</v>
      </c>
      <c r="F228" s="5" t="str">
        <f>VLOOKUP(E228,Klienci!$C$2:$D$25,2,0)</f>
        <v>zakład przemysłowy</v>
      </c>
      <c r="G228" s="5" t="str">
        <f>VLOOKUP(E228,Klienci!$C$2:$E$25,3,0)</f>
        <v>południowy</v>
      </c>
      <c r="H228" s="9">
        <v>2249.7199999999998</v>
      </c>
      <c r="I228" s="9">
        <f t="shared" si="16"/>
        <v>517.44000000000005</v>
      </c>
      <c r="J228" s="9">
        <f t="shared" si="17"/>
        <v>2767.16</v>
      </c>
      <c r="K228" s="6">
        <f t="shared" si="18"/>
        <v>45167</v>
      </c>
      <c r="L228" s="6">
        <v>45180</v>
      </c>
      <c r="M228" s="5">
        <f t="shared" si="19"/>
        <v>13</v>
      </c>
      <c r="N228" s="5" t="str">
        <f t="shared" si="20"/>
        <v>kw.3</v>
      </c>
    </row>
    <row r="229" spans="1:14" hidden="1" x14ac:dyDescent="0.2">
      <c r="A229" s="5">
        <v>227</v>
      </c>
      <c r="B229" s="6">
        <v>45153</v>
      </c>
      <c r="C229" s="7" t="s">
        <v>12</v>
      </c>
      <c r="D229" s="8">
        <v>20</v>
      </c>
      <c r="E229" s="5" t="str">
        <f>VLOOKUP(D229,Klienci!$B$2:$C$25,2,0)</f>
        <v>R.JAWORSKI WROCLAW</v>
      </c>
      <c r="F229" s="5" t="str">
        <f>VLOOKUP(E229,Klienci!$C$2:$D$25,2,0)</f>
        <v>inna hurtownia</v>
      </c>
      <c r="G229" s="5" t="str">
        <f>VLOOKUP(E229,Klienci!$C$2:$E$25,3,0)</f>
        <v>zachodni</v>
      </c>
      <c r="H229" s="9">
        <v>2602.5700000000002</v>
      </c>
      <c r="I229" s="9">
        <f t="shared" si="16"/>
        <v>598.59</v>
      </c>
      <c r="J229" s="9">
        <f t="shared" si="17"/>
        <v>3201.1600000000003</v>
      </c>
      <c r="K229" s="6">
        <f t="shared" si="18"/>
        <v>45174</v>
      </c>
      <c r="L229" s="6">
        <v>45177</v>
      </c>
      <c r="M229" s="5">
        <f t="shared" si="19"/>
        <v>3</v>
      </c>
      <c r="N229" s="5" t="str">
        <f t="shared" si="20"/>
        <v>kw.3</v>
      </c>
    </row>
    <row r="230" spans="1:14" hidden="1" x14ac:dyDescent="0.2">
      <c r="A230" s="5">
        <v>228</v>
      </c>
      <c r="B230" s="6">
        <v>45154</v>
      </c>
      <c r="C230" s="7" t="s">
        <v>12</v>
      </c>
      <c r="D230" s="8">
        <v>3</v>
      </c>
      <c r="E230" s="5" t="str">
        <f>VLOOKUP(D230,Klienci!$B$2:$C$25,2,0)</f>
        <v>WIGA SZCZECIN</v>
      </c>
      <c r="F230" s="5" t="str">
        <f>VLOOKUP(E230,Klienci!$C$2:$D$25,2,0)</f>
        <v>dealer autoryzowany</v>
      </c>
      <c r="G230" s="5" t="str">
        <f>VLOOKUP(E230,Klienci!$C$2:$E$25,3,0)</f>
        <v>północny</v>
      </c>
      <c r="H230" s="9">
        <v>7656.87</v>
      </c>
      <c r="I230" s="9">
        <f t="shared" si="16"/>
        <v>1761.08</v>
      </c>
      <c r="J230" s="9">
        <f t="shared" si="17"/>
        <v>9417.9500000000007</v>
      </c>
      <c r="K230" s="6">
        <f t="shared" si="18"/>
        <v>45185</v>
      </c>
      <c r="L230" s="6">
        <v>45189</v>
      </c>
      <c r="M230" s="5">
        <f t="shared" si="19"/>
        <v>4</v>
      </c>
      <c r="N230" s="5" t="str">
        <f t="shared" si="20"/>
        <v>kw.3</v>
      </c>
    </row>
    <row r="231" spans="1:14" hidden="1" x14ac:dyDescent="0.2">
      <c r="A231" s="5">
        <v>229</v>
      </c>
      <c r="B231" s="6">
        <v>45155</v>
      </c>
      <c r="C231" s="7" t="s">
        <v>11</v>
      </c>
      <c r="D231" s="8">
        <v>15</v>
      </c>
      <c r="E231" s="5" t="str">
        <f>VLOOKUP(D231,Klienci!$B$2:$C$25,2,0)</f>
        <v>T.GORAL BIALYSTOK</v>
      </c>
      <c r="F231" s="5" t="str">
        <f>VLOOKUP(E231,Klienci!$C$2:$D$25,2,0)</f>
        <v>dealer autoryzowany</v>
      </c>
      <c r="G231" s="5" t="str">
        <f>VLOOKUP(E231,Klienci!$C$2:$E$25,3,0)</f>
        <v>centralny i wschodni</v>
      </c>
      <c r="H231" s="9">
        <v>7959.05</v>
      </c>
      <c r="I231" s="9">
        <f t="shared" si="16"/>
        <v>1830.58</v>
      </c>
      <c r="J231" s="9">
        <f t="shared" si="17"/>
        <v>9789.630000000001</v>
      </c>
      <c r="K231" s="6">
        <f t="shared" si="18"/>
        <v>45186</v>
      </c>
      <c r="L231" s="6">
        <v>45182</v>
      </c>
      <c r="M231" s="5">
        <f t="shared" si="19"/>
        <v>-4</v>
      </c>
      <c r="N231" s="5" t="str">
        <f t="shared" si="20"/>
        <v>kw.3</v>
      </c>
    </row>
    <row r="232" spans="1:14" x14ac:dyDescent="0.2">
      <c r="A232" s="5">
        <v>230</v>
      </c>
      <c r="B232" s="6">
        <v>45156</v>
      </c>
      <c r="C232" s="7" t="s">
        <v>11</v>
      </c>
      <c r="D232" s="8">
        <v>2</v>
      </c>
      <c r="E232" s="5" t="str">
        <f>VLOOKUP(D232,Klienci!$B$2:$C$25,2,0)</f>
        <v>O.W.P.T. POZNAN</v>
      </c>
      <c r="F232" s="5" t="str">
        <f>VLOOKUP(E232,Klienci!$C$2:$D$25,2,0)</f>
        <v>dealer autoryzowany</v>
      </c>
      <c r="G232" s="5" t="str">
        <f>VLOOKUP(E232,Klienci!$C$2:$E$25,3,0)</f>
        <v>zachodni</v>
      </c>
      <c r="H232" s="9">
        <v>14191.28</v>
      </c>
      <c r="I232" s="9">
        <f t="shared" si="16"/>
        <v>3263.99</v>
      </c>
      <c r="J232" s="9">
        <f t="shared" si="17"/>
        <v>17455.27</v>
      </c>
      <c r="K232" s="6">
        <f t="shared" si="18"/>
        <v>45187</v>
      </c>
      <c r="L232" s="6">
        <v>45184</v>
      </c>
      <c r="M232" s="5">
        <f t="shared" si="19"/>
        <v>-3</v>
      </c>
      <c r="N232" s="5" t="str">
        <f t="shared" si="20"/>
        <v>kw.3</v>
      </c>
    </row>
    <row r="233" spans="1:14" x14ac:dyDescent="0.2">
      <c r="A233" s="5">
        <v>231</v>
      </c>
      <c r="B233" s="6">
        <v>45157</v>
      </c>
      <c r="C233" s="7" t="s">
        <v>11</v>
      </c>
      <c r="D233" s="8">
        <v>3</v>
      </c>
      <c r="E233" s="5" t="str">
        <f>VLOOKUP(D233,Klienci!$B$2:$C$25,2,0)</f>
        <v>WIGA SZCZECIN</v>
      </c>
      <c r="F233" s="5" t="str">
        <f>VLOOKUP(E233,Klienci!$C$2:$D$25,2,0)</f>
        <v>dealer autoryzowany</v>
      </c>
      <c r="G233" s="5" t="str">
        <f>VLOOKUP(E233,Klienci!$C$2:$E$25,3,0)</f>
        <v>północny</v>
      </c>
      <c r="H233" s="9">
        <v>9018.5499999999993</v>
      </c>
      <c r="I233" s="9">
        <f t="shared" si="16"/>
        <v>2074.27</v>
      </c>
      <c r="J233" s="9">
        <f t="shared" si="17"/>
        <v>11092.82</v>
      </c>
      <c r="K233" s="6">
        <f t="shared" si="18"/>
        <v>45188</v>
      </c>
      <c r="L233" s="6">
        <v>45198</v>
      </c>
      <c r="M233" s="5">
        <f t="shared" si="19"/>
        <v>10</v>
      </c>
      <c r="N233" s="5" t="str">
        <f t="shared" si="20"/>
        <v>kw.3</v>
      </c>
    </row>
    <row r="234" spans="1:14" hidden="1" x14ac:dyDescent="0.2">
      <c r="A234" s="5">
        <v>232</v>
      </c>
      <c r="B234" s="6">
        <v>45158</v>
      </c>
      <c r="C234" s="7" t="s">
        <v>11</v>
      </c>
      <c r="D234" s="8">
        <v>14</v>
      </c>
      <c r="E234" s="5" t="str">
        <f>VLOOKUP(D234,Klienci!$B$2:$C$25,2,0)</f>
        <v>R.MALINOWSKI MILANOWEK</v>
      </c>
      <c r="F234" s="5" t="str">
        <f>VLOOKUP(E234,Klienci!$C$2:$D$25,2,0)</f>
        <v>zakład przemysłowy</v>
      </c>
      <c r="G234" s="5" t="str">
        <f>VLOOKUP(E234,Klienci!$C$2:$E$25,3,0)</f>
        <v>centralny i wschodni</v>
      </c>
      <c r="H234" s="9">
        <v>377.89</v>
      </c>
      <c r="I234" s="9">
        <f t="shared" si="16"/>
        <v>86.91</v>
      </c>
      <c r="J234" s="9">
        <f t="shared" si="17"/>
        <v>464.79999999999995</v>
      </c>
      <c r="K234" s="6">
        <f t="shared" si="18"/>
        <v>45172</v>
      </c>
      <c r="L234" s="6">
        <v>45186</v>
      </c>
      <c r="M234" s="5">
        <f t="shared" si="19"/>
        <v>14</v>
      </c>
      <c r="N234" s="5" t="str">
        <f t="shared" si="20"/>
        <v>kw.3</v>
      </c>
    </row>
    <row r="235" spans="1:14" x14ac:dyDescent="0.2">
      <c r="A235" s="5">
        <v>233</v>
      </c>
      <c r="B235" s="6">
        <v>45159</v>
      </c>
      <c r="C235" s="7" t="s">
        <v>11</v>
      </c>
      <c r="D235" s="8">
        <v>3</v>
      </c>
      <c r="E235" s="5" t="str">
        <f>VLOOKUP(D235,Klienci!$B$2:$C$25,2,0)</f>
        <v>WIGA SZCZECIN</v>
      </c>
      <c r="F235" s="5" t="str">
        <f>VLOOKUP(E235,Klienci!$C$2:$D$25,2,0)</f>
        <v>dealer autoryzowany</v>
      </c>
      <c r="G235" s="5" t="str">
        <f>VLOOKUP(E235,Klienci!$C$2:$E$25,3,0)</f>
        <v>północny</v>
      </c>
      <c r="H235" s="9">
        <v>10518.95</v>
      </c>
      <c r="I235" s="9">
        <f t="shared" si="16"/>
        <v>2419.36</v>
      </c>
      <c r="J235" s="9">
        <f t="shared" si="17"/>
        <v>12938.310000000001</v>
      </c>
      <c r="K235" s="6">
        <f t="shared" si="18"/>
        <v>45190</v>
      </c>
      <c r="L235" s="6">
        <v>45200</v>
      </c>
      <c r="M235" s="5">
        <f t="shared" si="19"/>
        <v>10</v>
      </c>
      <c r="N235" s="5" t="str">
        <f t="shared" si="20"/>
        <v>kw.4</v>
      </c>
    </row>
    <row r="236" spans="1:14" x14ac:dyDescent="0.2">
      <c r="A236" s="5">
        <v>234</v>
      </c>
      <c r="B236" s="6">
        <v>45160</v>
      </c>
      <c r="C236" s="7" t="s">
        <v>12</v>
      </c>
      <c r="D236" s="8">
        <v>17</v>
      </c>
      <c r="E236" s="5" t="str">
        <f>VLOOKUP(D236,Klienci!$B$2:$C$25,2,0)</f>
        <v>GARIA OLSZTYN</v>
      </c>
      <c r="F236" s="5" t="str">
        <f>VLOOKUP(E236,Klienci!$C$2:$D$25,2,0)</f>
        <v>dealer autoryzowany</v>
      </c>
      <c r="G236" s="5" t="str">
        <f>VLOOKUP(E236,Klienci!$C$2:$E$25,3,0)</f>
        <v>północny</v>
      </c>
      <c r="H236" s="9">
        <v>9609.4599999999991</v>
      </c>
      <c r="I236" s="9">
        <f t="shared" si="16"/>
        <v>2210.1799999999998</v>
      </c>
      <c r="J236" s="9">
        <f t="shared" si="17"/>
        <v>11819.64</v>
      </c>
      <c r="K236" s="6">
        <f t="shared" si="18"/>
        <v>45191</v>
      </c>
      <c r="L236" s="6">
        <v>45196</v>
      </c>
      <c r="M236" s="5">
        <f t="shared" si="19"/>
        <v>5</v>
      </c>
      <c r="N236" s="5" t="str">
        <f t="shared" si="20"/>
        <v>kw.3</v>
      </c>
    </row>
    <row r="237" spans="1:14" hidden="1" x14ac:dyDescent="0.2">
      <c r="A237" s="5">
        <v>235</v>
      </c>
      <c r="B237" s="6">
        <v>45161</v>
      </c>
      <c r="C237" s="7" t="s">
        <v>12</v>
      </c>
      <c r="D237" s="8">
        <v>7</v>
      </c>
      <c r="E237" s="5" t="str">
        <f>VLOOKUP(D237,Klienci!$B$2:$C$25,2,0)</f>
        <v>GIRGOPOL GDANSK</v>
      </c>
      <c r="F237" s="5" t="str">
        <f>VLOOKUP(E237,Klienci!$C$2:$D$25,2,0)</f>
        <v>inna hurtownia</v>
      </c>
      <c r="G237" s="5" t="str">
        <f>VLOOKUP(E237,Klienci!$C$2:$E$25,3,0)</f>
        <v>północny</v>
      </c>
      <c r="H237" s="9">
        <v>6688.51</v>
      </c>
      <c r="I237" s="9">
        <f t="shared" si="16"/>
        <v>1538.36</v>
      </c>
      <c r="J237" s="9">
        <f t="shared" si="17"/>
        <v>8226.8700000000008</v>
      </c>
      <c r="K237" s="6">
        <f t="shared" si="18"/>
        <v>45182</v>
      </c>
      <c r="L237" s="6">
        <v>45186</v>
      </c>
      <c r="M237" s="5">
        <f t="shared" si="19"/>
        <v>4</v>
      </c>
      <c r="N237" s="5" t="str">
        <f t="shared" si="20"/>
        <v>kw.3</v>
      </c>
    </row>
    <row r="238" spans="1:14" hidden="1" x14ac:dyDescent="0.2">
      <c r="A238" s="5">
        <v>236</v>
      </c>
      <c r="B238" s="6">
        <v>45163</v>
      </c>
      <c r="C238" s="7" t="s">
        <v>11</v>
      </c>
      <c r="D238" s="8">
        <v>24</v>
      </c>
      <c r="E238" s="5" t="str">
        <f>VLOOKUP(D238,Klienci!$B$2:$C$25,2,0)</f>
        <v>STANDARD KALISZ</v>
      </c>
      <c r="F238" s="5" t="str">
        <f>VLOOKUP(E238,Klienci!$C$2:$D$25,2,0)</f>
        <v>zakład przemysłowy</v>
      </c>
      <c r="G238" s="5" t="str">
        <f>VLOOKUP(E238,Klienci!$C$2:$E$25,3,0)</f>
        <v>zachodni</v>
      </c>
      <c r="H238" s="9">
        <v>895.7</v>
      </c>
      <c r="I238" s="9">
        <f t="shared" si="16"/>
        <v>206.01</v>
      </c>
      <c r="J238" s="9">
        <f t="shared" si="17"/>
        <v>1101.71</v>
      </c>
      <c r="K238" s="6">
        <f t="shared" si="18"/>
        <v>45177</v>
      </c>
      <c r="L238" s="6">
        <v>45189</v>
      </c>
      <c r="M238" s="5">
        <f t="shared" si="19"/>
        <v>12</v>
      </c>
      <c r="N238" s="5" t="str">
        <f t="shared" si="20"/>
        <v>kw.3</v>
      </c>
    </row>
    <row r="239" spans="1:14" hidden="1" x14ac:dyDescent="0.2">
      <c r="A239" s="5">
        <v>237</v>
      </c>
      <c r="B239" s="6">
        <v>45164</v>
      </c>
      <c r="C239" s="7" t="s">
        <v>12</v>
      </c>
      <c r="D239" s="8">
        <v>7</v>
      </c>
      <c r="E239" s="5" t="str">
        <f>VLOOKUP(D239,Klienci!$B$2:$C$25,2,0)</f>
        <v>GIRGOPOL GDANSK</v>
      </c>
      <c r="F239" s="5" t="str">
        <f>VLOOKUP(E239,Klienci!$C$2:$D$25,2,0)</f>
        <v>inna hurtownia</v>
      </c>
      <c r="G239" s="5" t="str">
        <f>VLOOKUP(E239,Klienci!$C$2:$E$25,3,0)</f>
        <v>północny</v>
      </c>
      <c r="H239" s="9">
        <v>1009.32</v>
      </c>
      <c r="I239" s="9">
        <f t="shared" si="16"/>
        <v>232.14</v>
      </c>
      <c r="J239" s="9">
        <f t="shared" si="17"/>
        <v>1241.46</v>
      </c>
      <c r="K239" s="6">
        <f t="shared" si="18"/>
        <v>45185</v>
      </c>
      <c r="L239" s="6">
        <v>45187</v>
      </c>
      <c r="M239" s="5">
        <f t="shared" si="19"/>
        <v>2</v>
      </c>
      <c r="N239" s="5" t="str">
        <f t="shared" si="20"/>
        <v>kw.3</v>
      </c>
    </row>
    <row r="240" spans="1:14" hidden="1" x14ac:dyDescent="0.2">
      <c r="A240" s="5">
        <v>238</v>
      </c>
      <c r="B240" s="6">
        <v>45165</v>
      </c>
      <c r="C240" s="7" t="s">
        <v>11</v>
      </c>
      <c r="D240" s="8">
        <v>6</v>
      </c>
      <c r="E240" s="5" t="str">
        <f>VLOOKUP(D240,Klienci!$B$2:$C$25,2,0)</f>
        <v>WSCHOD BIALYSTOK</v>
      </c>
      <c r="F240" s="5" t="str">
        <f>VLOOKUP(E240,Klienci!$C$2:$D$25,2,0)</f>
        <v>dealer autoryzowany</v>
      </c>
      <c r="G240" s="5" t="str">
        <f>VLOOKUP(E240,Klienci!$C$2:$E$25,3,0)</f>
        <v>centralny i wschodni</v>
      </c>
      <c r="H240" s="9">
        <v>5015.45</v>
      </c>
      <c r="I240" s="9">
        <f t="shared" si="16"/>
        <v>1153.55</v>
      </c>
      <c r="J240" s="9">
        <f t="shared" si="17"/>
        <v>6169</v>
      </c>
      <c r="K240" s="6">
        <f t="shared" si="18"/>
        <v>45196</v>
      </c>
      <c r="L240" s="6">
        <v>45200</v>
      </c>
      <c r="M240" s="5">
        <f t="shared" si="19"/>
        <v>4</v>
      </c>
      <c r="N240" s="5" t="str">
        <f t="shared" si="20"/>
        <v>kw.4</v>
      </c>
    </row>
    <row r="241" spans="1:14" hidden="1" x14ac:dyDescent="0.2">
      <c r="A241" s="5">
        <v>239</v>
      </c>
      <c r="B241" s="6">
        <v>45166</v>
      </c>
      <c r="C241" s="7" t="s">
        <v>11</v>
      </c>
      <c r="D241" s="8">
        <v>15</v>
      </c>
      <c r="E241" s="5" t="str">
        <f>VLOOKUP(D241,Klienci!$B$2:$C$25,2,0)</f>
        <v>T.GORAL BIALYSTOK</v>
      </c>
      <c r="F241" s="5" t="str">
        <f>VLOOKUP(E241,Klienci!$C$2:$D$25,2,0)</f>
        <v>dealer autoryzowany</v>
      </c>
      <c r="G241" s="5" t="str">
        <f>VLOOKUP(E241,Klienci!$C$2:$E$25,3,0)</f>
        <v>centralny i wschodni</v>
      </c>
      <c r="H241" s="9">
        <v>7673.26</v>
      </c>
      <c r="I241" s="9">
        <f t="shared" si="16"/>
        <v>1764.85</v>
      </c>
      <c r="J241" s="9">
        <f t="shared" si="17"/>
        <v>9438.11</v>
      </c>
      <c r="K241" s="6">
        <f t="shared" si="18"/>
        <v>45197</v>
      </c>
      <c r="L241" s="6">
        <v>45198</v>
      </c>
      <c r="M241" s="5">
        <f t="shared" si="19"/>
        <v>1</v>
      </c>
      <c r="N241" s="5" t="str">
        <f t="shared" si="20"/>
        <v>kw.3</v>
      </c>
    </row>
    <row r="242" spans="1:14" hidden="1" x14ac:dyDescent="0.2">
      <c r="A242" s="5">
        <v>240</v>
      </c>
      <c r="B242" s="6">
        <v>45167</v>
      </c>
      <c r="C242" s="7" t="s">
        <v>11</v>
      </c>
      <c r="D242" s="8">
        <v>17</v>
      </c>
      <c r="E242" s="5" t="str">
        <f>VLOOKUP(D242,Klienci!$B$2:$C$25,2,0)</f>
        <v>GARIA OLSZTYN</v>
      </c>
      <c r="F242" s="5" t="str">
        <f>VLOOKUP(E242,Klienci!$C$2:$D$25,2,0)</f>
        <v>dealer autoryzowany</v>
      </c>
      <c r="G242" s="5" t="str">
        <f>VLOOKUP(E242,Klienci!$C$2:$E$25,3,0)</f>
        <v>północny</v>
      </c>
      <c r="H242" s="9">
        <v>6028.72</v>
      </c>
      <c r="I242" s="9">
        <f t="shared" si="16"/>
        <v>1386.61</v>
      </c>
      <c r="J242" s="9">
        <f t="shared" si="17"/>
        <v>7415.33</v>
      </c>
      <c r="K242" s="6">
        <f t="shared" si="18"/>
        <v>45198</v>
      </c>
      <c r="L242" s="6">
        <v>45203</v>
      </c>
      <c r="M242" s="5">
        <f t="shared" si="19"/>
        <v>5</v>
      </c>
      <c r="N242" s="5" t="str">
        <f t="shared" si="20"/>
        <v>kw.4</v>
      </c>
    </row>
    <row r="243" spans="1:14" hidden="1" x14ac:dyDescent="0.2">
      <c r="A243" s="5">
        <v>241</v>
      </c>
      <c r="B243" s="6">
        <v>45168</v>
      </c>
      <c r="C243" s="7" t="s">
        <v>11</v>
      </c>
      <c r="D243" s="8">
        <v>17</v>
      </c>
      <c r="E243" s="5" t="str">
        <f>VLOOKUP(D243,Klienci!$B$2:$C$25,2,0)</f>
        <v>GARIA OLSZTYN</v>
      </c>
      <c r="F243" s="5" t="str">
        <f>VLOOKUP(E243,Klienci!$C$2:$D$25,2,0)</f>
        <v>dealer autoryzowany</v>
      </c>
      <c r="G243" s="5" t="str">
        <f>VLOOKUP(E243,Klienci!$C$2:$E$25,3,0)</f>
        <v>północny</v>
      </c>
      <c r="H243" s="9">
        <v>7372.17</v>
      </c>
      <c r="I243" s="9">
        <f t="shared" si="16"/>
        <v>1695.6</v>
      </c>
      <c r="J243" s="9">
        <f t="shared" si="17"/>
        <v>9067.77</v>
      </c>
      <c r="K243" s="6">
        <f t="shared" si="18"/>
        <v>45199</v>
      </c>
      <c r="L243" s="6">
        <v>45203</v>
      </c>
      <c r="M243" s="5">
        <f t="shared" si="19"/>
        <v>4</v>
      </c>
      <c r="N243" s="5" t="str">
        <f t="shared" si="20"/>
        <v>kw.4</v>
      </c>
    </row>
    <row r="244" spans="1:14" x14ac:dyDescent="0.2">
      <c r="A244" s="5">
        <v>242</v>
      </c>
      <c r="B244" s="6">
        <v>45169</v>
      </c>
      <c r="C244" s="7" t="s">
        <v>11</v>
      </c>
      <c r="D244" s="8">
        <v>3</v>
      </c>
      <c r="E244" s="5" t="str">
        <f>VLOOKUP(D244,Klienci!$B$2:$C$25,2,0)</f>
        <v>WIGA SZCZECIN</v>
      </c>
      <c r="F244" s="5" t="str">
        <f>VLOOKUP(E244,Klienci!$C$2:$D$25,2,0)</f>
        <v>dealer autoryzowany</v>
      </c>
      <c r="G244" s="5" t="str">
        <f>VLOOKUP(E244,Klienci!$C$2:$E$25,3,0)</f>
        <v>północny</v>
      </c>
      <c r="H244" s="9">
        <v>9209.24</v>
      </c>
      <c r="I244" s="9">
        <f t="shared" si="16"/>
        <v>2118.13</v>
      </c>
      <c r="J244" s="9">
        <f t="shared" si="17"/>
        <v>11327.369999999999</v>
      </c>
      <c r="K244" s="6">
        <f t="shared" si="18"/>
        <v>45199</v>
      </c>
      <c r="L244" s="6">
        <v>45203</v>
      </c>
      <c r="M244" s="5">
        <f t="shared" si="19"/>
        <v>4</v>
      </c>
      <c r="N244" s="5" t="str">
        <f t="shared" si="20"/>
        <v>kw.4</v>
      </c>
    </row>
    <row r="245" spans="1:14" x14ac:dyDescent="0.2">
      <c r="A245" s="5">
        <v>243</v>
      </c>
      <c r="B245" s="6">
        <v>45169</v>
      </c>
      <c r="C245" s="7" t="s">
        <v>11</v>
      </c>
      <c r="D245" s="8">
        <v>18</v>
      </c>
      <c r="E245" s="5" t="str">
        <f>VLOOKUP(D245,Klienci!$B$2:$C$25,2,0)</f>
        <v>PPRT KEDZIERZYN-KOZLE</v>
      </c>
      <c r="F245" s="5" t="str">
        <f>VLOOKUP(E245,Klienci!$C$2:$D$25,2,0)</f>
        <v>inna hurtownia</v>
      </c>
      <c r="G245" s="5" t="str">
        <f>VLOOKUP(E245,Klienci!$C$2:$E$25,3,0)</f>
        <v>południowy</v>
      </c>
      <c r="H245" s="9">
        <v>10379.52</v>
      </c>
      <c r="I245" s="9">
        <f t="shared" si="16"/>
        <v>2387.29</v>
      </c>
      <c r="J245" s="9">
        <f t="shared" si="17"/>
        <v>12766.810000000001</v>
      </c>
      <c r="K245" s="6">
        <f t="shared" si="18"/>
        <v>45190</v>
      </c>
      <c r="L245" s="6">
        <v>45204</v>
      </c>
      <c r="M245" s="5">
        <f t="shared" si="19"/>
        <v>14</v>
      </c>
      <c r="N245" s="5" t="str">
        <f t="shared" si="20"/>
        <v>kw.4</v>
      </c>
    </row>
    <row r="246" spans="1:14" hidden="1" x14ac:dyDescent="0.2">
      <c r="A246" s="5">
        <v>244</v>
      </c>
      <c r="B246" s="6">
        <v>45171</v>
      </c>
      <c r="C246" s="7" t="s">
        <v>11</v>
      </c>
      <c r="D246" s="8">
        <v>8</v>
      </c>
      <c r="E246" s="5" t="str">
        <f>VLOOKUP(D246,Klienci!$B$2:$C$25,2,0)</f>
        <v>SKALA BIELSKO-BIALA</v>
      </c>
      <c r="F246" s="5" t="str">
        <f>VLOOKUP(E246,Klienci!$C$2:$D$25,2,0)</f>
        <v>inna hurtownia</v>
      </c>
      <c r="G246" s="5" t="str">
        <f>VLOOKUP(E246,Klienci!$C$2:$E$25,3,0)</f>
        <v>południowy</v>
      </c>
      <c r="H246" s="9">
        <v>3187.92</v>
      </c>
      <c r="I246" s="9">
        <f t="shared" si="16"/>
        <v>733.22</v>
      </c>
      <c r="J246" s="9">
        <f t="shared" si="17"/>
        <v>3921.1400000000003</v>
      </c>
      <c r="K246" s="6">
        <f t="shared" si="18"/>
        <v>45192</v>
      </c>
      <c r="L246" s="6">
        <v>45195</v>
      </c>
      <c r="M246" s="5">
        <f t="shared" si="19"/>
        <v>3</v>
      </c>
      <c r="N246" s="5" t="str">
        <f t="shared" si="20"/>
        <v>kw.3</v>
      </c>
    </row>
    <row r="247" spans="1:14" hidden="1" x14ac:dyDescent="0.2">
      <c r="A247" s="5">
        <v>245</v>
      </c>
      <c r="B247" s="6">
        <v>45171</v>
      </c>
      <c r="C247" s="7" t="s">
        <v>12</v>
      </c>
      <c r="D247" s="8">
        <v>8</v>
      </c>
      <c r="E247" s="5" t="str">
        <f>VLOOKUP(D247,Klienci!$B$2:$C$25,2,0)</f>
        <v>SKALA BIELSKO-BIALA</v>
      </c>
      <c r="F247" s="5" t="str">
        <f>VLOOKUP(E247,Klienci!$C$2:$D$25,2,0)</f>
        <v>inna hurtownia</v>
      </c>
      <c r="G247" s="5" t="str">
        <f>VLOOKUP(E247,Klienci!$C$2:$E$25,3,0)</f>
        <v>południowy</v>
      </c>
      <c r="H247" s="9">
        <v>1317.61</v>
      </c>
      <c r="I247" s="9">
        <f t="shared" si="16"/>
        <v>303.05</v>
      </c>
      <c r="J247" s="9">
        <f t="shared" si="17"/>
        <v>1620.6599999999999</v>
      </c>
      <c r="K247" s="6">
        <f t="shared" si="18"/>
        <v>45192</v>
      </c>
      <c r="L247" s="6">
        <v>45195</v>
      </c>
      <c r="M247" s="5">
        <f t="shared" si="19"/>
        <v>3</v>
      </c>
      <c r="N247" s="5" t="str">
        <f t="shared" si="20"/>
        <v>kw.3</v>
      </c>
    </row>
    <row r="248" spans="1:14" hidden="1" x14ac:dyDescent="0.2">
      <c r="A248" s="5">
        <v>246</v>
      </c>
      <c r="B248" s="6">
        <v>45171</v>
      </c>
      <c r="C248" s="7" t="s">
        <v>11</v>
      </c>
      <c r="D248" s="8">
        <v>15</v>
      </c>
      <c r="E248" s="5" t="str">
        <f>VLOOKUP(D248,Klienci!$B$2:$C$25,2,0)</f>
        <v>T.GORAL BIALYSTOK</v>
      </c>
      <c r="F248" s="5" t="str">
        <f>VLOOKUP(E248,Klienci!$C$2:$D$25,2,0)</f>
        <v>dealer autoryzowany</v>
      </c>
      <c r="G248" s="5" t="str">
        <f>VLOOKUP(E248,Klienci!$C$2:$E$25,3,0)</f>
        <v>centralny i wschodni</v>
      </c>
      <c r="H248" s="9">
        <v>8957.9599999999991</v>
      </c>
      <c r="I248" s="9">
        <f t="shared" si="16"/>
        <v>2060.33</v>
      </c>
      <c r="J248" s="9">
        <f t="shared" si="17"/>
        <v>11018.289999999999</v>
      </c>
      <c r="K248" s="6">
        <f t="shared" si="18"/>
        <v>45201</v>
      </c>
      <c r="L248" s="6">
        <v>45206</v>
      </c>
      <c r="M248" s="5">
        <f t="shared" si="19"/>
        <v>5</v>
      </c>
      <c r="N248" s="5" t="str">
        <f t="shared" si="20"/>
        <v>kw.4</v>
      </c>
    </row>
    <row r="249" spans="1:14" hidden="1" x14ac:dyDescent="0.2">
      <c r="A249" s="5">
        <v>247</v>
      </c>
      <c r="B249" s="6">
        <v>45173</v>
      </c>
      <c r="C249" s="7" t="s">
        <v>12</v>
      </c>
      <c r="D249" s="8">
        <v>7</v>
      </c>
      <c r="E249" s="5" t="str">
        <f>VLOOKUP(D249,Klienci!$B$2:$C$25,2,0)</f>
        <v>GIRGOPOL GDANSK</v>
      </c>
      <c r="F249" s="5" t="str">
        <f>VLOOKUP(E249,Klienci!$C$2:$D$25,2,0)</f>
        <v>inna hurtownia</v>
      </c>
      <c r="G249" s="5" t="str">
        <f>VLOOKUP(E249,Klienci!$C$2:$E$25,3,0)</f>
        <v>północny</v>
      </c>
      <c r="H249" s="9">
        <v>3295.76</v>
      </c>
      <c r="I249" s="9">
        <f t="shared" si="16"/>
        <v>758.02</v>
      </c>
      <c r="J249" s="9">
        <f t="shared" si="17"/>
        <v>4053.78</v>
      </c>
      <c r="K249" s="6">
        <f t="shared" si="18"/>
        <v>45194</v>
      </c>
      <c r="L249" s="6">
        <v>45191</v>
      </c>
      <c r="M249" s="5">
        <f t="shared" si="19"/>
        <v>-3</v>
      </c>
      <c r="N249" s="5" t="str">
        <f t="shared" si="20"/>
        <v>kw.3</v>
      </c>
    </row>
    <row r="250" spans="1:14" hidden="1" x14ac:dyDescent="0.2">
      <c r="A250" s="5">
        <v>248</v>
      </c>
      <c r="B250" s="6">
        <v>45173</v>
      </c>
      <c r="C250" s="7" t="s">
        <v>11</v>
      </c>
      <c r="D250" s="8">
        <v>7</v>
      </c>
      <c r="E250" s="5" t="str">
        <f>VLOOKUP(D250,Klienci!$B$2:$C$25,2,0)</f>
        <v>GIRGOPOL GDANSK</v>
      </c>
      <c r="F250" s="5" t="str">
        <f>VLOOKUP(E250,Klienci!$C$2:$D$25,2,0)</f>
        <v>inna hurtownia</v>
      </c>
      <c r="G250" s="5" t="str">
        <f>VLOOKUP(E250,Klienci!$C$2:$E$25,3,0)</f>
        <v>północny</v>
      </c>
      <c r="H250" s="9">
        <v>7220.51</v>
      </c>
      <c r="I250" s="9">
        <f t="shared" si="16"/>
        <v>1660.72</v>
      </c>
      <c r="J250" s="9">
        <f t="shared" si="17"/>
        <v>8881.23</v>
      </c>
      <c r="K250" s="6">
        <f t="shared" si="18"/>
        <v>45194</v>
      </c>
      <c r="L250" s="6">
        <v>45196</v>
      </c>
      <c r="M250" s="5">
        <f t="shared" si="19"/>
        <v>2</v>
      </c>
      <c r="N250" s="5" t="str">
        <f t="shared" si="20"/>
        <v>kw.3</v>
      </c>
    </row>
    <row r="251" spans="1:14" hidden="1" x14ac:dyDescent="0.2">
      <c r="A251" s="5">
        <v>249</v>
      </c>
      <c r="B251" s="6">
        <v>45174</v>
      </c>
      <c r="C251" s="7" t="s">
        <v>11</v>
      </c>
      <c r="D251" s="8">
        <v>3</v>
      </c>
      <c r="E251" s="5" t="str">
        <f>VLOOKUP(D251,Klienci!$B$2:$C$25,2,0)</f>
        <v>WIGA SZCZECIN</v>
      </c>
      <c r="F251" s="5" t="str">
        <f>VLOOKUP(E251,Klienci!$C$2:$D$25,2,0)</f>
        <v>dealer autoryzowany</v>
      </c>
      <c r="G251" s="5" t="str">
        <f>VLOOKUP(E251,Klienci!$C$2:$E$25,3,0)</f>
        <v>północny</v>
      </c>
      <c r="H251" s="9">
        <v>7756.75</v>
      </c>
      <c r="I251" s="9">
        <f t="shared" si="16"/>
        <v>1784.05</v>
      </c>
      <c r="J251" s="9">
        <f t="shared" si="17"/>
        <v>9540.7999999999993</v>
      </c>
      <c r="K251" s="6">
        <f t="shared" si="18"/>
        <v>45204</v>
      </c>
      <c r="L251" s="6">
        <v>45204</v>
      </c>
      <c r="M251" s="5">
        <f t="shared" si="19"/>
        <v>0</v>
      </c>
      <c r="N251" s="5" t="str">
        <f t="shared" si="20"/>
        <v>kw.4</v>
      </c>
    </row>
    <row r="252" spans="1:14" hidden="1" x14ac:dyDescent="0.2">
      <c r="A252" s="5">
        <v>250</v>
      </c>
      <c r="B252" s="6">
        <v>45174</v>
      </c>
      <c r="C252" s="7" t="s">
        <v>11</v>
      </c>
      <c r="D252" s="8">
        <v>17</v>
      </c>
      <c r="E252" s="5" t="str">
        <f>VLOOKUP(D252,Klienci!$B$2:$C$25,2,0)</f>
        <v>GARIA OLSZTYN</v>
      </c>
      <c r="F252" s="5" t="str">
        <f>VLOOKUP(E252,Klienci!$C$2:$D$25,2,0)</f>
        <v>dealer autoryzowany</v>
      </c>
      <c r="G252" s="5" t="str">
        <f>VLOOKUP(E252,Klienci!$C$2:$E$25,3,0)</f>
        <v>północny</v>
      </c>
      <c r="H252" s="9">
        <v>7226.67</v>
      </c>
      <c r="I252" s="9">
        <f t="shared" si="16"/>
        <v>1662.13</v>
      </c>
      <c r="J252" s="9">
        <f t="shared" si="17"/>
        <v>8888.7999999999993</v>
      </c>
      <c r="K252" s="6">
        <f t="shared" si="18"/>
        <v>45204</v>
      </c>
      <c r="L252" s="6">
        <v>45207</v>
      </c>
      <c r="M252" s="5">
        <f t="shared" si="19"/>
        <v>3</v>
      </c>
      <c r="N252" s="5" t="str">
        <f t="shared" si="20"/>
        <v>kw.4</v>
      </c>
    </row>
    <row r="253" spans="1:14" hidden="1" x14ac:dyDescent="0.2">
      <c r="A253" s="5">
        <v>251</v>
      </c>
      <c r="B253" s="6">
        <v>45175</v>
      </c>
      <c r="C253" s="7" t="s">
        <v>11</v>
      </c>
      <c r="D253" s="8">
        <v>3</v>
      </c>
      <c r="E253" s="5" t="str">
        <f>VLOOKUP(D253,Klienci!$B$2:$C$25,2,0)</f>
        <v>WIGA SZCZECIN</v>
      </c>
      <c r="F253" s="5" t="str">
        <f>VLOOKUP(E253,Klienci!$C$2:$D$25,2,0)</f>
        <v>dealer autoryzowany</v>
      </c>
      <c r="G253" s="5" t="str">
        <f>VLOOKUP(E253,Klienci!$C$2:$E$25,3,0)</f>
        <v>północny</v>
      </c>
      <c r="H253" s="9">
        <v>10661.79</v>
      </c>
      <c r="I253" s="9">
        <f t="shared" si="16"/>
        <v>2452.21</v>
      </c>
      <c r="J253" s="9">
        <f t="shared" si="17"/>
        <v>13114</v>
      </c>
      <c r="K253" s="6">
        <f t="shared" si="18"/>
        <v>45205</v>
      </c>
      <c r="L253" s="6">
        <v>45206</v>
      </c>
      <c r="M253" s="5">
        <f t="shared" si="19"/>
        <v>1</v>
      </c>
      <c r="N253" s="5" t="str">
        <f t="shared" si="20"/>
        <v>kw.4</v>
      </c>
    </row>
    <row r="254" spans="1:14" hidden="1" x14ac:dyDescent="0.2">
      <c r="A254" s="5">
        <v>252</v>
      </c>
      <c r="B254" s="6">
        <v>45175</v>
      </c>
      <c r="C254" s="7" t="s">
        <v>11</v>
      </c>
      <c r="D254" s="8">
        <v>3</v>
      </c>
      <c r="E254" s="5" t="str">
        <f>VLOOKUP(D254,Klienci!$B$2:$C$25,2,0)</f>
        <v>WIGA SZCZECIN</v>
      </c>
      <c r="F254" s="5" t="str">
        <f>VLOOKUP(E254,Klienci!$C$2:$D$25,2,0)</f>
        <v>dealer autoryzowany</v>
      </c>
      <c r="G254" s="5" t="str">
        <f>VLOOKUP(E254,Klienci!$C$2:$E$25,3,0)</f>
        <v>północny</v>
      </c>
      <c r="H254" s="9">
        <v>10769.77</v>
      </c>
      <c r="I254" s="9">
        <f t="shared" si="16"/>
        <v>2477.0500000000002</v>
      </c>
      <c r="J254" s="9">
        <f t="shared" si="17"/>
        <v>13246.82</v>
      </c>
      <c r="K254" s="6">
        <f t="shared" si="18"/>
        <v>45205</v>
      </c>
      <c r="L254" s="6">
        <v>45204</v>
      </c>
      <c r="M254" s="5">
        <f t="shared" si="19"/>
        <v>-1</v>
      </c>
      <c r="N254" s="5" t="str">
        <f t="shared" si="20"/>
        <v>kw.4</v>
      </c>
    </row>
    <row r="255" spans="1:14" hidden="1" x14ac:dyDescent="0.2">
      <c r="A255" s="5">
        <v>253</v>
      </c>
      <c r="B255" s="6">
        <v>45179</v>
      </c>
      <c r="C255" s="7" t="s">
        <v>11</v>
      </c>
      <c r="D255" s="8">
        <v>15</v>
      </c>
      <c r="E255" s="5" t="str">
        <f>VLOOKUP(D255,Klienci!$B$2:$C$25,2,0)</f>
        <v>T.GORAL BIALYSTOK</v>
      </c>
      <c r="F255" s="5" t="str">
        <f>VLOOKUP(E255,Klienci!$C$2:$D$25,2,0)</f>
        <v>dealer autoryzowany</v>
      </c>
      <c r="G255" s="5" t="str">
        <f>VLOOKUP(E255,Klienci!$C$2:$E$25,3,0)</f>
        <v>centralny i wschodni</v>
      </c>
      <c r="H255" s="9">
        <v>10636.9</v>
      </c>
      <c r="I255" s="9">
        <f t="shared" si="16"/>
        <v>2446.4899999999998</v>
      </c>
      <c r="J255" s="9">
        <f t="shared" si="17"/>
        <v>13083.39</v>
      </c>
      <c r="K255" s="6">
        <f t="shared" si="18"/>
        <v>45209</v>
      </c>
      <c r="L255" s="6">
        <v>45211</v>
      </c>
      <c r="M255" s="5">
        <f t="shared" si="19"/>
        <v>2</v>
      </c>
      <c r="N255" s="5" t="str">
        <f t="shared" si="20"/>
        <v>kw.4</v>
      </c>
    </row>
    <row r="256" spans="1:14" hidden="1" x14ac:dyDescent="0.2">
      <c r="A256" s="5">
        <v>254</v>
      </c>
      <c r="B256" s="6">
        <v>45180</v>
      </c>
      <c r="C256" s="7" t="s">
        <v>12</v>
      </c>
      <c r="D256" s="8">
        <v>17</v>
      </c>
      <c r="E256" s="5" t="str">
        <f>VLOOKUP(D256,Klienci!$B$2:$C$25,2,0)</f>
        <v>GARIA OLSZTYN</v>
      </c>
      <c r="F256" s="5" t="str">
        <f>VLOOKUP(E256,Klienci!$C$2:$D$25,2,0)</f>
        <v>dealer autoryzowany</v>
      </c>
      <c r="G256" s="5" t="str">
        <f>VLOOKUP(E256,Klienci!$C$2:$E$25,3,0)</f>
        <v>północny</v>
      </c>
      <c r="H256" s="9">
        <v>4521.3500000000004</v>
      </c>
      <c r="I256" s="9">
        <f t="shared" si="16"/>
        <v>1039.9100000000001</v>
      </c>
      <c r="J256" s="9">
        <f t="shared" si="17"/>
        <v>5561.26</v>
      </c>
      <c r="K256" s="6">
        <f t="shared" si="18"/>
        <v>45210</v>
      </c>
      <c r="L256" s="6">
        <v>45212</v>
      </c>
      <c r="M256" s="5">
        <f t="shared" si="19"/>
        <v>2</v>
      </c>
      <c r="N256" s="5" t="str">
        <f t="shared" si="20"/>
        <v>kw.4</v>
      </c>
    </row>
    <row r="257" spans="1:14" hidden="1" x14ac:dyDescent="0.2">
      <c r="A257" s="5">
        <v>255</v>
      </c>
      <c r="B257" s="6">
        <v>45180</v>
      </c>
      <c r="C257" s="7" t="s">
        <v>12</v>
      </c>
      <c r="D257" s="8">
        <v>19</v>
      </c>
      <c r="E257" s="5" t="str">
        <f>VLOOKUP(D257,Klienci!$B$2:$C$25,2,0)</f>
        <v>E.JAGIELLO BYDGOSZCZ</v>
      </c>
      <c r="F257" s="5" t="str">
        <f>VLOOKUP(E257,Klienci!$C$2:$D$25,2,0)</f>
        <v>zakład przemysłowy</v>
      </c>
      <c r="G257" s="5" t="str">
        <f>VLOOKUP(E257,Klienci!$C$2:$E$25,3,0)</f>
        <v>północny</v>
      </c>
      <c r="H257" s="9">
        <v>617.01</v>
      </c>
      <c r="I257" s="9">
        <f t="shared" si="16"/>
        <v>141.91</v>
      </c>
      <c r="J257" s="9">
        <f t="shared" si="17"/>
        <v>758.92</v>
      </c>
      <c r="K257" s="6">
        <f t="shared" si="18"/>
        <v>45194</v>
      </c>
      <c r="L257" s="6">
        <v>45192</v>
      </c>
      <c r="M257" s="5">
        <f t="shared" si="19"/>
        <v>-2</v>
      </c>
      <c r="N257" s="5" t="str">
        <f t="shared" si="20"/>
        <v>kw.3</v>
      </c>
    </row>
    <row r="258" spans="1:14" hidden="1" x14ac:dyDescent="0.2">
      <c r="A258" s="5">
        <v>256</v>
      </c>
      <c r="B258" s="6">
        <v>45182</v>
      </c>
      <c r="C258" s="7" t="s">
        <v>11</v>
      </c>
      <c r="D258" s="8">
        <v>7</v>
      </c>
      <c r="E258" s="5" t="str">
        <f>VLOOKUP(D258,Klienci!$B$2:$C$25,2,0)</f>
        <v>GIRGOPOL GDANSK</v>
      </c>
      <c r="F258" s="5" t="str">
        <f>VLOOKUP(E258,Klienci!$C$2:$D$25,2,0)</f>
        <v>inna hurtownia</v>
      </c>
      <c r="G258" s="5" t="str">
        <f>VLOOKUP(E258,Klienci!$C$2:$E$25,3,0)</f>
        <v>północny</v>
      </c>
      <c r="H258" s="9">
        <v>7659.56</v>
      </c>
      <c r="I258" s="9">
        <f t="shared" si="16"/>
        <v>1761.7</v>
      </c>
      <c r="J258" s="9">
        <f t="shared" si="17"/>
        <v>9421.26</v>
      </c>
      <c r="K258" s="6">
        <f t="shared" si="18"/>
        <v>45203</v>
      </c>
      <c r="L258" s="6">
        <v>45204</v>
      </c>
      <c r="M258" s="5">
        <f t="shared" si="19"/>
        <v>1</v>
      </c>
      <c r="N258" s="5" t="str">
        <f t="shared" si="20"/>
        <v>kw.4</v>
      </c>
    </row>
    <row r="259" spans="1:14" hidden="1" x14ac:dyDescent="0.2">
      <c r="A259" s="5">
        <v>257</v>
      </c>
      <c r="B259" s="6">
        <v>45182</v>
      </c>
      <c r="C259" s="7" t="s">
        <v>11</v>
      </c>
      <c r="D259" s="8">
        <v>23</v>
      </c>
      <c r="E259" s="5" t="str">
        <f>VLOOKUP(D259,Klienci!$B$2:$C$25,2,0)</f>
        <v xml:space="preserve">T.CZAPLIŃSKI KRAKOW  </v>
      </c>
      <c r="F259" s="5" t="str">
        <f>VLOOKUP(E259,Klienci!$C$2:$D$25,2,0)</f>
        <v>zakład przemysłowy</v>
      </c>
      <c r="G259" s="5" t="str">
        <f>VLOOKUP(E259,Klienci!$C$2:$E$25,3,0)</f>
        <v>południowy</v>
      </c>
      <c r="H259" s="9">
        <v>2379.3000000000002</v>
      </c>
      <c r="I259" s="9">
        <f t="shared" ref="I259:I322" si="21">ROUND(H259*VAT,2)</f>
        <v>547.24</v>
      </c>
      <c r="J259" s="9">
        <f t="shared" si="17"/>
        <v>2926.54</v>
      </c>
      <c r="K259" s="6">
        <f t="shared" si="18"/>
        <v>45196</v>
      </c>
      <c r="L259" s="6">
        <v>45209</v>
      </c>
      <c r="M259" s="5">
        <f t="shared" si="19"/>
        <v>13</v>
      </c>
      <c r="N259" s="5" t="str">
        <f t="shared" si="20"/>
        <v>kw.4</v>
      </c>
    </row>
    <row r="260" spans="1:14" hidden="1" x14ac:dyDescent="0.2">
      <c r="A260" s="5">
        <v>258</v>
      </c>
      <c r="B260" s="6">
        <v>45188</v>
      </c>
      <c r="C260" s="7" t="s">
        <v>11</v>
      </c>
      <c r="D260" s="8">
        <v>17</v>
      </c>
      <c r="E260" s="5" t="str">
        <f>VLOOKUP(D260,Klienci!$B$2:$C$25,2,0)</f>
        <v>GARIA OLSZTYN</v>
      </c>
      <c r="F260" s="5" t="str">
        <f>VLOOKUP(E260,Klienci!$C$2:$D$25,2,0)</f>
        <v>dealer autoryzowany</v>
      </c>
      <c r="G260" s="5" t="str">
        <f>VLOOKUP(E260,Klienci!$C$2:$E$25,3,0)</f>
        <v>północny</v>
      </c>
      <c r="H260" s="9">
        <v>4150.6000000000004</v>
      </c>
      <c r="I260" s="9">
        <f t="shared" si="21"/>
        <v>954.64</v>
      </c>
      <c r="J260" s="9">
        <f t="shared" ref="J260:J323" si="22">H260+I260</f>
        <v>5105.2400000000007</v>
      </c>
      <c r="K260" s="6">
        <f t="shared" ref="K260:K323" si="23">IF(F260=$R$2,EDATE(B260,1),IF(F260=$R$3,B260+21,B260+14))</f>
        <v>45218</v>
      </c>
      <c r="L260" s="6">
        <v>45224</v>
      </c>
      <c r="M260" s="5">
        <f t="shared" ref="M260:M323" si="24">L260-K260</f>
        <v>6</v>
      </c>
      <c r="N260" s="5" t="str">
        <f t="shared" ref="N260:N323" si="25">VLOOKUP(L260,$Q$6:$R$11,2,1)</f>
        <v>kw.4</v>
      </c>
    </row>
    <row r="261" spans="1:14" hidden="1" x14ac:dyDescent="0.2">
      <c r="A261" s="5">
        <v>259</v>
      </c>
      <c r="B261" s="6">
        <v>45189</v>
      </c>
      <c r="C261" s="7" t="s">
        <v>12</v>
      </c>
      <c r="D261" s="8">
        <v>3</v>
      </c>
      <c r="E261" s="5" t="str">
        <f>VLOOKUP(D261,Klienci!$B$2:$C$25,2,0)</f>
        <v>WIGA SZCZECIN</v>
      </c>
      <c r="F261" s="5" t="str">
        <f>VLOOKUP(E261,Klienci!$C$2:$D$25,2,0)</f>
        <v>dealer autoryzowany</v>
      </c>
      <c r="G261" s="5" t="str">
        <f>VLOOKUP(E261,Klienci!$C$2:$E$25,3,0)</f>
        <v>północny</v>
      </c>
      <c r="H261" s="9">
        <v>10775.13</v>
      </c>
      <c r="I261" s="9">
        <f t="shared" si="21"/>
        <v>2478.2800000000002</v>
      </c>
      <c r="J261" s="9">
        <f t="shared" si="22"/>
        <v>13253.41</v>
      </c>
      <c r="K261" s="6">
        <f t="shared" si="23"/>
        <v>45219</v>
      </c>
      <c r="L261" s="6">
        <v>45216</v>
      </c>
      <c r="M261" s="5">
        <f t="shared" si="24"/>
        <v>-3</v>
      </c>
      <c r="N261" s="5" t="str">
        <f t="shared" si="25"/>
        <v>kw.4</v>
      </c>
    </row>
    <row r="262" spans="1:14" hidden="1" x14ac:dyDescent="0.2">
      <c r="A262" s="5">
        <v>260</v>
      </c>
      <c r="B262" s="6">
        <v>45191</v>
      </c>
      <c r="C262" s="7" t="s">
        <v>12</v>
      </c>
      <c r="D262" s="8">
        <v>17</v>
      </c>
      <c r="E262" s="5" t="str">
        <f>VLOOKUP(D262,Klienci!$B$2:$C$25,2,0)</f>
        <v>GARIA OLSZTYN</v>
      </c>
      <c r="F262" s="5" t="str">
        <f>VLOOKUP(E262,Klienci!$C$2:$D$25,2,0)</f>
        <v>dealer autoryzowany</v>
      </c>
      <c r="G262" s="5" t="str">
        <f>VLOOKUP(E262,Klienci!$C$2:$E$25,3,0)</f>
        <v>północny</v>
      </c>
      <c r="H262" s="9">
        <v>7340.45</v>
      </c>
      <c r="I262" s="9">
        <f t="shared" si="21"/>
        <v>1688.3</v>
      </c>
      <c r="J262" s="9">
        <f t="shared" si="22"/>
        <v>9028.75</v>
      </c>
      <c r="K262" s="6">
        <f t="shared" si="23"/>
        <v>45221</v>
      </c>
      <c r="L262" s="6">
        <v>45223</v>
      </c>
      <c r="M262" s="5">
        <f t="shared" si="24"/>
        <v>2</v>
      </c>
      <c r="N262" s="5" t="str">
        <f t="shared" si="25"/>
        <v>kw.4</v>
      </c>
    </row>
    <row r="263" spans="1:14" hidden="1" x14ac:dyDescent="0.2">
      <c r="A263" s="5">
        <v>261</v>
      </c>
      <c r="B263" s="6">
        <v>45192</v>
      </c>
      <c r="C263" s="7" t="s">
        <v>11</v>
      </c>
      <c r="D263" s="8">
        <v>6</v>
      </c>
      <c r="E263" s="5" t="str">
        <f>VLOOKUP(D263,Klienci!$B$2:$C$25,2,0)</f>
        <v>WSCHOD BIALYSTOK</v>
      </c>
      <c r="F263" s="5" t="str">
        <f>VLOOKUP(E263,Klienci!$C$2:$D$25,2,0)</f>
        <v>dealer autoryzowany</v>
      </c>
      <c r="G263" s="5" t="str">
        <f>VLOOKUP(E263,Klienci!$C$2:$E$25,3,0)</f>
        <v>centralny i wschodni</v>
      </c>
      <c r="H263" s="9">
        <v>2042.96</v>
      </c>
      <c r="I263" s="9">
        <f t="shared" si="21"/>
        <v>469.88</v>
      </c>
      <c r="J263" s="9">
        <f t="shared" si="22"/>
        <v>2512.84</v>
      </c>
      <c r="K263" s="6">
        <f t="shared" si="23"/>
        <v>45222</v>
      </c>
      <c r="L263" s="6">
        <v>45216</v>
      </c>
      <c r="M263" s="5">
        <f t="shared" si="24"/>
        <v>-6</v>
      </c>
      <c r="N263" s="5" t="str">
        <f t="shared" si="25"/>
        <v>kw.4</v>
      </c>
    </row>
    <row r="264" spans="1:14" hidden="1" x14ac:dyDescent="0.2">
      <c r="A264" s="5">
        <v>262</v>
      </c>
      <c r="B264" s="6">
        <v>45197</v>
      </c>
      <c r="C264" s="7" t="s">
        <v>12</v>
      </c>
      <c r="D264" s="8">
        <v>3</v>
      </c>
      <c r="E264" s="5" t="str">
        <f>VLOOKUP(D264,Klienci!$B$2:$C$25,2,0)</f>
        <v>WIGA SZCZECIN</v>
      </c>
      <c r="F264" s="5" t="str">
        <f>VLOOKUP(E264,Klienci!$C$2:$D$25,2,0)</f>
        <v>dealer autoryzowany</v>
      </c>
      <c r="G264" s="5" t="str">
        <f>VLOOKUP(E264,Klienci!$C$2:$E$25,3,0)</f>
        <v>północny</v>
      </c>
      <c r="H264" s="9">
        <v>9895.7000000000007</v>
      </c>
      <c r="I264" s="9">
        <f t="shared" si="21"/>
        <v>2276.0100000000002</v>
      </c>
      <c r="J264" s="9">
        <f t="shared" si="22"/>
        <v>12171.710000000001</v>
      </c>
      <c r="K264" s="6">
        <f t="shared" si="23"/>
        <v>45227</v>
      </c>
      <c r="L264" s="6">
        <v>45228</v>
      </c>
      <c r="M264" s="5">
        <f t="shared" si="24"/>
        <v>1</v>
      </c>
      <c r="N264" s="5" t="str">
        <f t="shared" si="25"/>
        <v>kw.4</v>
      </c>
    </row>
    <row r="265" spans="1:14" hidden="1" x14ac:dyDescent="0.2">
      <c r="A265" s="5">
        <v>263</v>
      </c>
      <c r="B265" s="6">
        <v>45197</v>
      </c>
      <c r="C265" s="7" t="s">
        <v>11</v>
      </c>
      <c r="D265" s="8">
        <v>14</v>
      </c>
      <c r="E265" s="5" t="str">
        <f>VLOOKUP(D265,Klienci!$B$2:$C$25,2,0)</f>
        <v>R.MALINOWSKI MILANOWEK</v>
      </c>
      <c r="F265" s="5" t="str">
        <f>VLOOKUP(E265,Klienci!$C$2:$D$25,2,0)</f>
        <v>zakład przemysłowy</v>
      </c>
      <c r="G265" s="5" t="str">
        <f>VLOOKUP(E265,Klienci!$C$2:$E$25,3,0)</f>
        <v>centralny i wschodni</v>
      </c>
      <c r="H265" s="9">
        <v>1449.84</v>
      </c>
      <c r="I265" s="9">
        <f t="shared" si="21"/>
        <v>333.46</v>
      </c>
      <c r="J265" s="9">
        <f t="shared" si="22"/>
        <v>1783.3</v>
      </c>
      <c r="K265" s="6">
        <f t="shared" si="23"/>
        <v>45211</v>
      </c>
      <c r="L265" s="6">
        <v>45228</v>
      </c>
      <c r="M265" s="5">
        <f t="shared" si="24"/>
        <v>17</v>
      </c>
      <c r="N265" s="5" t="str">
        <f t="shared" si="25"/>
        <v>kw.4</v>
      </c>
    </row>
    <row r="266" spans="1:14" hidden="1" x14ac:dyDescent="0.2">
      <c r="A266" s="5">
        <v>264</v>
      </c>
      <c r="B266" s="6">
        <v>45198</v>
      </c>
      <c r="C266" s="7" t="s">
        <v>11</v>
      </c>
      <c r="D266" s="8">
        <v>2</v>
      </c>
      <c r="E266" s="5" t="str">
        <f>VLOOKUP(D266,Klienci!$B$2:$C$25,2,0)</f>
        <v>O.W.P.T. POZNAN</v>
      </c>
      <c r="F266" s="5" t="str">
        <f>VLOOKUP(E266,Klienci!$C$2:$D$25,2,0)</f>
        <v>dealer autoryzowany</v>
      </c>
      <c r="G266" s="5" t="str">
        <f>VLOOKUP(E266,Klienci!$C$2:$E$25,3,0)</f>
        <v>zachodni</v>
      </c>
      <c r="H266" s="9">
        <v>6742.91</v>
      </c>
      <c r="I266" s="9">
        <f t="shared" si="21"/>
        <v>1550.87</v>
      </c>
      <c r="J266" s="9">
        <f t="shared" si="22"/>
        <v>8293.7799999999988</v>
      </c>
      <c r="K266" s="6">
        <f t="shared" si="23"/>
        <v>45228</v>
      </c>
      <c r="L266" s="6">
        <v>45235</v>
      </c>
      <c r="M266" s="5">
        <f t="shared" si="24"/>
        <v>7</v>
      </c>
      <c r="N266" s="5" t="str">
        <f t="shared" si="25"/>
        <v>kw.4</v>
      </c>
    </row>
    <row r="267" spans="1:14" hidden="1" x14ac:dyDescent="0.2">
      <c r="A267" s="5">
        <v>265</v>
      </c>
      <c r="B267" s="6">
        <v>45199</v>
      </c>
      <c r="C267" s="7" t="s">
        <v>11</v>
      </c>
      <c r="D267" s="8">
        <v>2</v>
      </c>
      <c r="E267" s="5" t="str">
        <f>VLOOKUP(D267,Klienci!$B$2:$C$25,2,0)</f>
        <v>O.W.P.T. POZNAN</v>
      </c>
      <c r="F267" s="5" t="str">
        <f>VLOOKUP(E267,Klienci!$C$2:$D$25,2,0)</f>
        <v>dealer autoryzowany</v>
      </c>
      <c r="G267" s="5" t="str">
        <f>VLOOKUP(E267,Klienci!$C$2:$E$25,3,0)</f>
        <v>zachodni</v>
      </c>
      <c r="H267" s="9">
        <v>8672.76</v>
      </c>
      <c r="I267" s="9">
        <f t="shared" si="21"/>
        <v>1994.73</v>
      </c>
      <c r="J267" s="9">
        <f t="shared" si="22"/>
        <v>10667.49</v>
      </c>
      <c r="K267" s="6">
        <f t="shared" si="23"/>
        <v>45229</v>
      </c>
      <c r="L267" s="6">
        <v>45230</v>
      </c>
      <c r="M267" s="5">
        <f t="shared" si="24"/>
        <v>1</v>
      </c>
      <c r="N267" s="5" t="str">
        <f t="shared" si="25"/>
        <v>kw.4</v>
      </c>
    </row>
    <row r="268" spans="1:14" hidden="1" x14ac:dyDescent="0.2">
      <c r="A268" s="5">
        <v>266</v>
      </c>
      <c r="B268" s="6">
        <v>45201</v>
      </c>
      <c r="C268" s="7" t="s">
        <v>12</v>
      </c>
      <c r="D268" s="8">
        <v>3</v>
      </c>
      <c r="E268" s="5" t="str">
        <f>VLOOKUP(D268,Klienci!$B$2:$C$25,2,0)</f>
        <v>WIGA SZCZECIN</v>
      </c>
      <c r="F268" s="5" t="str">
        <f>VLOOKUP(E268,Klienci!$C$2:$D$25,2,0)</f>
        <v>dealer autoryzowany</v>
      </c>
      <c r="G268" s="5" t="str">
        <f>VLOOKUP(E268,Klienci!$C$2:$E$25,3,0)</f>
        <v>północny</v>
      </c>
      <c r="H268" s="9">
        <v>9560.94</v>
      </c>
      <c r="I268" s="9">
        <f t="shared" si="21"/>
        <v>2199.02</v>
      </c>
      <c r="J268" s="9">
        <f t="shared" si="22"/>
        <v>11759.960000000001</v>
      </c>
      <c r="K268" s="6">
        <f t="shared" si="23"/>
        <v>45232</v>
      </c>
      <c r="L268" s="6">
        <v>45243</v>
      </c>
      <c r="M268" s="5">
        <f t="shared" si="24"/>
        <v>11</v>
      </c>
      <c r="N268" s="5" t="str">
        <f t="shared" si="25"/>
        <v>kw.4</v>
      </c>
    </row>
    <row r="269" spans="1:14" hidden="1" x14ac:dyDescent="0.2">
      <c r="A269" s="5">
        <v>267</v>
      </c>
      <c r="B269" s="6">
        <v>45201</v>
      </c>
      <c r="C269" s="7" t="s">
        <v>12</v>
      </c>
      <c r="D269" s="8">
        <v>17</v>
      </c>
      <c r="E269" s="5" t="str">
        <f>VLOOKUP(D269,Klienci!$B$2:$C$25,2,0)</f>
        <v>GARIA OLSZTYN</v>
      </c>
      <c r="F269" s="5" t="str">
        <f>VLOOKUP(E269,Klienci!$C$2:$D$25,2,0)</f>
        <v>dealer autoryzowany</v>
      </c>
      <c r="G269" s="5" t="str">
        <f>VLOOKUP(E269,Klienci!$C$2:$E$25,3,0)</f>
        <v>północny</v>
      </c>
      <c r="H269" s="9">
        <v>4211.1400000000003</v>
      </c>
      <c r="I269" s="9">
        <f t="shared" si="21"/>
        <v>968.56</v>
      </c>
      <c r="J269" s="9">
        <f t="shared" si="22"/>
        <v>5179.7000000000007</v>
      </c>
      <c r="K269" s="6">
        <f t="shared" si="23"/>
        <v>45232</v>
      </c>
      <c r="L269" s="6">
        <v>45239</v>
      </c>
      <c r="M269" s="5">
        <f t="shared" si="24"/>
        <v>7</v>
      </c>
      <c r="N269" s="5" t="str">
        <f t="shared" si="25"/>
        <v>kw.4</v>
      </c>
    </row>
    <row r="270" spans="1:14" hidden="1" x14ac:dyDescent="0.2">
      <c r="A270" s="5">
        <v>268</v>
      </c>
      <c r="B270" s="6">
        <v>45202</v>
      </c>
      <c r="C270" s="7" t="s">
        <v>11</v>
      </c>
      <c r="D270" s="8">
        <v>13</v>
      </c>
      <c r="E270" s="5" t="str">
        <f>VLOOKUP(D270,Klienci!$B$2:$C$25,2,0)</f>
        <v>MORZE SZCZECIN</v>
      </c>
      <c r="F270" s="5" t="str">
        <f>VLOOKUP(E270,Klienci!$C$2:$D$25,2,0)</f>
        <v>zakład przemysłowy</v>
      </c>
      <c r="G270" s="5" t="str">
        <f>VLOOKUP(E270,Klienci!$C$2:$E$25,3,0)</f>
        <v>północny</v>
      </c>
      <c r="H270" s="9">
        <v>3733.72</v>
      </c>
      <c r="I270" s="9">
        <f t="shared" si="21"/>
        <v>858.76</v>
      </c>
      <c r="J270" s="9">
        <f t="shared" si="22"/>
        <v>4592.4799999999996</v>
      </c>
      <c r="K270" s="6">
        <f t="shared" si="23"/>
        <v>45216</v>
      </c>
      <c r="L270" s="6">
        <v>45224</v>
      </c>
      <c r="M270" s="5">
        <f t="shared" si="24"/>
        <v>8</v>
      </c>
      <c r="N270" s="5" t="str">
        <f t="shared" si="25"/>
        <v>kw.4</v>
      </c>
    </row>
    <row r="271" spans="1:14" hidden="1" x14ac:dyDescent="0.2">
      <c r="A271" s="5">
        <v>269</v>
      </c>
      <c r="B271" s="6">
        <v>45202</v>
      </c>
      <c r="C271" s="7" t="s">
        <v>11</v>
      </c>
      <c r="D271" s="8">
        <v>15</v>
      </c>
      <c r="E271" s="5" t="str">
        <f>VLOOKUP(D271,Klienci!$B$2:$C$25,2,0)</f>
        <v>T.GORAL BIALYSTOK</v>
      </c>
      <c r="F271" s="5" t="str">
        <f>VLOOKUP(E271,Klienci!$C$2:$D$25,2,0)</f>
        <v>dealer autoryzowany</v>
      </c>
      <c r="G271" s="5" t="str">
        <f>VLOOKUP(E271,Klienci!$C$2:$E$25,3,0)</f>
        <v>centralny i wschodni</v>
      </c>
      <c r="H271" s="9">
        <v>10973.36</v>
      </c>
      <c r="I271" s="9">
        <f t="shared" si="21"/>
        <v>2523.87</v>
      </c>
      <c r="J271" s="9">
        <f t="shared" si="22"/>
        <v>13497.23</v>
      </c>
      <c r="K271" s="6">
        <f t="shared" si="23"/>
        <v>45233</v>
      </c>
      <c r="L271" s="6">
        <v>45237</v>
      </c>
      <c r="M271" s="5">
        <f t="shared" si="24"/>
        <v>4</v>
      </c>
      <c r="N271" s="5" t="str">
        <f t="shared" si="25"/>
        <v>kw.4</v>
      </c>
    </row>
    <row r="272" spans="1:14" hidden="1" x14ac:dyDescent="0.2">
      <c r="A272" s="5">
        <v>270</v>
      </c>
      <c r="B272" s="6">
        <v>45203</v>
      </c>
      <c r="C272" s="7" t="s">
        <v>11</v>
      </c>
      <c r="D272" s="8">
        <v>4</v>
      </c>
      <c r="E272" s="5" t="str">
        <f>VLOOKUP(D272,Klienci!$B$2:$C$25,2,0)</f>
        <v>KAR-PEK POZNAN</v>
      </c>
      <c r="F272" s="5" t="str">
        <f>VLOOKUP(E272,Klienci!$C$2:$D$25,2,0)</f>
        <v>dealer autoryzowany</v>
      </c>
      <c r="G272" s="5" t="str">
        <f>VLOOKUP(E272,Klienci!$C$2:$E$25,3,0)</f>
        <v>zachodni</v>
      </c>
      <c r="H272" s="9">
        <v>20366.21</v>
      </c>
      <c r="I272" s="9">
        <f t="shared" si="21"/>
        <v>4684.2299999999996</v>
      </c>
      <c r="J272" s="9">
        <f t="shared" si="22"/>
        <v>25050.44</v>
      </c>
      <c r="K272" s="6">
        <f t="shared" si="23"/>
        <v>45234</v>
      </c>
      <c r="L272" s="6">
        <v>45236</v>
      </c>
      <c r="M272" s="5">
        <f t="shared" si="24"/>
        <v>2</v>
      </c>
      <c r="N272" s="5" t="str">
        <f t="shared" si="25"/>
        <v>kw.4</v>
      </c>
    </row>
    <row r="273" spans="1:14" hidden="1" x14ac:dyDescent="0.2">
      <c r="A273" s="5">
        <v>271</v>
      </c>
      <c r="B273" s="6">
        <v>45203</v>
      </c>
      <c r="C273" s="7" t="s">
        <v>12</v>
      </c>
      <c r="D273" s="8">
        <v>20</v>
      </c>
      <c r="E273" s="5" t="str">
        <f>VLOOKUP(D273,Klienci!$B$2:$C$25,2,0)</f>
        <v>R.JAWORSKI WROCLAW</v>
      </c>
      <c r="F273" s="5" t="str">
        <f>VLOOKUP(E273,Klienci!$C$2:$D$25,2,0)</f>
        <v>inna hurtownia</v>
      </c>
      <c r="G273" s="5" t="str">
        <f>VLOOKUP(E273,Klienci!$C$2:$E$25,3,0)</f>
        <v>zachodni</v>
      </c>
      <c r="H273" s="9">
        <v>5506.74</v>
      </c>
      <c r="I273" s="9">
        <f t="shared" si="21"/>
        <v>1266.55</v>
      </c>
      <c r="J273" s="9">
        <f t="shared" si="22"/>
        <v>6773.29</v>
      </c>
      <c r="K273" s="6">
        <f t="shared" si="23"/>
        <v>45224</v>
      </c>
      <c r="L273" s="6">
        <v>45237</v>
      </c>
      <c r="M273" s="5">
        <f t="shared" si="24"/>
        <v>13</v>
      </c>
      <c r="N273" s="5" t="str">
        <f t="shared" si="25"/>
        <v>kw.4</v>
      </c>
    </row>
    <row r="274" spans="1:14" hidden="1" x14ac:dyDescent="0.2">
      <c r="A274" s="5">
        <v>272</v>
      </c>
      <c r="B274" s="6">
        <v>45204</v>
      </c>
      <c r="C274" s="7" t="s">
        <v>11</v>
      </c>
      <c r="D274" s="8">
        <v>7</v>
      </c>
      <c r="E274" s="5" t="str">
        <f>VLOOKUP(D274,Klienci!$B$2:$C$25,2,0)</f>
        <v>GIRGOPOL GDANSK</v>
      </c>
      <c r="F274" s="5" t="str">
        <f>VLOOKUP(E274,Klienci!$C$2:$D$25,2,0)</f>
        <v>inna hurtownia</v>
      </c>
      <c r="G274" s="5" t="str">
        <f>VLOOKUP(E274,Klienci!$C$2:$E$25,3,0)</f>
        <v>północny</v>
      </c>
      <c r="H274" s="9">
        <v>5059.5</v>
      </c>
      <c r="I274" s="9">
        <f t="shared" si="21"/>
        <v>1163.69</v>
      </c>
      <c r="J274" s="9">
        <f t="shared" si="22"/>
        <v>6223.1900000000005</v>
      </c>
      <c r="K274" s="6">
        <f t="shared" si="23"/>
        <v>45225</v>
      </c>
      <c r="L274" s="6">
        <v>45227</v>
      </c>
      <c r="M274" s="5">
        <f t="shared" si="24"/>
        <v>2</v>
      </c>
      <c r="N274" s="5" t="str">
        <f t="shared" si="25"/>
        <v>kw.4</v>
      </c>
    </row>
    <row r="275" spans="1:14" hidden="1" x14ac:dyDescent="0.2">
      <c r="A275" s="5">
        <v>273</v>
      </c>
      <c r="B275" s="6">
        <v>45205</v>
      </c>
      <c r="C275" s="7" t="s">
        <v>12</v>
      </c>
      <c r="D275" s="8">
        <v>3</v>
      </c>
      <c r="E275" s="5" t="str">
        <f>VLOOKUP(D275,Klienci!$B$2:$C$25,2,0)</f>
        <v>WIGA SZCZECIN</v>
      </c>
      <c r="F275" s="5" t="str">
        <f>VLOOKUP(E275,Klienci!$C$2:$D$25,2,0)</f>
        <v>dealer autoryzowany</v>
      </c>
      <c r="G275" s="5" t="str">
        <f>VLOOKUP(E275,Klienci!$C$2:$E$25,3,0)</f>
        <v>północny</v>
      </c>
      <c r="H275" s="9">
        <v>8768.16</v>
      </c>
      <c r="I275" s="9">
        <f t="shared" si="21"/>
        <v>2016.68</v>
      </c>
      <c r="J275" s="9">
        <f t="shared" si="22"/>
        <v>10784.84</v>
      </c>
      <c r="K275" s="6">
        <f t="shared" si="23"/>
        <v>45236</v>
      </c>
      <c r="L275" s="6">
        <v>45236</v>
      </c>
      <c r="M275" s="5">
        <f t="shared" si="24"/>
        <v>0</v>
      </c>
      <c r="N275" s="5" t="str">
        <f t="shared" si="25"/>
        <v>kw.4</v>
      </c>
    </row>
    <row r="276" spans="1:14" hidden="1" x14ac:dyDescent="0.2">
      <c r="A276" s="5">
        <v>274</v>
      </c>
      <c r="B276" s="6">
        <v>45205</v>
      </c>
      <c r="C276" s="7" t="s">
        <v>11</v>
      </c>
      <c r="D276" s="8">
        <v>14</v>
      </c>
      <c r="E276" s="5" t="str">
        <f>VLOOKUP(D276,Klienci!$B$2:$C$25,2,0)</f>
        <v>R.MALINOWSKI MILANOWEK</v>
      </c>
      <c r="F276" s="5" t="str">
        <f>VLOOKUP(E276,Klienci!$C$2:$D$25,2,0)</f>
        <v>zakład przemysłowy</v>
      </c>
      <c r="G276" s="5" t="str">
        <f>VLOOKUP(E276,Klienci!$C$2:$E$25,3,0)</f>
        <v>centralny i wschodni</v>
      </c>
      <c r="H276" s="9">
        <v>921.19</v>
      </c>
      <c r="I276" s="9">
        <f t="shared" si="21"/>
        <v>211.87</v>
      </c>
      <c r="J276" s="9">
        <f t="shared" si="22"/>
        <v>1133.06</v>
      </c>
      <c r="K276" s="6">
        <f t="shared" si="23"/>
        <v>45219</v>
      </c>
      <c r="L276" s="6">
        <v>45228</v>
      </c>
      <c r="M276" s="5">
        <f t="shared" si="24"/>
        <v>9</v>
      </c>
      <c r="N276" s="5" t="str">
        <f t="shared" si="25"/>
        <v>kw.4</v>
      </c>
    </row>
    <row r="277" spans="1:14" hidden="1" x14ac:dyDescent="0.2">
      <c r="A277" s="5">
        <v>275</v>
      </c>
      <c r="B277" s="6">
        <v>45205</v>
      </c>
      <c r="C277" s="7" t="s">
        <v>11</v>
      </c>
      <c r="D277" s="8">
        <v>17</v>
      </c>
      <c r="E277" s="5" t="str">
        <f>VLOOKUP(D277,Klienci!$B$2:$C$25,2,0)</f>
        <v>GARIA OLSZTYN</v>
      </c>
      <c r="F277" s="5" t="str">
        <f>VLOOKUP(E277,Klienci!$C$2:$D$25,2,0)</f>
        <v>dealer autoryzowany</v>
      </c>
      <c r="G277" s="5" t="str">
        <f>VLOOKUP(E277,Klienci!$C$2:$E$25,3,0)</f>
        <v>północny</v>
      </c>
      <c r="H277" s="9">
        <v>8664.09</v>
      </c>
      <c r="I277" s="9">
        <f t="shared" si="21"/>
        <v>1992.74</v>
      </c>
      <c r="J277" s="9">
        <f t="shared" si="22"/>
        <v>10656.83</v>
      </c>
      <c r="K277" s="6">
        <f t="shared" si="23"/>
        <v>45236</v>
      </c>
      <c r="L277" s="6">
        <v>45246</v>
      </c>
      <c r="M277" s="5">
        <f t="shared" si="24"/>
        <v>10</v>
      </c>
      <c r="N277" s="5" t="str">
        <f t="shared" si="25"/>
        <v>kw.4</v>
      </c>
    </row>
    <row r="278" spans="1:14" hidden="1" x14ac:dyDescent="0.2">
      <c r="A278" s="5">
        <v>276</v>
      </c>
      <c r="B278" s="6">
        <v>45205</v>
      </c>
      <c r="C278" s="7" t="s">
        <v>11</v>
      </c>
      <c r="D278" s="8">
        <v>17</v>
      </c>
      <c r="E278" s="5" t="str">
        <f>VLOOKUP(D278,Klienci!$B$2:$C$25,2,0)</f>
        <v>GARIA OLSZTYN</v>
      </c>
      <c r="F278" s="5" t="str">
        <f>VLOOKUP(E278,Klienci!$C$2:$D$25,2,0)</f>
        <v>dealer autoryzowany</v>
      </c>
      <c r="G278" s="5" t="str">
        <f>VLOOKUP(E278,Klienci!$C$2:$E$25,3,0)</f>
        <v>północny</v>
      </c>
      <c r="H278" s="9">
        <v>7181.48</v>
      </c>
      <c r="I278" s="9">
        <f t="shared" si="21"/>
        <v>1651.74</v>
      </c>
      <c r="J278" s="9">
        <f t="shared" si="22"/>
        <v>8833.2199999999993</v>
      </c>
      <c r="K278" s="6">
        <f t="shared" si="23"/>
        <v>45236</v>
      </c>
      <c r="L278" s="6">
        <v>45245</v>
      </c>
      <c r="M278" s="5">
        <f t="shared" si="24"/>
        <v>9</v>
      </c>
      <c r="N278" s="5" t="str">
        <f t="shared" si="25"/>
        <v>kw.4</v>
      </c>
    </row>
    <row r="279" spans="1:14" hidden="1" x14ac:dyDescent="0.2">
      <c r="A279" s="5">
        <v>277</v>
      </c>
      <c r="B279" s="6">
        <v>45207</v>
      </c>
      <c r="C279" s="7" t="s">
        <v>12</v>
      </c>
      <c r="D279" s="8">
        <v>2</v>
      </c>
      <c r="E279" s="5" t="str">
        <f>VLOOKUP(D279,Klienci!$B$2:$C$25,2,0)</f>
        <v>O.W.P.T. POZNAN</v>
      </c>
      <c r="F279" s="5" t="str">
        <f>VLOOKUP(E279,Klienci!$C$2:$D$25,2,0)</f>
        <v>dealer autoryzowany</v>
      </c>
      <c r="G279" s="5" t="str">
        <f>VLOOKUP(E279,Klienci!$C$2:$E$25,3,0)</f>
        <v>zachodni</v>
      </c>
      <c r="H279" s="9">
        <v>3533.08</v>
      </c>
      <c r="I279" s="9">
        <f t="shared" si="21"/>
        <v>812.61</v>
      </c>
      <c r="J279" s="9">
        <f t="shared" si="22"/>
        <v>4345.6899999999996</v>
      </c>
      <c r="K279" s="6">
        <f t="shared" si="23"/>
        <v>45238</v>
      </c>
      <c r="L279" s="6">
        <v>45245</v>
      </c>
      <c r="M279" s="5">
        <f t="shared" si="24"/>
        <v>7</v>
      </c>
      <c r="N279" s="5" t="str">
        <f t="shared" si="25"/>
        <v>kw.4</v>
      </c>
    </row>
    <row r="280" spans="1:14" hidden="1" x14ac:dyDescent="0.2">
      <c r="A280" s="5">
        <v>278</v>
      </c>
      <c r="B280" s="6">
        <v>45207</v>
      </c>
      <c r="C280" s="7" t="s">
        <v>11</v>
      </c>
      <c r="D280" s="8">
        <v>4</v>
      </c>
      <c r="E280" s="5" t="str">
        <f>VLOOKUP(D280,Klienci!$B$2:$C$25,2,0)</f>
        <v>KAR-PEK POZNAN</v>
      </c>
      <c r="F280" s="5" t="str">
        <f>VLOOKUP(E280,Klienci!$C$2:$D$25,2,0)</f>
        <v>dealer autoryzowany</v>
      </c>
      <c r="G280" s="5" t="str">
        <f>VLOOKUP(E280,Klienci!$C$2:$E$25,3,0)</f>
        <v>zachodni</v>
      </c>
      <c r="H280" s="9">
        <v>22590.07</v>
      </c>
      <c r="I280" s="9">
        <f t="shared" si="21"/>
        <v>5195.72</v>
      </c>
      <c r="J280" s="9">
        <f t="shared" si="22"/>
        <v>27785.79</v>
      </c>
      <c r="K280" s="6">
        <f t="shared" si="23"/>
        <v>45238</v>
      </c>
      <c r="L280" s="6">
        <v>45240</v>
      </c>
      <c r="M280" s="5">
        <f t="shared" si="24"/>
        <v>2</v>
      </c>
      <c r="N280" s="5" t="str">
        <f t="shared" si="25"/>
        <v>kw.4</v>
      </c>
    </row>
    <row r="281" spans="1:14" hidden="1" x14ac:dyDescent="0.2">
      <c r="A281" s="5">
        <v>279</v>
      </c>
      <c r="B281" s="6">
        <v>45208</v>
      </c>
      <c r="C281" s="7" t="s">
        <v>12</v>
      </c>
      <c r="D281" s="8">
        <v>18</v>
      </c>
      <c r="E281" s="5" t="str">
        <f>VLOOKUP(D281,Klienci!$B$2:$C$25,2,0)</f>
        <v>PPRT KEDZIERZYN-KOZLE</v>
      </c>
      <c r="F281" s="5" t="str">
        <f>VLOOKUP(E281,Klienci!$C$2:$D$25,2,0)</f>
        <v>inna hurtownia</v>
      </c>
      <c r="G281" s="5" t="str">
        <f>VLOOKUP(E281,Klienci!$C$2:$E$25,3,0)</f>
        <v>południowy</v>
      </c>
      <c r="H281" s="9">
        <v>8338.4500000000007</v>
      </c>
      <c r="I281" s="9">
        <f t="shared" si="21"/>
        <v>1917.84</v>
      </c>
      <c r="J281" s="9">
        <f t="shared" si="22"/>
        <v>10256.290000000001</v>
      </c>
      <c r="K281" s="6">
        <f t="shared" si="23"/>
        <v>45229</v>
      </c>
      <c r="L281" s="6">
        <v>45239</v>
      </c>
      <c r="M281" s="5">
        <f t="shared" si="24"/>
        <v>10</v>
      </c>
      <c r="N281" s="5" t="str">
        <f t="shared" si="25"/>
        <v>kw.4</v>
      </c>
    </row>
    <row r="282" spans="1:14" hidden="1" x14ac:dyDescent="0.2">
      <c r="A282" s="5">
        <v>280</v>
      </c>
      <c r="B282" s="6">
        <v>45210</v>
      </c>
      <c r="C282" s="7" t="s">
        <v>11</v>
      </c>
      <c r="D282" s="8">
        <v>4</v>
      </c>
      <c r="E282" s="5" t="str">
        <f>VLOOKUP(D282,Klienci!$B$2:$C$25,2,0)</f>
        <v>KAR-PEK POZNAN</v>
      </c>
      <c r="F282" s="5" t="str">
        <f>VLOOKUP(E282,Klienci!$C$2:$D$25,2,0)</f>
        <v>dealer autoryzowany</v>
      </c>
      <c r="G282" s="5" t="str">
        <f>VLOOKUP(E282,Klienci!$C$2:$E$25,3,0)</f>
        <v>zachodni</v>
      </c>
      <c r="H282" s="9">
        <v>21129.89</v>
      </c>
      <c r="I282" s="9">
        <f t="shared" si="21"/>
        <v>4859.87</v>
      </c>
      <c r="J282" s="9">
        <f t="shared" si="22"/>
        <v>25989.759999999998</v>
      </c>
      <c r="K282" s="6">
        <f t="shared" si="23"/>
        <v>45241</v>
      </c>
      <c r="L282" s="6">
        <v>45241</v>
      </c>
      <c r="M282" s="5">
        <f t="shared" si="24"/>
        <v>0</v>
      </c>
      <c r="N282" s="5" t="str">
        <f t="shared" si="25"/>
        <v>kw.4</v>
      </c>
    </row>
    <row r="283" spans="1:14" hidden="1" x14ac:dyDescent="0.2">
      <c r="A283" s="5">
        <v>281</v>
      </c>
      <c r="B283" s="6">
        <v>45210</v>
      </c>
      <c r="C283" s="7" t="s">
        <v>11</v>
      </c>
      <c r="D283" s="8">
        <v>21</v>
      </c>
      <c r="E283" s="5" t="str">
        <f>VLOOKUP(D283,Klienci!$B$2:$C$25,2,0)</f>
        <v>SALET LODZ</v>
      </c>
      <c r="F283" s="5" t="str">
        <f>VLOOKUP(E283,Klienci!$C$2:$D$25,2,0)</f>
        <v>zakład przemysłowy</v>
      </c>
      <c r="G283" s="5" t="str">
        <f>VLOOKUP(E283,Klienci!$C$2:$E$25,3,0)</f>
        <v>centralny i wschodni</v>
      </c>
      <c r="H283" s="9">
        <v>1872.36</v>
      </c>
      <c r="I283" s="9">
        <f t="shared" si="21"/>
        <v>430.64</v>
      </c>
      <c r="J283" s="9">
        <f t="shared" si="22"/>
        <v>2303</v>
      </c>
      <c r="K283" s="6">
        <f t="shared" si="23"/>
        <v>45224</v>
      </c>
      <c r="L283" s="6">
        <v>45227</v>
      </c>
      <c r="M283" s="5">
        <f t="shared" si="24"/>
        <v>3</v>
      </c>
      <c r="N283" s="5" t="str">
        <f t="shared" si="25"/>
        <v>kw.4</v>
      </c>
    </row>
    <row r="284" spans="1:14" hidden="1" x14ac:dyDescent="0.2">
      <c r="A284" s="5">
        <v>282</v>
      </c>
      <c r="B284" s="6">
        <v>45211</v>
      </c>
      <c r="C284" s="7" t="s">
        <v>12</v>
      </c>
      <c r="D284" s="8">
        <v>8</v>
      </c>
      <c r="E284" s="5" t="str">
        <f>VLOOKUP(D284,Klienci!$B$2:$C$25,2,0)</f>
        <v>SKALA BIELSKO-BIALA</v>
      </c>
      <c r="F284" s="5" t="str">
        <f>VLOOKUP(E284,Klienci!$C$2:$D$25,2,0)</f>
        <v>inna hurtownia</v>
      </c>
      <c r="G284" s="5" t="str">
        <f>VLOOKUP(E284,Klienci!$C$2:$E$25,3,0)</f>
        <v>południowy</v>
      </c>
      <c r="H284" s="9">
        <v>3044.44</v>
      </c>
      <c r="I284" s="9">
        <f t="shared" si="21"/>
        <v>700.22</v>
      </c>
      <c r="J284" s="9">
        <f t="shared" si="22"/>
        <v>3744.66</v>
      </c>
      <c r="K284" s="6">
        <f t="shared" si="23"/>
        <v>45232</v>
      </c>
      <c r="L284" s="6">
        <v>45230</v>
      </c>
      <c r="M284" s="5">
        <f t="shared" si="24"/>
        <v>-2</v>
      </c>
      <c r="N284" s="5" t="str">
        <f t="shared" si="25"/>
        <v>kw.4</v>
      </c>
    </row>
    <row r="285" spans="1:14" hidden="1" x14ac:dyDescent="0.2">
      <c r="A285" s="5">
        <v>283</v>
      </c>
      <c r="B285" s="6">
        <v>45211</v>
      </c>
      <c r="C285" s="7" t="s">
        <v>11</v>
      </c>
      <c r="D285" s="8">
        <v>20</v>
      </c>
      <c r="E285" s="5" t="str">
        <f>VLOOKUP(D285,Klienci!$B$2:$C$25,2,0)</f>
        <v>R.JAWORSKI WROCLAW</v>
      </c>
      <c r="F285" s="5" t="str">
        <f>VLOOKUP(E285,Klienci!$C$2:$D$25,2,0)</f>
        <v>inna hurtownia</v>
      </c>
      <c r="G285" s="5" t="str">
        <f>VLOOKUP(E285,Klienci!$C$2:$E$25,3,0)</f>
        <v>zachodni</v>
      </c>
      <c r="H285" s="9">
        <v>4711.2700000000004</v>
      </c>
      <c r="I285" s="9">
        <f t="shared" si="21"/>
        <v>1083.5899999999999</v>
      </c>
      <c r="J285" s="9">
        <f t="shared" si="22"/>
        <v>5794.8600000000006</v>
      </c>
      <c r="K285" s="6">
        <f t="shared" si="23"/>
        <v>45232</v>
      </c>
      <c r="L285" s="6">
        <v>45257</v>
      </c>
      <c r="M285" s="5">
        <f t="shared" si="24"/>
        <v>25</v>
      </c>
      <c r="N285" s="5" t="str">
        <f t="shared" si="25"/>
        <v>kw.4</v>
      </c>
    </row>
    <row r="286" spans="1:14" hidden="1" x14ac:dyDescent="0.2">
      <c r="A286" s="5">
        <v>284</v>
      </c>
      <c r="B286" s="6">
        <v>45213</v>
      </c>
      <c r="C286" s="7" t="s">
        <v>11</v>
      </c>
      <c r="D286" s="8">
        <v>3</v>
      </c>
      <c r="E286" s="5" t="str">
        <f>VLOOKUP(D286,Klienci!$B$2:$C$25,2,0)</f>
        <v>WIGA SZCZECIN</v>
      </c>
      <c r="F286" s="5" t="str">
        <f>VLOOKUP(E286,Klienci!$C$2:$D$25,2,0)</f>
        <v>dealer autoryzowany</v>
      </c>
      <c r="G286" s="5" t="str">
        <f>VLOOKUP(E286,Klienci!$C$2:$E$25,3,0)</f>
        <v>północny</v>
      </c>
      <c r="H286" s="9">
        <v>7239.35</v>
      </c>
      <c r="I286" s="9">
        <f t="shared" si="21"/>
        <v>1665.05</v>
      </c>
      <c r="J286" s="9">
        <f t="shared" si="22"/>
        <v>8904.4</v>
      </c>
      <c r="K286" s="6">
        <f t="shared" si="23"/>
        <v>45244</v>
      </c>
      <c r="L286" s="6">
        <v>45241</v>
      </c>
      <c r="M286" s="5">
        <f t="shared" si="24"/>
        <v>-3</v>
      </c>
      <c r="N286" s="5" t="str">
        <f t="shared" si="25"/>
        <v>kw.4</v>
      </c>
    </row>
    <row r="287" spans="1:14" hidden="1" x14ac:dyDescent="0.2">
      <c r="A287" s="5">
        <v>285</v>
      </c>
      <c r="B287" s="6">
        <v>45214</v>
      </c>
      <c r="C287" s="7" t="s">
        <v>12</v>
      </c>
      <c r="D287" s="8">
        <v>8</v>
      </c>
      <c r="E287" s="5" t="str">
        <f>VLOOKUP(D287,Klienci!$B$2:$C$25,2,0)</f>
        <v>SKALA BIELSKO-BIALA</v>
      </c>
      <c r="F287" s="5" t="str">
        <f>VLOOKUP(E287,Klienci!$C$2:$D$25,2,0)</f>
        <v>inna hurtownia</v>
      </c>
      <c r="G287" s="5" t="str">
        <f>VLOOKUP(E287,Klienci!$C$2:$E$25,3,0)</f>
        <v>południowy</v>
      </c>
      <c r="H287" s="9">
        <v>4691.4799999999996</v>
      </c>
      <c r="I287" s="9">
        <f t="shared" si="21"/>
        <v>1079.04</v>
      </c>
      <c r="J287" s="9">
        <f t="shared" si="22"/>
        <v>5770.5199999999995</v>
      </c>
      <c r="K287" s="6">
        <f t="shared" si="23"/>
        <v>45235</v>
      </c>
      <c r="L287" s="6">
        <v>45239</v>
      </c>
      <c r="M287" s="5">
        <f t="shared" si="24"/>
        <v>4</v>
      </c>
      <c r="N287" s="5" t="str">
        <f t="shared" si="25"/>
        <v>kw.4</v>
      </c>
    </row>
    <row r="288" spans="1:14" hidden="1" x14ac:dyDescent="0.2">
      <c r="A288" s="5">
        <v>286</v>
      </c>
      <c r="B288" s="6">
        <v>45215</v>
      </c>
      <c r="C288" s="7" t="s">
        <v>12</v>
      </c>
      <c r="D288" s="8">
        <v>8</v>
      </c>
      <c r="E288" s="5" t="str">
        <f>VLOOKUP(D288,Klienci!$B$2:$C$25,2,0)</f>
        <v>SKALA BIELSKO-BIALA</v>
      </c>
      <c r="F288" s="5" t="str">
        <f>VLOOKUP(E288,Klienci!$C$2:$D$25,2,0)</f>
        <v>inna hurtownia</v>
      </c>
      <c r="G288" s="5" t="str">
        <f>VLOOKUP(E288,Klienci!$C$2:$E$25,3,0)</f>
        <v>południowy</v>
      </c>
      <c r="H288" s="9">
        <v>6649.55</v>
      </c>
      <c r="I288" s="9">
        <f t="shared" si="21"/>
        <v>1529.4</v>
      </c>
      <c r="J288" s="9">
        <f t="shared" si="22"/>
        <v>8178.9500000000007</v>
      </c>
      <c r="K288" s="6">
        <f t="shared" si="23"/>
        <v>45236</v>
      </c>
      <c r="L288" s="6">
        <v>45241</v>
      </c>
      <c r="M288" s="5">
        <f t="shared" si="24"/>
        <v>5</v>
      </c>
      <c r="N288" s="5" t="str">
        <f t="shared" si="25"/>
        <v>kw.4</v>
      </c>
    </row>
    <row r="289" spans="1:14" hidden="1" x14ac:dyDescent="0.2">
      <c r="A289" s="5">
        <v>287</v>
      </c>
      <c r="B289" s="6">
        <v>45215</v>
      </c>
      <c r="C289" s="7" t="s">
        <v>12</v>
      </c>
      <c r="D289" s="8">
        <v>17</v>
      </c>
      <c r="E289" s="5" t="str">
        <f>VLOOKUP(D289,Klienci!$B$2:$C$25,2,0)</f>
        <v>GARIA OLSZTYN</v>
      </c>
      <c r="F289" s="5" t="str">
        <f>VLOOKUP(E289,Klienci!$C$2:$D$25,2,0)</f>
        <v>dealer autoryzowany</v>
      </c>
      <c r="G289" s="5" t="str">
        <f>VLOOKUP(E289,Klienci!$C$2:$E$25,3,0)</f>
        <v>północny</v>
      </c>
      <c r="H289" s="9">
        <v>5994.91</v>
      </c>
      <c r="I289" s="9">
        <f t="shared" si="21"/>
        <v>1378.83</v>
      </c>
      <c r="J289" s="9">
        <f t="shared" si="22"/>
        <v>7373.74</v>
      </c>
      <c r="K289" s="6">
        <f t="shared" si="23"/>
        <v>45246</v>
      </c>
      <c r="L289" s="6">
        <v>45251</v>
      </c>
      <c r="M289" s="5">
        <f t="shared" si="24"/>
        <v>5</v>
      </c>
      <c r="N289" s="5" t="str">
        <f t="shared" si="25"/>
        <v>kw.4</v>
      </c>
    </row>
    <row r="290" spans="1:14" hidden="1" x14ac:dyDescent="0.2">
      <c r="A290" s="5">
        <v>288</v>
      </c>
      <c r="B290" s="6">
        <v>45215</v>
      </c>
      <c r="C290" s="7" t="s">
        <v>12</v>
      </c>
      <c r="D290" s="8">
        <v>20</v>
      </c>
      <c r="E290" s="5" t="str">
        <f>VLOOKUP(D290,Klienci!$B$2:$C$25,2,0)</f>
        <v>R.JAWORSKI WROCLAW</v>
      </c>
      <c r="F290" s="5" t="str">
        <f>VLOOKUP(E290,Klienci!$C$2:$D$25,2,0)</f>
        <v>inna hurtownia</v>
      </c>
      <c r="G290" s="5" t="str">
        <f>VLOOKUP(E290,Klienci!$C$2:$E$25,3,0)</f>
        <v>zachodni</v>
      </c>
      <c r="H290" s="9">
        <v>4374.59</v>
      </c>
      <c r="I290" s="9">
        <f t="shared" si="21"/>
        <v>1006.16</v>
      </c>
      <c r="J290" s="9">
        <f t="shared" si="22"/>
        <v>5380.75</v>
      </c>
      <c r="K290" s="6">
        <f t="shared" si="23"/>
        <v>45236</v>
      </c>
      <c r="L290" s="6">
        <v>45249</v>
      </c>
      <c r="M290" s="5">
        <f t="shared" si="24"/>
        <v>13</v>
      </c>
      <c r="N290" s="5" t="str">
        <f t="shared" si="25"/>
        <v>kw.4</v>
      </c>
    </row>
    <row r="291" spans="1:14" hidden="1" x14ac:dyDescent="0.2">
      <c r="A291" s="5">
        <v>289</v>
      </c>
      <c r="B291" s="6">
        <v>45216</v>
      </c>
      <c r="C291" s="7" t="s">
        <v>12</v>
      </c>
      <c r="D291" s="8">
        <v>17</v>
      </c>
      <c r="E291" s="5" t="str">
        <f>VLOOKUP(D291,Klienci!$B$2:$C$25,2,0)</f>
        <v>GARIA OLSZTYN</v>
      </c>
      <c r="F291" s="5" t="str">
        <f>VLOOKUP(E291,Klienci!$C$2:$D$25,2,0)</f>
        <v>dealer autoryzowany</v>
      </c>
      <c r="G291" s="5" t="str">
        <f>VLOOKUP(E291,Klienci!$C$2:$E$25,3,0)</f>
        <v>północny</v>
      </c>
      <c r="H291" s="9">
        <v>5842.65</v>
      </c>
      <c r="I291" s="9">
        <f t="shared" si="21"/>
        <v>1343.81</v>
      </c>
      <c r="J291" s="9">
        <f t="shared" si="22"/>
        <v>7186.4599999999991</v>
      </c>
      <c r="K291" s="6">
        <f t="shared" si="23"/>
        <v>45247</v>
      </c>
      <c r="L291" s="6">
        <v>45253</v>
      </c>
      <c r="M291" s="5">
        <f t="shared" si="24"/>
        <v>6</v>
      </c>
      <c r="N291" s="5" t="str">
        <f t="shared" si="25"/>
        <v>kw.4</v>
      </c>
    </row>
    <row r="292" spans="1:14" hidden="1" x14ac:dyDescent="0.2">
      <c r="A292" s="5">
        <v>290</v>
      </c>
      <c r="B292" s="6">
        <v>45218</v>
      </c>
      <c r="C292" s="7" t="s">
        <v>11</v>
      </c>
      <c r="D292" s="8">
        <v>23</v>
      </c>
      <c r="E292" s="5" t="str">
        <f>VLOOKUP(D292,Klienci!$B$2:$C$25,2,0)</f>
        <v xml:space="preserve">T.CZAPLIŃSKI KRAKOW  </v>
      </c>
      <c r="F292" s="5" t="str">
        <f>VLOOKUP(E292,Klienci!$C$2:$D$25,2,0)</f>
        <v>zakład przemysłowy</v>
      </c>
      <c r="G292" s="5" t="str">
        <f>VLOOKUP(E292,Klienci!$C$2:$E$25,3,0)</f>
        <v>południowy</v>
      </c>
      <c r="H292" s="9">
        <v>1379.57</v>
      </c>
      <c r="I292" s="9">
        <f t="shared" si="21"/>
        <v>317.3</v>
      </c>
      <c r="J292" s="9">
        <f t="shared" si="22"/>
        <v>1696.87</v>
      </c>
      <c r="K292" s="6">
        <f t="shared" si="23"/>
        <v>45232</v>
      </c>
      <c r="L292" s="6">
        <v>45245</v>
      </c>
      <c r="M292" s="5">
        <f t="shared" si="24"/>
        <v>13</v>
      </c>
      <c r="N292" s="5" t="str">
        <f t="shared" si="25"/>
        <v>kw.4</v>
      </c>
    </row>
    <row r="293" spans="1:14" hidden="1" x14ac:dyDescent="0.2">
      <c r="A293" s="5">
        <v>291</v>
      </c>
      <c r="B293" s="6">
        <v>45219</v>
      </c>
      <c r="C293" s="7" t="s">
        <v>11</v>
      </c>
      <c r="D293" s="8">
        <v>1</v>
      </c>
      <c r="E293" s="5" t="str">
        <f>VLOOKUP(D293,Klienci!$B$2:$C$25,2,0)</f>
        <v>JAFAN WARSZAWA</v>
      </c>
      <c r="F293" s="5" t="str">
        <f>VLOOKUP(E293,Klienci!$C$2:$D$25,2,0)</f>
        <v>dealer autoryzowany</v>
      </c>
      <c r="G293" s="5" t="str">
        <f>VLOOKUP(E293,Klienci!$C$2:$E$25,3,0)</f>
        <v>centralny i wschodni</v>
      </c>
      <c r="H293" s="9">
        <v>10884.88</v>
      </c>
      <c r="I293" s="9">
        <f t="shared" si="21"/>
        <v>2503.52</v>
      </c>
      <c r="J293" s="9">
        <f t="shared" si="22"/>
        <v>13388.4</v>
      </c>
      <c r="K293" s="6">
        <f t="shared" si="23"/>
        <v>45250</v>
      </c>
      <c r="L293" s="6">
        <v>45247</v>
      </c>
      <c r="M293" s="5">
        <f t="shared" si="24"/>
        <v>-3</v>
      </c>
      <c r="N293" s="5" t="str">
        <f t="shared" si="25"/>
        <v>kw.4</v>
      </c>
    </row>
    <row r="294" spans="1:14" hidden="1" x14ac:dyDescent="0.2">
      <c r="A294" s="5">
        <v>292</v>
      </c>
      <c r="B294" s="6">
        <v>45222</v>
      </c>
      <c r="C294" s="7" t="s">
        <v>11</v>
      </c>
      <c r="D294" s="8">
        <v>17</v>
      </c>
      <c r="E294" s="5" t="str">
        <f>VLOOKUP(D294,Klienci!$B$2:$C$25,2,0)</f>
        <v>GARIA OLSZTYN</v>
      </c>
      <c r="F294" s="5" t="str">
        <f>VLOOKUP(E294,Klienci!$C$2:$D$25,2,0)</f>
        <v>dealer autoryzowany</v>
      </c>
      <c r="G294" s="5" t="str">
        <f>VLOOKUP(E294,Klienci!$C$2:$E$25,3,0)</f>
        <v>północny</v>
      </c>
      <c r="H294" s="9">
        <v>9231.34</v>
      </c>
      <c r="I294" s="9">
        <f t="shared" si="21"/>
        <v>2123.21</v>
      </c>
      <c r="J294" s="9">
        <f t="shared" si="22"/>
        <v>11354.55</v>
      </c>
      <c r="K294" s="6">
        <f t="shared" si="23"/>
        <v>45253</v>
      </c>
      <c r="L294" s="6">
        <v>45256</v>
      </c>
      <c r="M294" s="5">
        <f t="shared" si="24"/>
        <v>3</v>
      </c>
      <c r="N294" s="5" t="str">
        <f t="shared" si="25"/>
        <v>kw.4</v>
      </c>
    </row>
    <row r="295" spans="1:14" hidden="1" x14ac:dyDescent="0.2">
      <c r="A295" s="5">
        <v>293</v>
      </c>
      <c r="B295" s="6">
        <v>45223</v>
      </c>
      <c r="C295" s="7" t="s">
        <v>11</v>
      </c>
      <c r="D295" s="8">
        <v>10</v>
      </c>
      <c r="E295" s="5" t="str">
        <f>VLOOKUP(D295,Klienci!$B$2:$C$25,2,0)</f>
        <v>SAM CHORZOW</v>
      </c>
      <c r="F295" s="5" t="str">
        <f>VLOOKUP(E295,Klienci!$C$2:$D$25,2,0)</f>
        <v>zakład przemysłowy</v>
      </c>
      <c r="G295" s="5" t="str">
        <f>VLOOKUP(E295,Klienci!$C$2:$E$25,3,0)</f>
        <v>południowy</v>
      </c>
      <c r="H295" s="9">
        <v>3958.19</v>
      </c>
      <c r="I295" s="9">
        <f t="shared" si="21"/>
        <v>910.38</v>
      </c>
      <c r="J295" s="9">
        <f t="shared" si="22"/>
        <v>4868.57</v>
      </c>
      <c r="K295" s="6">
        <f t="shared" si="23"/>
        <v>45237</v>
      </c>
      <c r="L295" s="6">
        <v>45257</v>
      </c>
      <c r="M295" s="5">
        <f t="shared" si="24"/>
        <v>20</v>
      </c>
      <c r="N295" s="5" t="str">
        <f t="shared" si="25"/>
        <v>kw.4</v>
      </c>
    </row>
    <row r="296" spans="1:14" hidden="1" x14ac:dyDescent="0.2">
      <c r="A296" s="5">
        <v>294</v>
      </c>
      <c r="B296" s="6">
        <v>45224</v>
      </c>
      <c r="C296" s="7" t="s">
        <v>11</v>
      </c>
      <c r="D296" s="8">
        <v>9</v>
      </c>
      <c r="E296" s="5" t="str">
        <f>VLOOKUP(D296,Klienci!$B$2:$C$25,2,0)</f>
        <v>TRATWA BRWINOW</v>
      </c>
      <c r="F296" s="5" t="str">
        <f>VLOOKUP(E296,Klienci!$C$2:$D$25,2,0)</f>
        <v>inna hurtownia</v>
      </c>
      <c r="G296" s="5" t="str">
        <f>VLOOKUP(E296,Klienci!$C$2:$E$25,3,0)</f>
        <v>centralny i wschodni</v>
      </c>
      <c r="H296" s="9">
        <v>4006.3</v>
      </c>
      <c r="I296" s="9">
        <f t="shared" si="21"/>
        <v>921.45</v>
      </c>
      <c r="J296" s="9">
        <f t="shared" si="22"/>
        <v>4927.75</v>
      </c>
      <c r="K296" s="6">
        <f t="shared" si="23"/>
        <v>45245</v>
      </c>
      <c r="L296" s="6">
        <v>45244</v>
      </c>
      <c r="M296" s="5">
        <f t="shared" si="24"/>
        <v>-1</v>
      </c>
      <c r="N296" s="5" t="str">
        <f t="shared" si="25"/>
        <v>kw.4</v>
      </c>
    </row>
    <row r="297" spans="1:14" hidden="1" x14ac:dyDescent="0.2">
      <c r="A297" s="5">
        <v>295</v>
      </c>
      <c r="B297" s="6">
        <v>45225</v>
      </c>
      <c r="C297" s="7" t="s">
        <v>11</v>
      </c>
      <c r="D297" s="8">
        <v>17</v>
      </c>
      <c r="E297" s="5" t="str">
        <f>VLOOKUP(D297,Klienci!$B$2:$C$25,2,0)</f>
        <v>GARIA OLSZTYN</v>
      </c>
      <c r="F297" s="5" t="str">
        <f>VLOOKUP(E297,Klienci!$C$2:$D$25,2,0)</f>
        <v>dealer autoryzowany</v>
      </c>
      <c r="G297" s="5" t="str">
        <f>VLOOKUP(E297,Klienci!$C$2:$E$25,3,0)</f>
        <v>północny</v>
      </c>
      <c r="H297" s="9">
        <v>9372.31</v>
      </c>
      <c r="I297" s="9">
        <f t="shared" si="21"/>
        <v>2155.63</v>
      </c>
      <c r="J297" s="9">
        <f t="shared" si="22"/>
        <v>11527.939999999999</v>
      </c>
      <c r="K297" s="6">
        <f t="shared" si="23"/>
        <v>45256</v>
      </c>
      <c r="L297" s="6">
        <v>45262</v>
      </c>
      <c r="M297" s="5">
        <f t="shared" si="24"/>
        <v>6</v>
      </c>
      <c r="N297" s="5" t="str">
        <f t="shared" si="25"/>
        <v>kw.4</v>
      </c>
    </row>
    <row r="298" spans="1:14" hidden="1" x14ac:dyDescent="0.2">
      <c r="A298" s="5">
        <v>296</v>
      </c>
      <c r="B298" s="6">
        <v>45227</v>
      </c>
      <c r="C298" s="7" t="s">
        <v>11</v>
      </c>
      <c r="D298" s="8">
        <v>2</v>
      </c>
      <c r="E298" s="5" t="str">
        <f>VLOOKUP(D298,Klienci!$B$2:$C$25,2,0)</f>
        <v>O.W.P.T. POZNAN</v>
      </c>
      <c r="F298" s="5" t="str">
        <f>VLOOKUP(E298,Klienci!$C$2:$D$25,2,0)</f>
        <v>dealer autoryzowany</v>
      </c>
      <c r="G298" s="5" t="str">
        <f>VLOOKUP(E298,Klienci!$C$2:$E$25,3,0)</f>
        <v>zachodni</v>
      </c>
      <c r="H298" s="9">
        <v>9878.93</v>
      </c>
      <c r="I298" s="9">
        <f t="shared" si="21"/>
        <v>2272.15</v>
      </c>
      <c r="J298" s="9">
        <f t="shared" si="22"/>
        <v>12151.08</v>
      </c>
      <c r="K298" s="6">
        <f t="shared" si="23"/>
        <v>45258</v>
      </c>
      <c r="L298" s="6">
        <v>45255</v>
      </c>
      <c r="M298" s="5">
        <f t="shared" si="24"/>
        <v>-3</v>
      </c>
      <c r="N298" s="5" t="str">
        <f t="shared" si="25"/>
        <v>kw.4</v>
      </c>
    </row>
    <row r="299" spans="1:14" hidden="1" x14ac:dyDescent="0.2">
      <c r="A299" s="5">
        <v>297</v>
      </c>
      <c r="B299" s="6">
        <v>45227</v>
      </c>
      <c r="C299" s="7" t="s">
        <v>12</v>
      </c>
      <c r="D299" s="8">
        <v>3</v>
      </c>
      <c r="E299" s="5" t="str">
        <f>VLOOKUP(D299,Klienci!$B$2:$C$25,2,0)</f>
        <v>WIGA SZCZECIN</v>
      </c>
      <c r="F299" s="5" t="str">
        <f>VLOOKUP(E299,Klienci!$C$2:$D$25,2,0)</f>
        <v>dealer autoryzowany</v>
      </c>
      <c r="G299" s="5" t="str">
        <f>VLOOKUP(E299,Klienci!$C$2:$E$25,3,0)</f>
        <v>północny</v>
      </c>
      <c r="H299" s="9">
        <v>9833.82</v>
      </c>
      <c r="I299" s="9">
        <f t="shared" si="21"/>
        <v>2261.7800000000002</v>
      </c>
      <c r="J299" s="9">
        <f t="shared" si="22"/>
        <v>12095.6</v>
      </c>
      <c r="K299" s="6">
        <f t="shared" si="23"/>
        <v>45258</v>
      </c>
      <c r="L299" s="6">
        <v>45262</v>
      </c>
      <c r="M299" s="5">
        <f t="shared" si="24"/>
        <v>4</v>
      </c>
      <c r="N299" s="5" t="str">
        <f t="shared" si="25"/>
        <v>kw.4</v>
      </c>
    </row>
    <row r="300" spans="1:14" hidden="1" x14ac:dyDescent="0.2">
      <c r="A300" s="5">
        <v>298</v>
      </c>
      <c r="B300" s="6">
        <v>45227</v>
      </c>
      <c r="C300" s="7" t="s">
        <v>11</v>
      </c>
      <c r="D300" s="8">
        <v>17</v>
      </c>
      <c r="E300" s="5" t="str">
        <f>VLOOKUP(D300,Klienci!$B$2:$C$25,2,0)</f>
        <v>GARIA OLSZTYN</v>
      </c>
      <c r="F300" s="5" t="str">
        <f>VLOOKUP(E300,Klienci!$C$2:$D$25,2,0)</f>
        <v>dealer autoryzowany</v>
      </c>
      <c r="G300" s="5" t="str">
        <f>VLOOKUP(E300,Klienci!$C$2:$E$25,3,0)</f>
        <v>północny</v>
      </c>
      <c r="H300" s="9">
        <v>5391.5</v>
      </c>
      <c r="I300" s="9">
        <f t="shared" si="21"/>
        <v>1240.05</v>
      </c>
      <c r="J300" s="9">
        <f t="shared" si="22"/>
        <v>6631.55</v>
      </c>
      <c r="K300" s="6">
        <f t="shared" si="23"/>
        <v>45258</v>
      </c>
      <c r="L300" s="6">
        <v>45263</v>
      </c>
      <c r="M300" s="5">
        <f t="shared" si="24"/>
        <v>5</v>
      </c>
      <c r="N300" s="5" t="str">
        <f t="shared" si="25"/>
        <v>kw.4</v>
      </c>
    </row>
    <row r="301" spans="1:14" hidden="1" x14ac:dyDescent="0.2">
      <c r="A301" s="5">
        <v>299</v>
      </c>
      <c r="B301" s="6">
        <v>45228</v>
      </c>
      <c r="C301" s="7" t="s">
        <v>11</v>
      </c>
      <c r="D301" s="8">
        <v>8</v>
      </c>
      <c r="E301" s="5" t="str">
        <f>VLOOKUP(D301,Klienci!$B$2:$C$25,2,0)</f>
        <v>SKALA BIELSKO-BIALA</v>
      </c>
      <c r="F301" s="5" t="str">
        <f>VLOOKUP(E301,Klienci!$C$2:$D$25,2,0)</f>
        <v>inna hurtownia</v>
      </c>
      <c r="G301" s="5" t="str">
        <f>VLOOKUP(E301,Klienci!$C$2:$E$25,3,0)</f>
        <v>południowy</v>
      </c>
      <c r="H301" s="9">
        <v>793.14</v>
      </c>
      <c r="I301" s="9">
        <f t="shared" si="21"/>
        <v>182.42</v>
      </c>
      <c r="J301" s="9">
        <f t="shared" si="22"/>
        <v>975.56</v>
      </c>
      <c r="K301" s="6">
        <f t="shared" si="23"/>
        <v>45249</v>
      </c>
      <c r="L301" s="6">
        <v>45247</v>
      </c>
      <c r="M301" s="5">
        <f t="shared" si="24"/>
        <v>-2</v>
      </c>
      <c r="N301" s="5" t="str">
        <f t="shared" si="25"/>
        <v>kw.4</v>
      </c>
    </row>
    <row r="302" spans="1:14" hidden="1" x14ac:dyDescent="0.2">
      <c r="A302" s="5">
        <v>300</v>
      </c>
      <c r="B302" s="6">
        <v>45229</v>
      </c>
      <c r="C302" s="7" t="s">
        <v>11</v>
      </c>
      <c r="D302" s="8">
        <v>7</v>
      </c>
      <c r="E302" s="5" t="str">
        <f>VLOOKUP(D302,Klienci!$B$2:$C$25,2,0)</f>
        <v>GIRGOPOL GDANSK</v>
      </c>
      <c r="F302" s="5" t="str">
        <f>VLOOKUP(E302,Klienci!$C$2:$D$25,2,0)</f>
        <v>inna hurtownia</v>
      </c>
      <c r="G302" s="5" t="str">
        <f>VLOOKUP(E302,Klienci!$C$2:$E$25,3,0)</f>
        <v>północny</v>
      </c>
      <c r="H302" s="9">
        <v>8090.47</v>
      </c>
      <c r="I302" s="9">
        <f t="shared" si="21"/>
        <v>1860.81</v>
      </c>
      <c r="J302" s="9">
        <f t="shared" si="22"/>
        <v>9951.2800000000007</v>
      </c>
      <c r="K302" s="6">
        <f t="shared" si="23"/>
        <v>45250</v>
      </c>
      <c r="L302" s="6">
        <v>45256</v>
      </c>
      <c r="M302" s="5">
        <f t="shared" si="24"/>
        <v>6</v>
      </c>
      <c r="N302" s="5" t="str">
        <f t="shared" si="25"/>
        <v>kw.4</v>
      </c>
    </row>
    <row r="303" spans="1:14" hidden="1" x14ac:dyDescent="0.2">
      <c r="A303" s="5">
        <v>301</v>
      </c>
      <c r="B303" s="6">
        <v>45231</v>
      </c>
      <c r="C303" s="7" t="s">
        <v>11</v>
      </c>
      <c r="D303" s="8">
        <v>7</v>
      </c>
      <c r="E303" s="5" t="str">
        <f>VLOOKUP(D303,Klienci!$B$2:$C$25,2,0)</f>
        <v>GIRGOPOL GDANSK</v>
      </c>
      <c r="F303" s="5" t="str">
        <f>VLOOKUP(E303,Klienci!$C$2:$D$25,2,0)</f>
        <v>inna hurtownia</v>
      </c>
      <c r="G303" s="5" t="str">
        <f>VLOOKUP(E303,Klienci!$C$2:$E$25,3,0)</f>
        <v>północny</v>
      </c>
      <c r="H303" s="9">
        <v>6866.58</v>
      </c>
      <c r="I303" s="9">
        <f t="shared" si="21"/>
        <v>1579.31</v>
      </c>
      <c r="J303" s="9">
        <f t="shared" si="22"/>
        <v>8445.89</v>
      </c>
      <c r="K303" s="6">
        <f t="shared" si="23"/>
        <v>45252</v>
      </c>
      <c r="L303" s="6">
        <v>45252</v>
      </c>
      <c r="M303" s="5">
        <f t="shared" si="24"/>
        <v>0</v>
      </c>
      <c r="N303" s="5" t="str">
        <f t="shared" si="25"/>
        <v>kw.4</v>
      </c>
    </row>
    <row r="304" spans="1:14" hidden="1" x14ac:dyDescent="0.2">
      <c r="A304" s="5">
        <v>302</v>
      </c>
      <c r="B304" s="6">
        <v>45232</v>
      </c>
      <c r="C304" s="7" t="s">
        <v>11</v>
      </c>
      <c r="D304" s="8">
        <v>3</v>
      </c>
      <c r="E304" s="5" t="str">
        <f>VLOOKUP(D304,Klienci!$B$2:$C$25,2,0)</f>
        <v>WIGA SZCZECIN</v>
      </c>
      <c r="F304" s="5" t="str">
        <f>VLOOKUP(E304,Klienci!$C$2:$D$25,2,0)</f>
        <v>dealer autoryzowany</v>
      </c>
      <c r="G304" s="5" t="str">
        <f>VLOOKUP(E304,Klienci!$C$2:$E$25,3,0)</f>
        <v>północny</v>
      </c>
      <c r="H304" s="9">
        <v>10887.66</v>
      </c>
      <c r="I304" s="9">
        <f t="shared" si="21"/>
        <v>2504.16</v>
      </c>
      <c r="J304" s="9">
        <f t="shared" si="22"/>
        <v>13391.82</v>
      </c>
      <c r="K304" s="6">
        <f t="shared" si="23"/>
        <v>45262</v>
      </c>
      <c r="L304" s="6">
        <v>45265</v>
      </c>
      <c r="M304" s="5">
        <f t="shared" si="24"/>
        <v>3</v>
      </c>
      <c r="N304" s="5" t="str">
        <f t="shared" si="25"/>
        <v>kw.4</v>
      </c>
    </row>
    <row r="305" spans="1:14" hidden="1" x14ac:dyDescent="0.2">
      <c r="A305" s="5">
        <v>303</v>
      </c>
      <c r="B305" s="6">
        <v>45234</v>
      </c>
      <c r="C305" s="7" t="s">
        <v>11</v>
      </c>
      <c r="D305" s="8">
        <v>4</v>
      </c>
      <c r="E305" s="5" t="str">
        <f>VLOOKUP(D305,Klienci!$B$2:$C$25,2,0)</f>
        <v>KAR-PEK POZNAN</v>
      </c>
      <c r="F305" s="5" t="str">
        <f>VLOOKUP(E305,Klienci!$C$2:$D$25,2,0)</f>
        <v>dealer autoryzowany</v>
      </c>
      <c r="G305" s="5" t="str">
        <f>VLOOKUP(E305,Klienci!$C$2:$E$25,3,0)</f>
        <v>zachodni</v>
      </c>
      <c r="H305" s="9">
        <v>15425.28</v>
      </c>
      <c r="I305" s="9">
        <f t="shared" si="21"/>
        <v>3547.81</v>
      </c>
      <c r="J305" s="9">
        <f t="shared" si="22"/>
        <v>18973.09</v>
      </c>
      <c r="K305" s="6">
        <f t="shared" si="23"/>
        <v>45264</v>
      </c>
      <c r="L305" s="6">
        <v>45258</v>
      </c>
      <c r="M305" s="5">
        <f t="shared" si="24"/>
        <v>-6</v>
      </c>
      <c r="N305" s="5" t="str">
        <f t="shared" si="25"/>
        <v>kw.4</v>
      </c>
    </row>
    <row r="306" spans="1:14" hidden="1" x14ac:dyDescent="0.2">
      <c r="A306" s="5">
        <v>304</v>
      </c>
      <c r="B306" s="6">
        <v>45235</v>
      </c>
      <c r="C306" s="7" t="s">
        <v>11</v>
      </c>
      <c r="D306" s="8">
        <v>8</v>
      </c>
      <c r="E306" s="5" t="str">
        <f>VLOOKUP(D306,Klienci!$B$2:$C$25,2,0)</f>
        <v>SKALA BIELSKO-BIALA</v>
      </c>
      <c r="F306" s="5" t="str">
        <f>VLOOKUP(E306,Klienci!$C$2:$D$25,2,0)</f>
        <v>inna hurtownia</v>
      </c>
      <c r="G306" s="5" t="str">
        <f>VLOOKUP(E306,Klienci!$C$2:$E$25,3,0)</f>
        <v>południowy</v>
      </c>
      <c r="H306" s="9">
        <v>8623.75</v>
      </c>
      <c r="I306" s="9">
        <f t="shared" si="21"/>
        <v>1983.46</v>
      </c>
      <c r="J306" s="9">
        <f t="shared" si="22"/>
        <v>10607.21</v>
      </c>
      <c r="K306" s="6">
        <f t="shared" si="23"/>
        <v>45256</v>
      </c>
      <c r="L306" s="6">
        <v>45260</v>
      </c>
      <c r="M306" s="5">
        <f t="shared" si="24"/>
        <v>4</v>
      </c>
      <c r="N306" s="5" t="str">
        <f t="shared" si="25"/>
        <v>kw.4</v>
      </c>
    </row>
    <row r="307" spans="1:14" hidden="1" x14ac:dyDescent="0.2">
      <c r="A307" s="5">
        <v>305</v>
      </c>
      <c r="B307" s="6">
        <v>45236</v>
      </c>
      <c r="C307" s="7" t="s">
        <v>11</v>
      </c>
      <c r="D307" s="8">
        <v>4</v>
      </c>
      <c r="E307" s="5" t="str">
        <f>VLOOKUP(D307,Klienci!$B$2:$C$25,2,0)</f>
        <v>KAR-PEK POZNAN</v>
      </c>
      <c r="F307" s="5" t="str">
        <f>VLOOKUP(E307,Klienci!$C$2:$D$25,2,0)</f>
        <v>dealer autoryzowany</v>
      </c>
      <c r="G307" s="5" t="str">
        <f>VLOOKUP(E307,Klienci!$C$2:$E$25,3,0)</f>
        <v>zachodni</v>
      </c>
      <c r="H307" s="9">
        <v>18631.900000000001</v>
      </c>
      <c r="I307" s="9">
        <f t="shared" si="21"/>
        <v>4285.34</v>
      </c>
      <c r="J307" s="9">
        <f t="shared" si="22"/>
        <v>22917.24</v>
      </c>
      <c r="K307" s="6">
        <f t="shared" si="23"/>
        <v>45266</v>
      </c>
      <c r="L307" s="6">
        <v>45266</v>
      </c>
      <c r="M307" s="5">
        <f t="shared" si="24"/>
        <v>0</v>
      </c>
      <c r="N307" s="5" t="str">
        <f t="shared" si="25"/>
        <v>kw.4</v>
      </c>
    </row>
    <row r="308" spans="1:14" hidden="1" x14ac:dyDescent="0.2">
      <c r="A308" s="5">
        <v>306</v>
      </c>
      <c r="B308" s="6">
        <v>45239</v>
      </c>
      <c r="C308" s="7" t="s">
        <v>11</v>
      </c>
      <c r="D308" s="8">
        <v>13</v>
      </c>
      <c r="E308" s="5" t="str">
        <f>VLOOKUP(D308,Klienci!$B$2:$C$25,2,0)</f>
        <v>MORZE SZCZECIN</v>
      </c>
      <c r="F308" s="5" t="str">
        <f>VLOOKUP(E308,Klienci!$C$2:$D$25,2,0)</f>
        <v>zakład przemysłowy</v>
      </c>
      <c r="G308" s="5" t="str">
        <f>VLOOKUP(E308,Klienci!$C$2:$E$25,3,0)</f>
        <v>północny</v>
      </c>
      <c r="H308" s="9">
        <v>678.75</v>
      </c>
      <c r="I308" s="9">
        <f t="shared" si="21"/>
        <v>156.11000000000001</v>
      </c>
      <c r="J308" s="9">
        <f t="shared" si="22"/>
        <v>834.86</v>
      </c>
      <c r="K308" s="6">
        <f t="shared" si="23"/>
        <v>45253</v>
      </c>
      <c r="L308" s="6">
        <v>45263</v>
      </c>
      <c r="M308" s="5">
        <f t="shared" si="24"/>
        <v>10</v>
      </c>
      <c r="N308" s="5" t="str">
        <f t="shared" si="25"/>
        <v>kw.4</v>
      </c>
    </row>
    <row r="309" spans="1:14" hidden="1" x14ac:dyDescent="0.2">
      <c r="A309" s="5">
        <v>307</v>
      </c>
      <c r="B309" s="6">
        <v>45239</v>
      </c>
      <c r="C309" s="7" t="s">
        <v>12</v>
      </c>
      <c r="D309" s="8">
        <v>17</v>
      </c>
      <c r="E309" s="5" t="str">
        <f>VLOOKUP(D309,Klienci!$B$2:$C$25,2,0)</f>
        <v>GARIA OLSZTYN</v>
      </c>
      <c r="F309" s="5" t="str">
        <f>VLOOKUP(E309,Klienci!$C$2:$D$25,2,0)</f>
        <v>dealer autoryzowany</v>
      </c>
      <c r="G309" s="5" t="str">
        <f>VLOOKUP(E309,Klienci!$C$2:$E$25,3,0)</f>
        <v>północny</v>
      </c>
      <c r="H309" s="9">
        <v>9822.11</v>
      </c>
      <c r="I309" s="9">
        <f t="shared" si="21"/>
        <v>2259.09</v>
      </c>
      <c r="J309" s="9">
        <f t="shared" si="22"/>
        <v>12081.2</v>
      </c>
      <c r="K309" s="6">
        <f t="shared" si="23"/>
        <v>45269</v>
      </c>
      <c r="L309" s="6">
        <v>45276</v>
      </c>
      <c r="M309" s="5">
        <f t="shared" si="24"/>
        <v>7</v>
      </c>
      <c r="N309" s="5" t="str">
        <f t="shared" si="25"/>
        <v>kw.4</v>
      </c>
    </row>
    <row r="310" spans="1:14" hidden="1" x14ac:dyDescent="0.2">
      <c r="A310" s="5">
        <v>308</v>
      </c>
      <c r="B310" s="6">
        <v>45239</v>
      </c>
      <c r="C310" s="7" t="s">
        <v>12</v>
      </c>
      <c r="D310" s="8">
        <v>20</v>
      </c>
      <c r="E310" s="5" t="str">
        <f>VLOOKUP(D310,Klienci!$B$2:$C$25,2,0)</f>
        <v>R.JAWORSKI WROCLAW</v>
      </c>
      <c r="F310" s="5" t="str">
        <f>VLOOKUP(E310,Klienci!$C$2:$D$25,2,0)</f>
        <v>inna hurtownia</v>
      </c>
      <c r="G310" s="5" t="str">
        <f>VLOOKUP(E310,Klienci!$C$2:$E$25,3,0)</f>
        <v>zachodni</v>
      </c>
      <c r="H310" s="9">
        <v>4736.7</v>
      </c>
      <c r="I310" s="9">
        <f t="shared" si="21"/>
        <v>1089.44</v>
      </c>
      <c r="J310" s="9">
        <f t="shared" si="22"/>
        <v>5826.1399999999994</v>
      </c>
      <c r="K310" s="6">
        <f t="shared" si="23"/>
        <v>45260</v>
      </c>
      <c r="L310" s="6">
        <v>45265</v>
      </c>
      <c r="M310" s="5">
        <f t="shared" si="24"/>
        <v>5</v>
      </c>
      <c r="N310" s="5" t="str">
        <f t="shared" si="25"/>
        <v>kw.4</v>
      </c>
    </row>
    <row r="311" spans="1:14" hidden="1" x14ac:dyDescent="0.2">
      <c r="A311" s="5">
        <v>309</v>
      </c>
      <c r="B311" s="6">
        <v>45241</v>
      </c>
      <c r="C311" s="7" t="s">
        <v>12</v>
      </c>
      <c r="D311" s="8">
        <v>6</v>
      </c>
      <c r="E311" s="5" t="str">
        <f>VLOOKUP(D311,Klienci!$B$2:$C$25,2,0)</f>
        <v>WSCHOD BIALYSTOK</v>
      </c>
      <c r="F311" s="5" t="str">
        <f>VLOOKUP(E311,Klienci!$C$2:$D$25,2,0)</f>
        <v>dealer autoryzowany</v>
      </c>
      <c r="G311" s="5" t="str">
        <f>VLOOKUP(E311,Klienci!$C$2:$E$25,3,0)</f>
        <v>centralny i wschodni</v>
      </c>
      <c r="H311" s="9">
        <v>5184.1899999999996</v>
      </c>
      <c r="I311" s="9">
        <f t="shared" si="21"/>
        <v>1192.3599999999999</v>
      </c>
      <c r="J311" s="9">
        <f t="shared" si="22"/>
        <v>6376.5499999999993</v>
      </c>
      <c r="K311" s="6">
        <f t="shared" si="23"/>
        <v>45271</v>
      </c>
      <c r="L311" s="6">
        <v>45276</v>
      </c>
      <c r="M311" s="5">
        <f t="shared" si="24"/>
        <v>5</v>
      </c>
      <c r="N311" s="5" t="str">
        <f t="shared" si="25"/>
        <v>kw.4</v>
      </c>
    </row>
    <row r="312" spans="1:14" hidden="1" x14ac:dyDescent="0.2">
      <c r="A312" s="5">
        <v>310</v>
      </c>
      <c r="B312" s="6">
        <v>45242</v>
      </c>
      <c r="C312" s="7" t="s">
        <v>12</v>
      </c>
      <c r="D312" s="8">
        <v>7</v>
      </c>
      <c r="E312" s="5" t="str">
        <f>VLOOKUP(D312,Klienci!$B$2:$C$25,2,0)</f>
        <v>GIRGOPOL GDANSK</v>
      </c>
      <c r="F312" s="5" t="str">
        <f>VLOOKUP(E312,Klienci!$C$2:$D$25,2,0)</f>
        <v>inna hurtownia</v>
      </c>
      <c r="G312" s="5" t="str">
        <f>VLOOKUP(E312,Klienci!$C$2:$E$25,3,0)</f>
        <v>północny</v>
      </c>
      <c r="H312" s="9">
        <v>2542.5</v>
      </c>
      <c r="I312" s="9">
        <f t="shared" si="21"/>
        <v>584.78</v>
      </c>
      <c r="J312" s="9">
        <f t="shared" si="22"/>
        <v>3127.2799999999997</v>
      </c>
      <c r="K312" s="6">
        <f t="shared" si="23"/>
        <v>45263</v>
      </c>
      <c r="L312" s="6">
        <v>45264</v>
      </c>
      <c r="M312" s="5">
        <f t="shared" si="24"/>
        <v>1</v>
      </c>
      <c r="N312" s="5" t="str">
        <f t="shared" si="25"/>
        <v>kw.4</v>
      </c>
    </row>
    <row r="313" spans="1:14" hidden="1" x14ac:dyDescent="0.2">
      <c r="A313" s="5">
        <v>311</v>
      </c>
      <c r="B313" s="6">
        <v>45243</v>
      </c>
      <c r="C313" s="7" t="s">
        <v>11</v>
      </c>
      <c r="D313" s="8">
        <v>15</v>
      </c>
      <c r="E313" s="5" t="str">
        <f>VLOOKUP(D313,Klienci!$B$2:$C$25,2,0)</f>
        <v>T.GORAL BIALYSTOK</v>
      </c>
      <c r="F313" s="5" t="str">
        <f>VLOOKUP(E313,Klienci!$C$2:$D$25,2,0)</f>
        <v>dealer autoryzowany</v>
      </c>
      <c r="G313" s="5" t="str">
        <f>VLOOKUP(E313,Klienci!$C$2:$E$25,3,0)</f>
        <v>centralny i wschodni</v>
      </c>
      <c r="H313" s="9">
        <v>10056.379999999999</v>
      </c>
      <c r="I313" s="9">
        <f t="shared" si="21"/>
        <v>2312.9699999999998</v>
      </c>
      <c r="J313" s="9">
        <f t="shared" si="22"/>
        <v>12369.349999999999</v>
      </c>
      <c r="K313" s="6">
        <f t="shared" si="23"/>
        <v>45273</v>
      </c>
      <c r="L313" s="6">
        <v>45275</v>
      </c>
      <c r="M313" s="5">
        <f t="shared" si="24"/>
        <v>2</v>
      </c>
      <c r="N313" s="5" t="str">
        <f t="shared" si="25"/>
        <v>kw.4</v>
      </c>
    </row>
    <row r="314" spans="1:14" hidden="1" x14ac:dyDescent="0.2">
      <c r="A314" s="5">
        <v>312</v>
      </c>
      <c r="B314" s="6">
        <v>45243</v>
      </c>
      <c r="C314" s="7" t="s">
        <v>12</v>
      </c>
      <c r="D314" s="8">
        <v>20</v>
      </c>
      <c r="E314" s="5" t="str">
        <f>VLOOKUP(D314,Klienci!$B$2:$C$25,2,0)</f>
        <v>R.JAWORSKI WROCLAW</v>
      </c>
      <c r="F314" s="5" t="str">
        <f>VLOOKUP(E314,Klienci!$C$2:$D$25,2,0)</f>
        <v>inna hurtownia</v>
      </c>
      <c r="G314" s="5" t="str">
        <f>VLOOKUP(E314,Klienci!$C$2:$E$25,3,0)</f>
        <v>zachodni</v>
      </c>
      <c r="H314" s="9">
        <v>2161.6999999999998</v>
      </c>
      <c r="I314" s="9">
        <f t="shared" si="21"/>
        <v>497.19</v>
      </c>
      <c r="J314" s="9">
        <f t="shared" si="22"/>
        <v>2658.89</v>
      </c>
      <c r="K314" s="6">
        <f t="shared" si="23"/>
        <v>45264</v>
      </c>
      <c r="L314" s="6">
        <v>45289</v>
      </c>
      <c r="M314" s="5">
        <f t="shared" si="24"/>
        <v>25</v>
      </c>
      <c r="N314" s="5" t="str">
        <f t="shared" si="25"/>
        <v>kw.4</v>
      </c>
    </row>
    <row r="315" spans="1:14" hidden="1" x14ac:dyDescent="0.2">
      <c r="A315" s="5">
        <v>313</v>
      </c>
      <c r="B315" s="6">
        <v>45244</v>
      </c>
      <c r="C315" s="7" t="s">
        <v>12</v>
      </c>
      <c r="D315" s="8">
        <v>20</v>
      </c>
      <c r="E315" s="5" t="str">
        <f>VLOOKUP(D315,Klienci!$B$2:$C$25,2,0)</f>
        <v>R.JAWORSKI WROCLAW</v>
      </c>
      <c r="F315" s="5" t="str">
        <f>VLOOKUP(E315,Klienci!$C$2:$D$25,2,0)</f>
        <v>inna hurtownia</v>
      </c>
      <c r="G315" s="5" t="str">
        <f>VLOOKUP(E315,Klienci!$C$2:$E$25,3,0)</f>
        <v>zachodni</v>
      </c>
      <c r="H315" s="9">
        <v>3601.33</v>
      </c>
      <c r="I315" s="9">
        <f t="shared" si="21"/>
        <v>828.31</v>
      </c>
      <c r="J315" s="9">
        <f t="shared" si="22"/>
        <v>4429.6399999999994</v>
      </c>
      <c r="K315" s="6">
        <f t="shared" si="23"/>
        <v>45265</v>
      </c>
      <c r="L315" s="6">
        <v>45277</v>
      </c>
      <c r="M315" s="5">
        <f t="shared" si="24"/>
        <v>12</v>
      </c>
      <c r="N315" s="5" t="str">
        <f t="shared" si="25"/>
        <v>kw.4</v>
      </c>
    </row>
    <row r="316" spans="1:14" hidden="1" x14ac:dyDescent="0.2">
      <c r="A316" s="5">
        <v>314</v>
      </c>
      <c r="B316" s="6">
        <v>45245</v>
      </c>
      <c r="C316" s="7" t="s">
        <v>12</v>
      </c>
      <c r="D316" s="8">
        <v>17</v>
      </c>
      <c r="E316" s="5" t="str">
        <f>VLOOKUP(D316,Klienci!$B$2:$C$25,2,0)</f>
        <v>GARIA OLSZTYN</v>
      </c>
      <c r="F316" s="5" t="str">
        <f>VLOOKUP(E316,Klienci!$C$2:$D$25,2,0)</f>
        <v>dealer autoryzowany</v>
      </c>
      <c r="G316" s="5" t="str">
        <f>VLOOKUP(E316,Klienci!$C$2:$E$25,3,0)</f>
        <v>północny</v>
      </c>
      <c r="H316" s="9">
        <v>9404.69</v>
      </c>
      <c r="I316" s="9">
        <f t="shared" si="21"/>
        <v>2163.08</v>
      </c>
      <c r="J316" s="9">
        <f t="shared" si="22"/>
        <v>11567.77</v>
      </c>
      <c r="K316" s="6">
        <f t="shared" si="23"/>
        <v>45275</v>
      </c>
      <c r="L316" s="6">
        <v>45278</v>
      </c>
      <c r="M316" s="5">
        <f t="shared" si="24"/>
        <v>3</v>
      </c>
      <c r="N316" s="5" t="str">
        <f t="shared" si="25"/>
        <v>kw.4</v>
      </c>
    </row>
    <row r="317" spans="1:14" hidden="1" x14ac:dyDescent="0.2">
      <c r="A317" s="5">
        <v>315</v>
      </c>
      <c r="B317" s="6">
        <v>45246</v>
      </c>
      <c r="C317" s="7" t="s">
        <v>12</v>
      </c>
      <c r="D317" s="8">
        <v>3</v>
      </c>
      <c r="E317" s="5" t="str">
        <f>VLOOKUP(D317,Klienci!$B$2:$C$25,2,0)</f>
        <v>WIGA SZCZECIN</v>
      </c>
      <c r="F317" s="5" t="str">
        <f>VLOOKUP(E317,Klienci!$C$2:$D$25,2,0)</f>
        <v>dealer autoryzowany</v>
      </c>
      <c r="G317" s="5" t="str">
        <f>VLOOKUP(E317,Klienci!$C$2:$E$25,3,0)</f>
        <v>północny</v>
      </c>
      <c r="H317" s="9">
        <v>10217.25</v>
      </c>
      <c r="I317" s="9">
        <f t="shared" si="21"/>
        <v>2349.9699999999998</v>
      </c>
      <c r="J317" s="9">
        <f t="shared" si="22"/>
        <v>12567.22</v>
      </c>
      <c r="K317" s="6">
        <f t="shared" si="23"/>
        <v>45276</v>
      </c>
      <c r="L317" s="6">
        <v>45285</v>
      </c>
      <c r="M317" s="5">
        <f t="shared" si="24"/>
        <v>9</v>
      </c>
      <c r="N317" s="5" t="str">
        <f t="shared" si="25"/>
        <v>kw.4</v>
      </c>
    </row>
    <row r="318" spans="1:14" hidden="1" x14ac:dyDescent="0.2">
      <c r="A318" s="5">
        <v>316</v>
      </c>
      <c r="B318" s="6">
        <v>45246</v>
      </c>
      <c r="C318" s="7" t="s">
        <v>11</v>
      </c>
      <c r="D318" s="8">
        <v>24</v>
      </c>
      <c r="E318" s="5" t="str">
        <f>VLOOKUP(D318,Klienci!$B$2:$C$25,2,0)</f>
        <v>STANDARD KALISZ</v>
      </c>
      <c r="F318" s="5" t="str">
        <f>VLOOKUP(E318,Klienci!$C$2:$D$25,2,0)</f>
        <v>zakład przemysłowy</v>
      </c>
      <c r="G318" s="5" t="str">
        <f>VLOOKUP(E318,Klienci!$C$2:$E$25,3,0)</f>
        <v>zachodni</v>
      </c>
      <c r="H318" s="9">
        <v>1851.3</v>
      </c>
      <c r="I318" s="9">
        <f t="shared" si="21"/>
        <v>425.8</v>
      </c>
      <c r="J318" s="9">
        <f t="shared" si="22"/>
        <v>2277.1</v>
      </c>
      <c r="K318" s="6">
        <f t="shared" si="23"/>
        <v>45260</v>
      </c>
      <c r="L318" s="6">
        <v>45273</v>
      </c>
      <c r="M318" s="5">
        <f t="shared" si="24"/>
        <v>13</v>
      </c>
      <c r="N318" s="5" t="str">
        <f t="shared" si="25"/>
        <v>kw.4</v>
      </c>
    </row>
    <row r="319" spans="1:14" hidden="1" x14ac:dyDescent="0.2">
      <c r="A319" s="5">
        <v>317</v>
      </c>
      <c r="B319" s="6">
        <v>45247</v>
      </c>
      <c r="C319" s="7" t="s">
        <v>11</v>
      </c>
      <c r="D319" s="8">
        <v>6</v>
      </c>
      <c r="E319" s="5" t="str">
        <f>VLOOKUP(D319,Klienci!$B$2:$C$25,2,0)</f>
        <v>WSCHOD BIALYSTOK</v>
      </c>
      <c r="F319" s="5" t="str">
        <f>VLOOKUP(E319,Klienci!$C$2:$D$25,2,0)</f>
        <v>dealer autoryzowany</v>
      </c>
      <c r="G319" s="5" t="str">
        <f>VLOOKUP(E319,Klienci!$C$2:$E$25,3,0)</f>
        <v>centralny i wschodni</v>
      </c>
      <c r="H319" s="9">
        <v>6813.89</v>
      </c>
      <c r="I319" s="9">
        <f t="shared" si="21"/>
        <v>1567.19</v>
      </c>
      <c r="J319" s="9">
        <f t="shared" si="22"/>
        <v>8381.08</v>
      </c>
      <c r="K319" s="6">
        <f t="shared" si="23"/>
        <v>45277</v>
      </c>
      <c r="L319" s="6">
        <v>45283</v>
      </c>
      <c r="M319" s="5">
        <f t="shared" si="24"/>
        <v>6</v>
      </c>
      <c r="N319" s="5" t="str">
        <f t="shared" si="25"/>
        <v>kw.4</v>
      </c>
    </row>
    <row r="320" spans="1:14" hidden="1" x14ac:dyDescent="0.2">
      <c r="A320" s="5">
        <v>318</v>
      </c>
      <c r="B320" s="6">
        <v>45249</v>
      </c>
      <c r="C320" s="7" t="s">
        <v>11</v>
      </c>
      <c r="D320" s="8">
        <v>7</v>
      </c>
      <c r="E320" s="5" t="str">
        <f>VLOOKUP(D320,Klienci!$B$2:$C$25,2,0)</f>
        <v>GIRGOPOL GDANSK</v>
      </c>
      <c r="F320" s="5" t="str">
        <f>VLOOKUP(E320,Klienci!$C$2:$D$25,2,0)</f>
        <v>inna hurtownia</v>
      </c>
      <c r="G320" s="5" t="str">
        <f>VLOOKUP(E320,Klienci!$C$2:$E$25,3,0)</f>
        <v>północny</v>
      </c>
      <c r="H320" s="9">
        <v>1318.21</v>
      </c>
      <c r="I320" s="9">
        <f t="shared" si="21"/>
        <v>303.19</v>
      </c>
      <c r="J320" s="9">
        <f t="shared" si="22"/>
        <v>1621.4</v>
      </c>
      <c r="K320" s="6">
        <f t="shared" si="23"/>
        <v>45270</v>
      </c>
      <c r="L320" s="6">
        <v>45274</v>
      </c>
      <c r="M320" s="5">
        <f t="shared" si="24"/>
        <v>4</v>
      </c>
      <c r="N320" s="5" t="str">
        <f t="shared" si="25"/>
        <v>kw.4</v>
      </c>
    </row>
    <row r="321" spans="1:14" hidden="1" x14ac:dyDescent="0.2">
      <c r="A321" s="5">
        <v>319</v>
      </c>
      <c r="B321" s="6">
        <v>45251</v>
      </c>
      <c r="C321" s="7" t="s">
        <v>11</v>
      </c>
      <c r="D321" s="8">
        <v>14</v>
      </c>
      <c r="E321" s="5" t="str">
        <f>VLOOKUP(D321,Klienci!$B$2:$C$25,2,0)</f>
        <v>R.MALINOWSKI MILANOWEK</v>
      </c>
      <c r="F321" s="5" t="str">
        <f>VLOOKUP(E321,Klienci!$C$2:$D$25,2,0)</f>
        <v>zakład przemysłowy</v>
      </c>
      <c r="G321" s="5" t="str">
        <f>VLOOKUP(E321,Klienci!$C$2:$E$25,3,0)</f>
        <v>centralny i wschodni</v>
      </c>
      <c r="H321" s="9">
        <v>1674.63</v>
      </c>
      <c r="I321" s="9">
        <f t="shared" si="21"/>
        <v>385.16</v>
      </c>
      <c r="J321" s="9">
        <f t="shared" si="22"/>
        <v>2059.79</v>
      </c>
      <c r="K321" s="6">
        <f t="shared" si="23"/>
        <v>45265</v>
      </c>
      <c r="L321" s="6">
        <v>45272</v>
      </c>
      <c r="M321" s="5">
        <f t="shared" si="24"/>
        <v>7</v>
      </c>
      <c r="N321" s="5" t="str">
        <f t="shared" si="25"/>
        <v>kw.4</v>
      </c>
    </row>
    <row r="322" spans="1:14" hidden="1" x14ac:dyDescent="0.2">
      <c r="A322" s="5">
        <v>320</v>
      </c>
      <c r="B322" s="6">
        <v>45253</v>
      </c>
      <c r="C322" s="7" t="s">
        <v>11</v>
      </c>
      <c r="D322" s="8">
        <v>23</v>
      </c>
      <c r="E322" s="5" t="str">
        <f>VLOOKUP(D322,Klienci!$B$2:$C$25,2,0)</f>
        <v xml:space="preserve">T.CZAPLIŃSKI KRAKOW  </v>
      </c>
      <c r="F322" s="5" t="str">
        <f>VLOOKUP(E322,Klienci!$C$2:$D$25,2,0)</f>
        <v>zakład przemysłowy</v>
      </c>
      <c r="G322" s="5" t="str">
        <f>VLOOKUP(E322,Klienci!$C$2:$E$25,3,0)</f>
        <v>południowy</v>
      </c>
      <c r="H322" s="9">
        <v>2462.71</v>
      </c>
      <c r="I322" s="9">
        <f t="shared" si="21"/>
        <v>566.41999999999996</v>
      </c>
      <c r="J322" s="9">
        <f t="shared" si="22"/>
        <v>3029.13</v>
      </c>
      <c r="K322" s="6">
        <f t="shared" si="23"/>
        <v>45267</v>
      </c>
      <c r="L322" s="6">
        <v>45280</v>
      </c>
      <c r="M322" s="5">
        <f t="shared" si="24"/>
        <v>13</v>
      </c>
      <c r="N322" s="5" t="str">
        <f t="shared" si="25"/>
        <v>kw.4</v>
      </c>
    </row>
    <row r="323" spans="1:14" hidden="1" x14ac:dyDescent="0.2">
      <c r="A323" s="5">
        <v>321</v>
      </c>
      <c r="B323" s="6">
        <v>45255</v>
      </c>
      <c r="C323" s="7" t="s">
        <v>12</v>
      </c>
      <c r="D323" s="8">
        <v>2</v>
      </c>
      <c r="E323" s="5" t="str">
        <f>VLOOKUP(D323,Klienci!$B$2:$C$25,2,0)</f>
        <v>O.W.P.T. POZNAN</v>
      </c>
      <c r="F323" s="5" t="str">
        <f>VLOOKUP(E323,Klienci!$C$2:$D$25,2,0)</f>
        <v>dealer autoryzowany</v>
      </c>
      <c r="G323" s="5" t="str">
        <f>VLOOKUP(E323,Klienci!$C$2:$E$25,3,0)</f>
        <v>zachodni</v>
      </c>
      <c r="H323" s="9">
        <v>9102.8799999999992</v>
      </c>
      <c r="I323" s="9">
        <f t="shared" ref="I323:I352" si="26">ROUND(H323*VAT,2)</f>
        <v>2093.66</v>
      </c>
      <c r="J323" s="9">
        <f t="shared" si="22"/>
        <v>11196.539999999999</v>
      </c>
      <c r="K323" s="6">
        <f t="shared" si="23"/>
        <v>45285</v>
      </c>
      <c r="L323" s="6">
        <v>45284</v>
      </c>
      <c r="M323" s="5">
        <f t="shared" si="24"/>
        <v>-1</v>
      </c>
      <c r="N323" s="5" t="str">
        <f t="shared" si="25"/>
        <v>kw.4</v>
      </c>
    </row>
    <row r="324" spans="1:14" hidden="1" x14ac:dyDescent="0.2">
      <c r="A324" s="5">
        <v>322</v>
      </c>
      <c r="B324" s="6">
        <v>45255</v>
      </c>
      <c r="C324" s="7" t="s">
        <v>11</v>
      </c>
      <c r="D324" s="8">
        <v>15</v>
      </c>
      <c r="E324" s="5" t="str">
        <f>VLOOKUP(D324,Klienci!$B$2:$C$25,2,0)</f>
        <v>T.GORAL BIALYSTOK</v>
      </c>
      <c r="F324" s="5" t="str">
        <f>VLOOKUP(E324,Klienci!$C$2:$D$25,2,0)</f>
        <v>dealer autoryzowany</v>
      </c>
      <c r="G324" s="5" t="str">
        <f>VLOOKUP(E324,Klienci!$C$2:$E$25,3,0)</f>
        <v>centralny i wschodni</v>
      </c>
      <c r="H324" s="9">
        <v>8054.48</v>
      </c>
      <c r="I324" s="9">
        <f t="shared" si="26"/>
        <v>1852.53</v>
      </c>
      <c r="J324" s="9">
        <f t="shared" ref="J324:J352" si="27">H324+I324</f>
        <v>9907.01</v>
      </c>
      <c r="K324" s="6">
        <f t="shared" ref="K324:K352" si="28">IF(F324=$R$2,EDATE(B324,1),IF(F324=$R$3,B324+21,B324+14))</f>
        <v>45285</v>
      </c>
      <c r="L324" s="6">
        <v>45285</v>
      </c>
      <c r="M324" s="5">
        <f t="shared" ref="M324:M352" si="29">L324-K324</f>
        <v>0</v>
      </c>
      <c r="N324" s="5" t="str">
        <f t="shared" ref="N324:N352" si="30">VLOOKUP(L324,$Q$6:$R$11,2,1)</f>
        <v>kw.4</v>
      </c>
    </row>
    <row r="325" spans="1:14" hidden="1" x14ac:dyDescent="0.2">
      <c r="A325" s="5">
        <v>323</v>
      </c>
      <c r="B325" s="6">
        <v>45259</v>
      </c>
      <c r="C325" s="7" t="s">
        <v>12</v>
      </c>
      <c r="D325" s="8">
        <v>3</v>
      </c>
      <c r="E325" s="5" t="str">
        <f>VLOOKUP(D325,Klienci!$B$2:$C$25,2,0)</f>
        <v>WIGA SZCZECIN</v>
      </c>
      <c r="F325" s="5" t="str">
        <f>VLOOKUP(E325,Klienci!$C$2:$D$25,2,0)</f>
        <v>dealer autoryzowany</v>
      </c>
      <c r="G325" s="5" t="str">
        <f>VLOOKUP(E325,Klienci!$C$2:$E$25,3,0)</f>
        <v>północny</v>
      </c>
      <c r="H325" s="9">
        <v>9387.52</v>
      </c>
      <c r="I325" s="9">
        <f t="shared" si="26"/>
        <v>2159.13</v>
      </c>
      <c r="J325" s="9">
        <f t="shared" si="27"/>
        <v>11546.650000000001</v>
      </c>
      <c r="K325" s="6">
        <f t="shared" si="28"/>
        <v>45289</v>
      </c>
      <c r="L325" s="6">
        <v>45297</v>
      </c>
      <c r="M325" s="5">
        <f t="shared" si="29"/>
        <v>8</v>
      </c>
      <c r="N325" s="5">
        <f t="shared" si="30"/>
        <v>2024</v>
      </c>
    </row>
    <row r="326" spans="1:14" hidden="1" x14ac:dyDescent="0.2">
      <c r="A326" s="5">
        <v>324</v>
      </c>
      <c r="B326" s="6">
        <v>45260</v>
      </c>
      <c r="C326" s="7" t="s">
        <v>12</v>
      </c>
      <c r="D326" s="8">
        <v>3</v>
      </c>
      <c r="E326" s="5" t="str">
        <f>VLOOKUP(D326,Klienci!$B$2:$C$25,2,0)</f>
        <v>WIGA SZCZECIN</v>
      </c>
      <c r="F326" s="5" t="str">
        <f>VLOOKUP(E326,Klienci!$C$2:$D$25,2,0)</f>
        <v>dealer autoryzowany</v>
      </c>
      <c r="G326" s="5" t="str">
        <f>VLOOKUP(E326,Klienci!$C$2:$E$25,3,0)</f>
        <v>północny</v>
      </c>
      <c r="H326" s="9">
        <v>7963.77</v>
      </c>
      <c r="I326" s="9">
        <f t="shared" si="26"/>
        <v>1831.67</v>
      </c>
      <c r="J326" s="9">
        <f t="shared" si="27"/>
        <v>9795.44</v>
      </c>
      <c r="K326" s="6">
        <f t="shared" si="28"/>
        <v>45290</v>
      </c>
      <c r="L326" s="6">
        <v>45300</v>
      </c>
      <c r="M326" s="5">
        <f t="shared" si="29"/>
        <v>10</v>
      </c>
      <c r="N326" s="5">
        <f t="shared" si="30"/>
        <v>2024</v>
      </c>
    </row>
    <row r="327" spans="1:14" hidden="1" x14ac:dyDescent="0.2">
      <c r="A327" s="5">
        <v>325</v>
      </c>
      <c r="B327" s="6">
        <v>45260</v>
      </c>
      <c r="C327" s="7" t="s">
        <v>11</v>
      </c>
      <c r="D327" s="8">
        <v>13</v>
      </c>
      <c r="E327" s="5" t="str">
        <f>VLOOKUP(D327,Klienci!$B$2:$C$25,2,0)</f>
        <v>MORZE SZCZECIN</v>
      </c>
      <c r="F327" s="5" t="str">
        <f>VLOOKUP(E327,Klienci!$C$2:$D$25,2,0)</f>
        <v>zakład przemysłowy</v>
      </c>
      <c r="G327" s="5" t="str">
        <f>VLOOKUP(E327,Klienci!$C$2:$E$25,3,0)</f>
        <v>północny</v>
      </c>
      <c r="H327" s="9">
        <v>3401.56</v>
      </c>
      <c r="I327" s="9">
        <f t="shared" si="26"/>
        <v>782.36</v>
      </c>
      <c r="J327" s="9">
        <f t="shared" si="27"/>
        <v>4183.92</v>
      </c>
      <c r="K327" s="6">
        <f t="shared" si="28"/>
        <v>45274</v>
      </c>
      <c r="L327" s="6">
        <v>45291</v>
      </c>
      <c r="M327" s="5">
        <f t="shared" si="29"/>
        <v>17</v>
      </c>
      <c r="N327" s="5" t="str">
        <f t="shared" si="30"/>
        <v>kw.4</v>
      </c>
    </row>
    <row r="328" spans="1:14" hidden="1" x14ac:dyDescent="0.2">
      <c r="A328" s="5">
        <v>326</v>
      </c>
      <c r="B328" s="6">
        <v>45262</v>
      </c>
      <c r="C328" s="7" t="s">
        <v>11</v>
      </c>
      <c r="D328" s="8">
        <v>9</v>
      </c>
      <c r="E328" s="5" t="str">
        <f>VLOOKUP(D328,Klienci!$B$2:$C$25,2,0)</f>
        <v>TRATWA BRWINOW</v>
      </c>
      <c r="F328" s="5" t="str">
        <f>VLOOKUP(E328,Klienci!$C$2:$D$25,2,0)</f>
        <v>inna hurtownia</v>
      </c>
      <c r="G328" s="5" t="str">
        <f>VLOOKUP(E328,Klienci!$C$2:$E$25,3,0)</f>
        <v>centralny i wschodni</v>
      </c>
      <c r="H328" s="9">
        <v>4594.03</v>
      </c>
      <c r="I328" s="9">
        <f t="shared" si="26"/>
        <v>1056.6300000000001</v>
      </c>
      <c r="J328" s="9">
        <f t="shared" si="27"/>
        <v>5650.66</v>
      </c>
      <c r="K328" s="6">
        <f t="shared" si="28"/>
        <v>45283</v>
      </c>
      <c r="L328" s="6">
        <v>45284</v>
      </c>
      <c r="M328" s="5">
        <f t="shared" si="29"/>
        <v>1</v>
      </c>
      <c r="N328" s="5" t="str">
        <f t="shared" si="30"/>
        <v>kw.4</v>
      </c>
    </row>
    <row r="329" spans="1:14" hidden="1" x14ac:dyDescent="0.2">
      <c r="A329" s="5">
        <v>327</v>
      </c>
      <c r="B329" s="6">
        <v>45267</v>
      </c>
      <c r="C329" s="7" t="s">
        <v>12</v>
      </c>
      <c r="D329" s="8">
        <v>17</v>
      </c>
      <c r="E329" s="5" t="str">
        <f>VLOOKUP(D329,Klienci!$B$2:$C$25,2,0)</f>
        <v>GARIA OLSZTYN</v>
      </c>
      <c r="F329" s="5" t="str">
        <f>VLOOKUP(E329,Klienci!$C$2:$D$25,2,0)</f>
        <v>dealer autoryzowany</v>
      </c>
      <c r="G329" s="5" t="str">
        <f>VLOOKUP(E329,Klienci!$C$2:$E$25,3,0)</f>
        <v>północny</v>
      </c>
      <c r="H329" s="9">
        <v>9899.2999999999993</v>
      </c>
      <c r="I329" s="9">
        <f t="shared" si="26"/>
        <v>2276.84</v>
      </c>
      <c r="J329" s="9">
        <f t="shared" si="27"/>
        <v>12176.14</v>
      </c>
      <c r="K329" s="6">
        <f t="shared" si="28"/>
        <v>45298</v>
      </c>
      <c r="L329" s="6">
        <v>45302</v>
      </c>
      <c r="M329" s="5">
        <f t="shared" si="29"/>
        <v>4</v>
      </c>
      <c r="N329" s="5">
        <f t="shared" si="30"/>
        <v>2024</v>
      </c>
    </row>
    <row r="330" spans="1:14" hidden="1" x14ac:dyDescent="0.2">
      <c r="A330" s="5">
        <v>328</v>
      </c>
      <c r="B330" s="6">
        <v>45267</v>
      </c>
      <c r="C330" s="7" t="s">
        <v>11</v>
      </c>
      <c r="D330" s="8">
        <v>17</v>
      </c>
      <c r="E330" s="5" t="str">
        <f>VLOOKUP(D330,Klienci!$B$2:$C$25,2,0)</f>
        <v>GARIA OLSZTYN</v>
      </c>
      <c r="F330" s="5" t="str">
        <f>VLOOKUP(E330,Klienci!$C$2:$D$25,2,0)</f>
        <v>dealer autoryzowany</v>
      </c>
      <c r="G330" s="5" t="str">
        <f>VLOOKUP(E330,Klienci!$C$2:$E$25,3,0)</f>
        <v>północny</v>
      </c>
      <c r="H330" s="9">
        <v>9890.2800000000007</v>
      </c>
      <c r="I330" s="9">
        <f t="shared" si="26"/>
        <v>2274.7600000000002</v>
      </c>
      <c r="J330" s="9">
        <f t="shared" si="27"/>
        <v>12165.04</v>
      </c>
      <c r="K330" s="6">
        <f t="shared" si="28"/>
        <v>45298</v>
      </c>
      <c r="L330" s="6">
        <v>45306</v>
      </c>
      <c r="M330" s="5">
        <f t="shared" si="29"/>
        <v>8</v>
      </c>
      <c r="N330" s="5">
        <f t="shared" si="30"/>
        <v>2024</v>
      </c>
    </row>
    <row r="331" spans="1:14" hidden="1" x14ac:dyDescent="0.2">
      <c r="A331" s="5">
        <v>329</v>
      </c>
      <c r="B331" s="6">
        <v>45268</v>
      </c>
      <c r="C331" s="7" t="s">
        <v>11</v>
      </c>
      <c r="D331" s="8">
        <v>14</v>
      </c>
      <c r="E331" s="5" t="str">
        <f>VLOOKUP(D331,Klienci!$B$2:$C$25,2,0)</f>
        <v>R.MALINOWSKI MILANOWEK</v>
      </c>
      <c r="F331" s="5" t="str">
        <f>VLOOKUP(E331,Klienci!$C$2:$D$25,2,0)</f>
        <v>zakład przemysłowy</v>
      </c>
      <c r="G331" s="5" t="str">
        <f>VLOOKUP(E331,Klienci!$C$2:$E$25,3,0)</f>
        <v>centralny i wschodni</v>
      </c>
      <c r="H331" s="9">
        <v>996.21</v>
      </c>
      <c r="I331" s="9">
        <f t="shared" si="26"/>
        <v>229.13</v>
      </c>
      <c r="J331" s="9">
        <f t="shared" si="27"/>
        <v>1225.3400000000001</v>
      </c>
      <c r="K331" s="6">
        <f t="shared" si="28"/>
        <v>45282</v>
      </c>
      <c r="L331" s="6">
        <v>45286</v>
      </c>
      <c r="M331" s="5">
        <f t="shared" si="29"/>
        <v>4</v>
      </c>
      <c r="N331" s="5" t="str">
        <f t="shared" si="30"/>
        <v>kw.4</v>
      </c>
    </row>
    <row r="332" spans="1:14" hidden="1" x14ac:dyDescent="0.2">
      <c r="A332" s="5">
        <v>330</v>
      </c>
      <c r="B332" s="6">
        <v>45269</v>
      </c>
      <c r="C332" s="7" t="s">
        <v>11</v>
      </c>
      <c r="D332" s="8">
        <v>1</v>
      </c>
      <c r="E332" s="5" t="str">
        <f>VLOOKUP(D332,Klienci!$B$2:$C$25,2,0)</f>
        <v>JAFAN WARSZAWA</v>
      </c>
      <c r="F332" s="5" t="str">
        <f>VLOOKUP(E332,Klienci!$C$2:$D$25,2,0)</f>
        <v>dealer autoryzowany</v>
      </c>
      <c r="G332" s="5" t="str">
        <f>VLOOKUP(E332,Klienci!$C$2:$E$25,3,0)</f>
        <v>centralny i wschodni</v>
      </c>
      <c r="H332" s="9">
        <v>9869.1</v>
      </c>
      <c r="I332" s="9">
        <f t="shared" si="26"/>
        <v>2269.89</v>
      </c>
      <c r="J332" s="9">
        <f t="shared" si="27"/>
        <v>12138.99</v>
      </c>
      <c r="K332" s="6">
        <f t="shared" si="28"/>
        <v>45300</v>
      </c>
      <c r="L332" s="6">
        <v>45307</v>
      </c>
      <c r="M332" s="5">
        <f t="shared" si="29"/>
        <v>7</v>
      </c>
      <c r="N332" s="5">
        <f t="shared" si="30"/>
        <v>2024</v>
      </c>
    </row>
    <row r="333" spans="1:14" hidden="1" x14ac:dyDescent="0.2">
      <c r="A333" s="5">
        <v>331</v>
      </c>
      <c r="B333" s="6">
        <v>45271</v>
      </c>
      <c r="C333" s="7" t="s">
        <v>11</v>
      </c>
      <c r="D333" s="8">
        <v>12</v>
      </c>
      <c r="E333" s="5" t="str">
        <f>VLOOKUP(D333,Klienci!$B$2:$C$25,2,0)</f>
        <v>PPWD KATOWICE</v>
      </c>
      <c r="F333" s="5" t="str">
        <f>VLOOKUP(E333,Klienci!$C$2:$D$25,2,0)</f>
        <v>zakład przemysłowy</v>
      </c>
      <c r="G333" s="5" t="str">
        <f>VLOOKUP(E333,Klienci!$C$2:$E$25,3,0)</f>
        <v>południowy</v>
      </c>
      <c r="H333" s="9">
        <v>1224.06</v>
      </c>
      <c r="I333" s="9">
        <f t="shared" si="26"/>
        <v>281.52999999999997</v>
      </c>
      <c r="J333" s="9">
        <f t="shared" si="27"/>
        <v>1505.59</v>
      </c>
      <c r="K333" s="6">
        <f t="shared" si="28"/>
        <v>45285</v>
      </c>
      <c r="L333" s="6">
        <v>45286</v>
      </c>
      <c r="M333" s="5">
        <f t="shared" si="29"/>
        <v>1</v>
      </c>
      <c r="N333" s="5" t="str">
        <f t="shared" si="30"/>
        <v>kw.4</v>
      </c>
    </row>
    <row r="334" spans="1:14" hidden="1" x14ac:dyDescent="0.2">
      <c r="A334" s="5">
        <v>332</v>
      </c>
      <c r="B334" s="6">
        <v>45275</v>
      </c>
      <c r="C334" s="7" t="s">
        <v>11</v>
      </c>
      <c r="D334" s="8">
        <v>13</v>
      </c>
      <c r="E334" s="5" t="str">
        <f>VLOOKUP(D334,Klienci!$B$2:$C$25,2,0)</f>
        <v>MORZE SZCZECIN</v>
      </c>
      <c r="F334" s="5" t="str">
        <f>VLOOKUP(E334,Klienci!$C$2:$D$25,2,0)</f>
        <v>zakład przemysłowy</v>
      </c>
      <c r="G334" s="5" t="str">
        <f>VLOOKUP(E334,Klienci!$C$2:$E$25,3,0)</f>
        <v>północny</v>
      </c>
      <c r="H334" s="9">
        <v>869.09</v>
      </c>
      <c r="I334" s="9">
        <f t="shared" si="26"/>
        <v>199.89</v>
      </c>
      <c r="J334" s="9">
        <f t="shared" si="27"/>
        <v>1068.98</v>
      </c>
      <c r="K334" s="6">
        <f t="shared" si="28"/>
        <v>45289</v>
      </c>
      <c r="L334" s="6">
        <v>45304</v>
      </c>
      <c r="M334" s="5">
        <f t="shared" si="29"/>
        <v>15</v>
      </c>
      <c r="N334" s="5">
        <f t="shared" si="30"/>
        <v>2024</v>
      </c>
    </row>
    <row r="335" spans="1:14" hidden="1" x14ac:dyDescent="0.2">
      <c r="A335" s="5">
        <v>333</v>
      </c>
      <c r="B335" s="6">
        <v>45276</v>
      </c>
      <c r="C335" s="7" t="s">
        <v>12</v>
      </c>
      <c r="D335" s="8">
        <v>9</v>
      </c>
      <c r="E335" s="5" t="str">
        <f>VLOOKUP(D335,Klienci!$B$2:$C$25,2,0)</f>
        <v>TRATWA BRWINOW</v>
      </c>
      <c r="F335" s="5" t="str">
        <f>VLOOKUP(E335,Klienci!$C$2:$D$25,2,0)</f>
        <v>inna hurtownia</v>
      </c>
      <c r="G335" s="5" t="str">
        <f>VLOOKUP(E335,Klienci!$C$2:$E$25,3,0)</f>
        <v>centralny i wschodni</v>
      </c>
      <c r="H335" s="9">
        <v>3499.96</v>
      </c>
      <c r="I335" s="9">
        <f t="shared" si="26"/>
        <v>804.99</v>
      </c>
      <c r="J335" s="9">
        <f t="shared" si="27"/>
        <v>4304.95</v>
      </c>
      <c r="K335" s="6">
        <f t="shared" si="28"/>
        <v>45297</v>
      </c>
      <c r="L335" s="6">
        <v>45299</v>
      </c>
      <c r="M335" s="5">
        <f t="shared" si="29"/>
        <v>2</v>
      </c>
      <c r="N335" s="5">
        <f t="shared" si="30"/>
        <v>2024</v>
      </c>
    </row>
    <row r="336" spans="1:14" hidden="1" x14ac:dyDescent="0.2">
      <c r="A336" s="5">
        <v>334</v>
      </c>
      <c r="B336" s="6">
        <v>45277</v>
      </c>
      <c r="C336" s="7" t="s">
        <v>11</v>
      </c>
      <c r="D336" s="8">
        <v>7</v>
      </c>
      <c r="E336" s="5" t="str">
        <f>VLOOKUP(D336,Klienci!$B$2:$C$25,2,0)</f>
        <v>GIRGOPOL GDANSK</v>
      </c>
      <c r="F336" s="5" t="str">
        <f>VLOOKUP(E336,Klienci!$C$2:$D$25,2,0)</f>
        <v>inna hurtownia</v>
      </c>
      <c r="G336" s="5" t="str">
        <f>VLOOKUP(E336,Klienci!$C$2:$E$25,3,0)</f>
        <v>północny</v>
      </c>
      <c r="H336" s="9">
        <v>2858.13</v>
      </c>
      <c r="I336" s="9">
        <f t="shared" si="26"/>
        <v>657.37</v>
      </c>
      <c r="J336" s="9">
        <f t="shared" si="27"/>
        <v>3515.5</v>
      </c>
      <c r="K336" s="6">
        <f t="shared" si="28"/>
        <v>45298</v>
      </c>
      <c r="L336" s="6">
        <v>45295</v>
      </c>
      <c r="M336" s="5">
        <f t="shared" si="29"/>
        <v>-3</v>
      </c>
      <c r="N336" s="5">
        <f t="shared" si="30"/>
        <v>2024</v>
      </c>
    </row>
    <row r="337" spans="1:14" hidden="1" x14ac:dyDescent="0.2">
      <c r="A337" s="5">
        <v>335</v>
      </c>
      <c r="B337" s="6">
        <v>45277</v>
      </c>
      <c r="C337" s="7" t="s">
        <v>11</v>
      </c>
      <c r="D337" s="8">
        <v>23</v>
      </c>
      <c r="E337" s="5" t="str">
        <f>VLOOKUP(D337,Klienci!$B$2:$C$25,2,0)</f>
        <v xml:space="preserve">T.CZAPLIŃSKI KRAKOW  </v>
      </c>
      <c r="F337" s="5" t="str">
        <f>VLOOKUP(E337,Klienci!$C$2:$D$25,2,0)</f>
        <v>zakład przemysłowy</v>
      </c>
      <c r="G337" s="5" t="str">
        <f>VLOOKUP(E337,Klienci!$C$2:$E$25,3,0)</f>
        <v>południowy</v>
      </c>
      <c r="H337" s="9">
        <v>2541.39</v>
      </c>
      <c r="I337" s="9">
        <f t="shared" si="26"/>
        <v>584.52</v>
      </c>
      <c r="J337" s="9">
        <f t="shared" si="27"/>
        <v>3125.91</v>
      </c>
      <c r="K337" s="6">
        <f t="shared" si="28"/>
        <v>45291</v>
      </c>
      <c r="L337" s="6">
        <v>45293</v>
      </c>
      <c r="M337" s="5">
        <f t="shared" si="29"/>
        <v>2</v>
      </c>
      <c r="N337" s="5">
        <f t="shared" si="30"/>
        <v>2024</v>
      </c>
    </row>
    <row r="338" spans="1:14" hidden="1" x14ac:dyDescent="0.2">
      <c r="A338" s="5">
        <v>336</v>
      </c>
      <c r="B338" s="6">
        <v>45278</v>
      </c>
      <c r="C338" s="7" t="s">
        <v>11</v>
      </c>
      <c r="D338" s="8">
        <v>15</v>
      </c>
      <c r="E338" s="5" t="str">
        <f>VLOOKUP(D338,Klienci!$B$2:$C$25,2,0)</f>
        <v>T.GORAL BIALYSTOK</v>
      </c>
      <c r="F338" s="5" t="str">
        <f>VLOOKUP(E338,Klienci!$C$2:$D$25,2,0)</f>
        <v>dealer autoryzowany</v>
      </c>
      <c r="G338" s="5" t="str">
        <f>VLOOKUP(E338,Klienci!$C$2:$E$25,3,0)</f>
        <v>centralny i wschodni</v>
      </c>
      <c r="H338" s="9">
        <v>6246.6</v>
      </c>
      <c r="I338" s="9">
        <f t="shared" si="26"/>
        <v>1436.72</v>
      </c>
      <c r="J338" s="9">
        <f t="shared" si="27"/>
        <v>7683.3200000000006</v>
      </c>
      <c r="K338" s="6">
        <f t="shared" si="28"/>
        <v>45309</v>
      </c>
      <c r="L338" s="6">
        <v>45307</v>
      </c>
      <c r="M338" s="5">
        <f t="shared" si="29"/>
        <v>-2</v>
      </c>
      <c r="N338" s="5">
        <f t="shared" si="30"/>
        <v>2024</v>
      </c>
    </row>
    <row r="339" spans="1:14" hidden="1" x14ac:dyDescent="0.2">
      <c r="A339" s="5">
        <v>337</v>
      </c>
      <c r="B339" s="6">
        <v>45278</v>
      </c>
      <c r="C339" s="7" t="s">
        <v>11</v>
      </c>
      <c r="D339" s="8">
        <v>15</v>
      </c>
      <c r="E339" s="5" t="str">
        <f>VLOOKUP(D339,Klienci!$B$2:$C$25,2,0)</f>
        <v>T.GORAL BIALYSTOK</v>
      </c>
      <c r="F339" s="5" t="str">
        <f>VLOOKUP(E339,Klienci!$C$2:$D$25,2,0)</f>
        <v>dealer autoryzowany</v>
      </c>
      <c r="G339" s="5" t="str">
        <f>VLOOKUP(E339,Klienci!$C$2:$E$25,3,0)</f>
        <v>centralny i wschodni</v>
      </c>
      <c r="H339" s="9">
        <v>6430.65</v>
      </c>
      <c r="I339" s="9">
        <f t="shared" si="26"/>
        <v>1479.05</v>
      </c>
      <c r="J339" s="9">
        <f t="shared" si="27"/>
        <v>7909.7</v>
      </c>
      <c r="K339" s="6">
        <f t="shared" si="28"/>
        <v>45309</v>
      </c>
      <c r="L339" s="6">
        <v>45306</v>
      </c>
      <c r="M339" s="5">
        <f t="shared" si="29"/>
        <v>-3</v>
      </c>
      <c r="N339" s="5">
        <f t="shared" si="30"/>
        <v>2024</v>
      </c>
    </row>
    <row r="340" spans="1:14" hidden="1" x14ac:dyDescent="0.2">
      <c r="A340" s="5">
        <v>338</v>
      </c>
      <c r="B340" s="6">
        <v>45279</v>
      </c>
      <c r="C340" s="7" t="s">
        <v>11</v>
      </c>
      <c r="D340" s="8">
        <v>18</v>
      </c>
      <c r="E340" s="5" t="str">
        <f>VLOOKUP(D340,Klienci!$B$2:$C$25,2,0)</f>
        <v>PPRT KEDZIERZYN-KOZLE</v>
      </c>
      <c r="F340" s="5" t="str">
        <f>VLOOKUP(E340,Klienci!$C$2:$D$25,2,0)</f>
        <v>inna hurtownia</v>
      </c>
      <c r="G340" s="5" t="str">
        <f>VLOOKUP(E340,Klienci!$C$2:$E$25,3,0)</f>
        <v>południowy</v>
      </c>
      <c r="H340" s="9">
        <v>12905.89</v>
      </c>
      <c r="I340" s="9">
        <f t="shared" si="26"/>
        <v>2968.35</v>
      </c>
      <c r="J340" s="9">
        <f t="shared" si="27"/>
        <v>15874.24</v>
      </c>
      <c r="K340" s="6">
        <f t="shared" si="28"/>
        <v>45300</v>
      </c>
      <c r="L340" s="6">
        <v>45314</v>
      </c>
      <c r="M340" s="5">
        <f t="shared" si="29"/>
        <v>14</v>
      </c>
      <c r="N340" s="5">
        <f t="shared" si="30"/>
        <v>2024</v>
      </c>
    </row>
    <row r="341" spans="1:14" hidden="1" x14ac:dyDescent="0.2">
      <c r="A341" s="5">
        <v>339</v>
      </c>
      <c r="B341" s="6">
        <v>45280</v>
      </c>
      <c r="C341" s="7" t="s">
        <v>12</v>
      </c>
      <c r="D341" s="8">
        <v>17</v>
      </c>
      <c r="E341" s="5" t="str">
        <f>VLOOKUP(D341,Klienci!$B$2:$C$25,2,0)</f>
        <v>GARIA OLSZTYN</v>
      </c>
      <c r="F341" s="5" t="str">
        <f>VLOOKUP(E341,Klienci!$C$2:$D$25,2,0)</f>
        <v>dealer autoryzowany</v>
      </c>
      <c r="G341" s="5" t="str">
        <f>VLOOKUP(E341,Klienci!$C$2:$E$25,3,0)</f>
        <v>północny</v>
      </c>
      <c r="H341" s="9">
        <v>5902.34</v>
      </c>
      <c r="I341" s="9">
        <f t="shared" si="26"/>
        <v>1357.54</v>
      </c>
      <c r="J341" s="9">
        <f t="shared" si="27"/>
        <v>7259.88</v>
      </c>
      <c r="K341" s="6">
        <f t="shared" si="28"/>
        <v>45311</v>
      </c>
      <c r="L341" s="6">
        <v>45313</v>
      </c>
      <c r="M341" s="5">
        <f t="shared" si="29"/>
        <v>2</v>
      </c>
      <c r="N341" s="5">
        <f t="shared" si="30"/>
        <v>2024</v>
      </c>
    </row>
    <row r="342" spans="1:14" hidden="1" x14ac:dyDescent="0.2">
      <c r="A342" s="5">
        <v>340</v>
      </c>
      <c r="B342" s="6">
        <v>45281</v>
      </c>
      <c r="C342" s="7" t="s">
        <v>11</v>
      </c>
      <c r="D342" s="8">
        <v>3</v>
      </c>
      <c r="E342" s="5" t="str">
        <f>VLOOKUP(D342,Klienci!$B$2:$C$25,2,0)</f>
        <v>WIGA SZCZECIN</v>
      </c>
      <c r="F342" s="5" t="str">
        <f>VLOOKUP(E342,Klienci!$C$2:$D$25,2,0)</f>
        <v>dealer autoryzowany</v>
      </c>
      <c r="G342" s="5" t="str">
        <f>VLOOKUP(E342,Klienci!$C$2:$E$25,3,0)</f>
        <v>północny</v>
      </c>
      <c r="H342" s="9">
        <v>8053.23</v>
      </c>
      <c r="I342" s="9">
        <f t="shared" si="26"/>
        <v>1852.24</v>
      </c>
      <c r="J342" s="9">
        <f t="shared" si="27"/>
        <v>9905.4699999999993</v>
      </c>
      <c r="K342" s="6">
        <f t="shared" si="28"/>
        <v>45312</v>
      </c>
      <c r="L342" s="6">
        <v>45310</v>
      </c>
      <c r="M342" s="5">
        <f t="shared" si="29"/>
        <v>-2</v>
      </c>
      <c r="N342" s="5">
        <f t="shared" si="30"/>
        <v>2024</v>
      </c>
    </row>
    <row r="343" spans="1:14" hidden="1" x14ac:dyDescent="0.2">
      <c r="A343" s="5">
        <v>341</v>
      </c>
      <c r="B343" s="6">
        <v>45281</v>
      </c>
      <c r="C343" s="7" t="s">
        <v>11</v>
      </c>
      <c r="D343" s="8">
        <v>21</v>
      </c>
      <c r="E343" s="5" t="str">
        <f>VLOOKUP(D343,Klienci!$B$2:$C$25,2,0)</f>
        <v>SALET LODZ</v>
      </c>
      <c r="F343" s="5" t="str">
        <f>VLOOKUP(E343,Klienci!$C$2:$D$25,2,0)</f>
        <v>zakład przemysłowy</v>
      </c>
      <c r="G343" s="5" t="str">
        <f>VLOOKUP(E343,Klienci!$C$2:$E$25,3,0)</f>
        <v>centralny i wschodni</v>
      </c>
      <c r="H343" s="9">
        <v>2877.41</v>
      </c>
      <c r="I343" s="9">
        <f t="shared" si="26"/>
        <v>661.8</v>
      </c>
      <c r="J343" s="9">
        <f t="shared" si="27"/>
        <v>3539.21</v>
      </c>
      <c r="K343" s="6">
        <f t="shared" si="28"/>
        <v>45295</v>
      </c>
      <c r="L343" s="6">
        <v>45297</v>
      </c>
      <c r="M343" s="5">
        <f t="shared" si="29"/>
        <v>2</v>
      </c>
      <c r="N343" s="5">
        <f t="shared" si="30"/>
        <v>2024</v>
      </c>
    </row>
    <row r="344" spans="1:14" hidden="1" x14ac:dyDescent="0.2">
      <c r="A344" s="5">
        <v>342</v>
      </c>
      <c r="B344" s="6">
        <v>45282</v>
      </c>
      <c r="C344" s="7" t="s">
        <v>11</v>
      </c>
      <c r="D344" s="8">
        <v>13</v>
      </c>
      <c r="E344" s="5" t="str">
        <f>VLOOKUP(D344,Klienci!$B$2:$C$25,2,0)</f>
        <v>MORZE SZCZECIN</v>
      </c>
      <c r="F344" s="5" t="str">
        <f>VLOOKUP(E344,Klienci!$C$2:$D$25,2,0)</f>
        <v>zakład przemysłowy</v>
      </c>
      <c r="G344" s="5" t="str">
        <f>VLOOKUP(E344,Klienci!$C$2:$E$25,3,0)</f>
        <v>północny</v>
      </c>
      <c r="H344" s="9">
        <v>3224.77</v>
      </c>
      <c r="I344" s="9">
        <f t="shared" si="26"/>
        <v>741.7</v>
      </c>
      <c r="J344" s="9">
        <f t="shared" si="27"/>
        <v>3966.4700000000003</v>
      </c>
      <c r="K344" s="6">
        <f t="shared" si="28"/>
        <v>45296</v>
      </c>
      <c r="L344" s="6">
        <v>45305</v>
      </c>
      <c r="M344" s="5">
        <f t="shared" si="29"/>
        <v>9</v>
      </c>
      <c r="N344" s="5">
        <f t="shared" si="30"/>
        <v>2024</v>
      </c>
    </row>
    <row r="345" spans="1:14" hidden="1" x14ac:dyDescent="0.2">
      <c r="A345" s="5">
        <v>343</v>
      </c>
      <c r="B345" s="6">
        <v>45283</v>
      </c>
      <c r="C345" s="7" t="s">
        <v>12</v>
      </c>
      <c r="D345" s="8">
        <v>3</v>
      </c>
      <c r="E345" s="5" t="str">
        <f>VLOOKUP(D345,Klienci!$B$2:$C$25,2,0)</f>
        <v>WIGA SZCZECIN</v>
      </c>
      <c r="F345" s="5" t="str">
        <f>VLOOKUP(E345,Klienci!$C$2:$D$25,2,0)</f>
        <v>dealer autoryzowany</v>
      </c>
      <c r="G345" s="5" t="str">
        <f>VLOOKUP(E345,Klienci!$C$2:$E$25,3,0)</f>
        <v>północny</v>
      </c>
      <c r="H345" s="9">
        <v>7663.14</v>
      </c>
      <c r="I345" s="9">
        <f t="shared" si="26"/>
        <v>1762.52</v>
      </c>
      <c r="J345" s="9">
        <f t="shared" si="27"/>
        <v>9425.66</v>
      </c>
      <c r="K345" s="6">
        <f t="shared" si="28"/>
        <v>45314</v>
      </c>
      <c r="L345" s="6">
        <v>45317</v>
      </c>
      <c r="M345" s="5">
        <f t="shared" si="29"/>
        <v>3</v>
      </c>
      <c r="N345" s="5">
        <f t="shared" si="30"/>
        <v>2024</v>
      </c>
    </row>
    <row r="346" spans="1:14" hidden="1" x14ac:dyDescent="0.2">
      <c r="A346" s="5">
        <v>344</v>
      </c>
      <c r="B346" s="6">
        <v>45283</v>
      </c>
      <c r="C346" s="7" t="s">
        <v>11</v>
      </c>
      <c r="D346" s="8">
        <v>15</v>
      </c>
      <c r="E346" s="5" t="str">
        <f>VLOOKUP(D346,Klienci!$B$2:$C$25,2,0)</f>
        <v>T.GORAL BIALYSTOK</v>
      </c>
      <c r="F346" s="5" t="str">
        <f>VLOOKUP(E346,Klienci!$C$2:$D$25,2,0)</f>
        <v>dealer autoryzowany</v>
      </c>
      <c r="G346" s="5" t="str">
        <f>VLOOKUP(E346,Klienci!$C$2:$E$25,3,0)</f>
        <v>centralny i wschodni</v>
      </c>
      <c r="H346" s="9">
        <v>6951.62</v>
      </c>
      <c r="I346" s="9">
        <f t="shared" si="26"/>
        <v>1598.87</v>
      </c>
      <c r="J346" s="9">
        <f t="shared" si="27"/>
        <v>8550.49</v>
      </c>
      <c r="K346" s="6">
        <f t="shared" si="28"/>
        <v>45314</v>
      </c>
      <c r="L346" s="6">
        <v>45313</v>
      </c>
      <c r="M346" s="5">
        <f t="shared" si="29"/>
        <v>-1</v>
      </c>
      <c r="N346" s="5">
        <f t="shared" si="30"/>
        <v>2024</v>
      </c>
    </row>
    <row r="347" spans="1:14" hidden="1" x14ac:dyDescent="0.2">
      <c r="A347" s="5">
        <v>345</v>
      </c>
      <c r="B347" s="6">
        <v>45284</v>
      </c>
      <c r="C347" s="7" t="s">
        <v>12</v>
      </c>
      <c r="D347" s="8">
        <v>3</v>
      </c>
      <c r="E347" s="5" t="str">
        <f>VLOOKUP(D347,Klienci!$B$2:$C$25,2,0)</f>
        <v>WIGA SZCZECIN</v>
      </c>
      <c r="F347" s="5" t="str">
        <f>VLOOKUP(E347,Klienci!$C$2:$D$25,2,0)</f>
        <v>dealer autoryzowany</v>
      </c>
      <c r="G347" s="5" t="str">
        <f>VLOOKUP(E347,Klienci!$C$2:$E$25,3,0)</f>
        <v>północny</v>
      </c>
      <c r="H347" s="9">
        <v>7792.68</v>
      </c>
      <c r="I347" s="9">
        <f t="shared" si="26"/>
        <v>1792.32</v>
      </c>
      <c r="J347" s="9">
        <f t="shared" si="27"/>
        <v>9585</v>
      </c>
      <c r="K347" s="6">
        <f t="shared" si="28"/>
        <v>45315</v>
      </c>
      <c r="L347" s="6">
        <v>45318</v>
      </c>
      <c r="M347" s="5">
        <f t="shared" si="29"/>
        <v>3</v>
      </c>
      <c r="N347" s="5">
        <f t="shared" si="30"/>
        <v>2024</v>
      </c>
    </row>
    <row r="348" spans="1:14" hidden="1" x14ac:dyDescent="0.2">
      <c r="A348" s="5">
        <v>346</v>
      </c>
      <c r="B348" s="6">
        <v>45288</v>
      </c>
      <c r="C348" s="7" t="s">
        <v>11</v>
      </c>
      <c r="D348" s="8">
        <v>14</v>
      </c>
      <c r="E348" s="5" t="str">
        <f>VLOOKUP(D348,Klienci!$B$2:$C$25,2,0)</f>
        <v>R.MALINOWSKI MILANOWEK</v>
      </c>
      <c r="F348" s="5" t="str">
        <f>VLOOKUP(E348,Klienci!$C$2:$D$25,2,0)</f>
        <v>zakład przemysłowy</v>
      </c>
      <c r="G348" s="5" t="str">
        <f>VLOOKUP(E348,Klienci!$C$2:$E$25,3,0)</f>
        <v>centralny i wschodni</v>
      </c>
      <c r="H348" s="9">
        <v>1686.4</v>
      </c>
      <c r="I348" s="9">
        <f t="shared" si="26"/>
        <v>387.87</v>
      </c>
      <c r="J348" s="9">
        <f t="shared" si="27"/>
        <v>2074.27</v>
      </c>
      <c r="K348" s="6">
        <f t="shared" si="28"/>
        <v>45302</v>
      </c>
      <c r="L348" s="6">
        <v>45314</v>
      </c>
      <c r="M348" s="5">
        <f t="shared" si="29"/>
        <v>12</v>
      </c>
      <c r="N348" s="5">
        <f t="shared" si="30"/>
        <v>2024</v>
      </c>
    </row>
    <row r="349" spans="1:14" hidden="1" x14ac:dyDescent="0.2">
      <c r="A349" s="5">
        <v>347</v>
      </c>
      <c r="B349" s="6">
        <v>45288</v>
      </c>
      <c r="C349" s="7" t="s">
        <v>12</v>
      </c>
      <c r="D349" s="8">
        <v>17</v>
      </c>
      <c r="E349" s="5" t="str">
        <f>VLOOKUP(D349,Klienci!$B$2:$C$25,2,0)</f>
        <v>GARIA OLSZTYN</v>
      </c>
      <c r="F349" s="5" t="str">
        <f>VLOOKUP(E349,Klienci!$C$2:$D$25,2,0)</f>
        <v>dealer autoryzowany</v>
      </c>
      <c r="G349" s="5" t="str">
        <f>VLOOKUP(E349,Klienci!$C$2:$E$25,3,0)</f>
        <v>północny</v>
      </c>
      <c r="H349" s="9">
        <v>5919.58</v>
      </c>
      <c r="I349" s="9">
        <f t="shared" si="26"/>
        <v>1361.5</v>
      </c>
      <c r="J349" s="9">
        <f t="shared" si="27"/>
        <v>7281.08</v>
      </c>
      <c r="K349" s="6">
        <f t="shared" si="28"/>
        <v>45319</v>
      </c>
      <c r="L349" s="6">
        <v>45320</v>
      </c>
      <c r="M349" s="5">
        <f t="shared" si="29"/>
        <v>1</v>
      </c>
      <c r="N349" s="5">
        <f t="shared" si="30"/>
        <v>2024</v>
      </c>
    </row>
    <row r="350" spans="1:14" hidden="1" x14ac:dyDescent="0.2">
      <c r="A350" s="5">
        <v>348</v>
      </c>
      <c r="B350" s="6">
        <v>45290</v>
      </c>
      <c r="C350" s="7" t="s">
        <v>11</v>
      </c>
      <c r="D350" s="8">
        <v>12</v>
      </c>
      <c r="E350" s="5" t="str">
        <f>VLOOKUP(D350,Klienci!$B$2:$C$25,2,0)</f>
        <v>PPWD KATOWICE</v>
      </c>
      <c r="F350" s="5" t="str">
        <f>VLOOKUP(E350,Klienci!$C$2:$D$25,2,0)</f>
        <v>zakład przemysłowy</v>
      </c>
      <c r="G350" s="5" t="str">
        <f>VLOOKUP(E350,Klienci!$C$2:$E$25,3,0)</f>
        <v>południowy</v>
      </c>
      <c r="H350" s="9">
        <v>1009.02</v>
      </c>
      <c r="I350" s="9">
        <f t="shared" si="26"/>
        <v>232.07</v>
      </c>
      <c r="J350" s="9">
        <f t="shared" si="27"/>
        <v>1241.0899999999999</v>
      </c>
      <c r="K350" s="6">
        <f t="shared" si="28"/>
        <v>45304</v>
      </c>
      <c r="L350" s="6">
        <v>45305</v>
      </c>
      <c r="M350" s="5">
        <f t="shared" si="29"/>
        <v>1</v>
      </c>
      <c r="N350" s="5">
        <f t="shared" si="30"/>
        <v>2024</v>
      </c>
    </row>
    <row r="351" spans="1:14" hidden="1" x14ac:dyDescent="0.2">
      <c r="A351" s="5">
        <v>349</v>
      </c>
      <c r="B351" s="6">
        <v>45290</v>
      </c>
      <c r="C351" s="7" t="s">
        <v>11</v>
      </c>
      <c r="D351" s="8">
        <v>3</v>
      </c>
      <c r="E351" s="5" t="str">
        <f>VLOOKUP(D351,Klienci!$B$2:$C$25,2,0)</f>
        <v>WIGA SZCZECIN</v>
      </c>
      <c r="F351" s="5" t="str">
        <f>VLOOKUP(E351,Klienci!$C$2:$D$25,2,0)</f>
        <v>dealer autoryzowany</v>
      </c>
      <c r="G351" s="5" t="str">
        <f>VLOOKUP(E351,Klienci!$C$2:$E$25,3,0)</f>
        <v>północny</v>
      </c>
      <c r="H351" s="9">
        <v>7235.53</v>
      </c>
      <c r="I351" s="9">
        <f t="shared" si="26"/>
        <v>1664.17</v>
      </c>
      <c r="J351" s="9">
        <f t="shared" si="27"/>
        <v>8899.7000000000007</v>
      </c>
      <c r="K351" s="6">
        <f t="shared" si="28"/>
        <v>45321</v>
      </c>
      <c r="L351" s="6">
        <v>45330</v>
      </c>
      <c r="M351" s="5">
        <f t="shared" si="29"/>
        <v>9</v>
      </c>
      <c r="N351" s="5">
        <f t="shared" si="30"/>
        <v>2024</v>
      </c>
    </row>
    <row r="352" spans="1:14" hidden="1" x14ac:dyDescent="0.2">
      <c r="A352" s="5">
        <v>350</v>
      </c>
      <c r="B352" s="6">
        <v>45291</v>
      </c>
      <c r="C352" s="7" t="s">
        <v>12</v>
      </c>
      <c r="D352" s="8">
        <v>19</v>
      </c>
      <c r="E352" s="5" t="str">
        <f>VLOOKUP(D352,Klienci!$B$2:$C$25,2,0)</f>
        <v>E.JAGIELLO BYDGOSZCZ</v>
      </c>
      <c r="F352" s="5" t="str">
        <f>VLOOKUP(E352,Klienci!$C$2:$D$25,2,0)</f>
        <v>zakład przemysłowy</v>
      </c>
      <c r="G352" s="5" t="str">
        <f>VLOOKUP(E352,Klienci!$C$2:$E$25,3,0)</f>
        <v>północny</v>
      </c>
      <c r="H352" s="9">
        <v>1134.6600000000001</v>
      </c>
      <c r="I352" s="9">
        <f t="shared" si="26"/>
        <v>260.97000000000003</v>
      </c>
      <c r="J352" s="9">
        <f t="shared" si="27"/>
        <v>1395.63</v>
      </c>
      <c r="K352" s="6">
        <f t="shared" si="28"/>
        <v>45305</v>
      </c>
      <c r="L352" s="6">
        <v>45308</v>
      </c>
      <c r="M352" s="5">
        <f t="shared" si="29"/>
        <v>3</v>
      </c>
      <c r="N352" s="5">
        <f t="shared" si="30"/>
        <v>2024</v>
      </c>
    </row>
  </sheetData>
  <autoFilter ref="A2:R352" xr:uid="{7EF3FD0F-40DC-44F4-9B35-CF206AF3D4E2}">
    <filterColumn colId="1">
      <filters>
        <dateGroupItem year="2023" month="5" dateTimeGrouping="month"/>
        <dateGroupItem year="2023" month="6" dateTimeGrouping="month"/>
        <dateGroupItem year="2023" month="7" dateTimeGrouping="month"/>
        <dateGroupItem year="2023" month="8" dateTimeGrouping="month"/>
      </filters>
    </filterColumn>
    <filterColumn colId="9">
      <customFilters>
        <customFilter operator="greaterThan" val="10000"/>
      </customFilters>
    </filterColumn>
  </autoFilter>
  <dataConsolidate/>
  <dataValidations count="1">
    <dataValidation type="date" operator="greaterThanOrEqual" allowBlank="1" showInputMessage="1" showErrorMessage="1" sqref="L3:L352" xr:uid="{6F43C3CF-9A7D-4093-8AB4-AC329D53015E}">
      <formula1>B3</formula1>
    </dataValidation>
  </dataValidations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5CD6-CECE-42A6-BB55-F453C9BECABE}">
  <sheetPr>
    <pageSetUpPr fitToPage="1"/>
  </sheetPr>
  <dimension ref="A1:R351"/>
  <sheetViews>
    <sheetView zoomScale="115" zoomScaleNormal="115" workbookViewId="0">
      <selection activeCell="F15" sqref="F15"/>
    </sheetView>
  </sheetViews>
  <sheetFormatPr defaultColWidth="8.85546875" defaultRowHeight="12.75" x14ac:dyDescent="0.2"/>
  <cols>
    <col min="1" max="1" width="6.42578125" style="10" bestFit="1" customWidth="1"/>
    <col min="2" max="2" width="11.140625" style="11" customWidth="1"/>
    <col min="3" max="3" width="9.42578125" style="12" customWidth="1"/>
    <col min="4" max="4" width="7.5703125" style="13" customWidth="1"/>
    <col min="5" max="5" width="25.140625" style="10" customWidth="1"/>
    <col min="6" max="6" width="18.28515625" style="10" bestFit="1" customWidth="1"/>
    <col min="7" max="7" width="18.140625" style="10" bestFit="1" customWidth="1"/>
    <col min="8" max="8" width="9.85546875" style="14" bestFit="1" customWidth="1"/>
    <col min="9" max="10" width="9.85546875" style="14" customWidth="1"/>
    <col min="11" max="11" width="10.85546875" style="22" customWidth="1"/>
    <col min="12" max="12" width="11.140625" style="10" customWidth="1"/>
    <col min="13" max="13" width="9.42578125" style="10" customWidth="1"/>
    <col min="14" max="14" width="7.5703125" style="10" customWidth="1"/>
    <col min="15" max="16" width="8.85546875" style="10"/>
    <col min="17" max="17" width="12.5703125" style="10" customWidth="1"/>
    <col min="18" max="18" width="18" style="10" customWidth="1"/>
    <col min="19" max="16384" width="8.85546875" style="10"/>
  </cols>
  <sheetData>
    <row r="1" spans="1:18" s="4" customFormat="1" ht="26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51</v>
      </c>
      <c r="J1" s="3" t="s">
        <v>52</v>
      </c>
      <c r="K1" s="21" t="s">
        <v>8</v>
      </c>
      <c r="L1" s="1" t="s">
        <v>9</v>
      </c>
      <c r="M1" s="1" t="s">
        <v>10</v>
      </c>
      <c r="N1" s="1" t="s">
        <v>55</v>
      </c>
      <c r="Q1" s="4" t="s">
        <v>53</v>
      </c>
      <c r="R1" s="4" t="s">
        <v>5</v>
      </c>
    </row>
    <row r="2" spans="1:18" x14ac:dyDescent="0.2">
      <c r="A2" s="5" cm="1">
        <f t="array" ref="A2:N52">_xlfn._xlws.FILTER(Faktury!A2:N351,(MONTH(Faktury!B2:B351)&gt;=5)*(MONTH(Faktury!B2:B351)&lt;=8)*(Faktury!J2:J351&gt;10000))</f>
        <v>108</v>
      </c>
      <c r="B2" s="6">
        <v>45050</v>
      </c>
      <c r="C2" s="7" t="str">
        <v>A</v>
      </c>
      <c r="D2" s="8">
        <v>3</v>
      </c>
      <c r="E2" s="5" t="str">
        <v>WIGA SZCZECIN</v>
      </c>
      <c r="F2" s="5" t="str">
        <v>dealer autoryzowany</v>
      </c>
      <c r="G2" s="5" t="str">
        <v>północny</v>
      </c>
      <c r="H2" s="9">
        <v>10234.31</v>
      </c>
      <c r="I2" s="9">
        <v>2353.89</v>
      </c>
      <c r="J2" s="9">
        <v>12588.199999999999</v>
      </c>
      <c r="K2" s="6">
        <v>45081</v>
      </c>
      <c r="L2" s="6">
        <v>45083</v>
      </c>
      <c r="M2" s="5">
        <v>2</v>
      </c>
      <c r="N2" s="5" t="str">
        <v>kw.2</v>
      </c>
      <c r="Q2" s="20">
        <v>0.23</v>
      </c>
      <c r="R2" s="10" t="s">
        <v>19</v>
      </c>
    </row>
    <row r="3" spans="1:18" x14ac:dyDescent="0.2">
      <c r="A3" s="5">
        <v>109</v>
      </c>
      <c r="B3" s="6">
        <v>45051</v>
      </c>
      <c r="C3" s="7" t="str">
        <v>B</v>
      </c>
      <c r="D3" s="8">
        <v>3</v>
      </c>
      <c r="E3" s="5" t="str">
        <v>WIGA SZCZECIN</v>
      </c>
      <c r="F3" s="5" t="str">
        <v>dealer autoryzowany</v>
      </c>
      <c r="G3" s="5" t="str">
        <v>północny</v>
      </c>
      <c r="H3" s="9">
        <v>10675.28</v>
      </c>
      <c r="I3" s="9">
        <v>2455.31</v>
      </c>
      <c r="J3" s="9">
        <v>13130.59</v>
      </c>
      <c r="K3" s="6">
        <v>45082</v>
      </c>
      <c r="L3" s="6">
        <v>45078</v>
      </c>
      <c r="M3" s="5">
        <v>-4</v>
      </c>
      <c r="N3" s="5" t="str">
        <v>kw.2</v>
      </c>
      <c r="R3" s="10" t="s">
        <v>33</v>
      </c>
    </row>
    <row r="4" spans="1:18" x14ac:dyDescent="0.2">
      <c r="A4" s="5">
        <v>110</v>
      </c>
      <c r="B4" s="6">
        <v>45052</v>
      </c>
      <c r="C4" s="7" t="str">
        <v>A</v>
      </c>
      <c r="D4" s="8">
        <v>3</v>
      </c>
      <c r="E4" s="5" t="str">
        <v>WIGA SZCZECIN</v>
      </c>
      <c r="F4" s="5" t="str">
        <v>dealer autoryzowany</v>
      </c>
      <c r="G4" s="5" t="str">
        <v>północny</v>
      </c>
      <c r="H4" s="9">
        <v>9262.6200000000008</v>
      </c>
      <c r="I4" s="9">
        <v>2130.4</v>
      </c>
      <c r="J4" s="9">
        <v>11393.02</v>
      </c>
      <c r="K4" s="6">
        <v>45083</v>
      </c>
      <c r="L4" s="6">
        <v>45094</v>
      </c>
      <c r="M4" s="5">
        <v>11</v>
      </c>
      <c r="N4" s="5" t="str">
        <v>kw.2</v>
      </c>
      <c r="R4" s="10" t="s">
        <v>40</v>
      </c>
    </row>
    <row r="5" spans="1:18" x14ac:dyDescent="0.2">
      <c r="A5" s="5">
        <v>112</v>
      </c>
      <c r="B5" s="6">
        <v>45053</v>
      </c>
      <c r="C5" s="7" t="str">
        <v>A</v>
      </c>
      <c r="D5" s="8">
        <v>1</v>
      </c>
      <c r="E5" s="5" t="str">
        <v>JAFAN WARSZAWA</v>
      </c>
      <c r="F5" s="5" t="str">
        <v>dealer autoryzowany</v>
      </c>
      <c r="G5" s="5" t="str">
        <v>centralny i wschodni</v>
      </c>
      <c r="H5" s="9">
        <v>11748.99</v>
      </c>
      <c r="I5" s="9">
        <v>2702.27</v>
      </c>
      <c r="J5" s="9">
        <v>14451.26</v>
      </c>
      <c r="K5" s="6">
        <v>45084</v>
      </c>
      <c r="L5" s="6">
        <v>45081</v>
      </c>
      <c r="M5" s="5">
        <v>-3</v>
      </c>
      <c r="N5" s="5" t="str">
        <v>kw.2</v>
      </c>
    </row>
    <row r="6" spans="1:18" ht="12" customHeight="1" x14ac:dyDescent="0.2">
      <c r="A6" s="5">
        <v>117</v>
      </c>
      <c r="B6" s="6">
        <v>45058</v>
      </c>
      <c r="C6" s="7" t="str">
        <v>B</v>
      </c>
      <c r="D6" s="8">
        <v>17</v>
      </c>
      <c r="E6" s="5" t="str">
        <v>GARIA OLSZTYN</v>
      </c>
      <c r="F6" s="5" t="str">
        <v>dealer autoryzowany</v>
      </c>
      <c r="G6" s="5" t="str">
        <v>północny</v>
      </c>
      <c r="H6" s="9">
        <v>9383.02</v>
      </c>
      <c r="I6" s="9">
        <v>2158.09</v>
      </c>
      <c r="J6" s="9">
        <v>11541.11</v>
      </c>
      <c r="K6" s="6">
        <v>45089</v>
      </c>
      <c r="L6" s="6">
        <v>45091</v>
      </c>
      <c r="M6" s="5">
        <v>2</v>
      </c>
      <c r="N6" s="5" t="str">
        <v>kw.2</v>
      </c>
      <c r="Q6" s="23" t="s">
        <v>54</v>
      </c>
      <c r="R6" s="23" t="s">
        <v>55</v>
      </c>
    </row>
    <row r="7" spans="1:18" ht="15" x14ac:dyDescent="0.2">
      <c r="A7" s="5">
        <v>118</v>
      </c>
      <c r="B7" s="6">
        <v>45059</v>
      </c>
      <c r="C7" s="7" t="str">
        <v>B</v>
      </c>
      <c r="D7" s="8">
        <v>15</v>
      </c>
      <c r="E7" s="5" t="str">
        <v>T.GORAL BIALYSTOK</v>
      </c>
      <c r="F7" s="5" t="str">
        <v>dealer autoryzowany</v>
      </c>
      <c r="G7" s="5" t="str">
        <v>centralny i wschodni</v>
      </c>
      <c r="H7" s="9">
        <v>9763.81</v>
      </c>
      <c r="I7" s="9">
        <v>2245.6799999999998</v>
      </c>
      <c r="J7" s="9">
        <v>12009.49</v>
      </c>
      <c r="K7" s="6">
        <v>45090</v>
      </c>
      <c r="L7" s="6">
        <v>45091</v>
      </c>
      <c r="M7" s="5">
        <v>1</v>
      </c>
      <c r="N7" s="5" t="str">
        <v>kw.2</v>
      </c>
      <c r="Q7" s="24">
        <v>44927</v>
      </c>
      <c r="R7" s="26" t="s">
        <v>56</v>
      </c>
    </row>
    <row r="8" spans="1:18" ht="15" x14ac:dyDescent="0.2">
      <c r="A8" s="5">
        <v>119</v>
      </c>
      <c r="B8" s="6">
        <v>45060</v>
      </c>
      <c r="C8" s="7" t="str">
        <v>B</v>
      </c>
      <c r="D8" s="8">
        <v>1</v>
      </c>
      <c r="E8" s="5" t="str">
        <v>JAFAN WARSZAWA</v>
      </c>
      <c r="F8" s="5" t="str">
        <v>dealer autoryzowany</v>
      </c>
      <c r="G8" s="5" t="str">
        <v>centralny i wschodni</v>
      </c>
      <c r="H8" s="9">
        <v>14660.17</v>
      </c>
      <c r="I8" s="9">
        <v>3371.84</v>
      </c>
      <c r="J8" s="9">
        <v>18032.010000000002</v>
      </c>
      <c r="K8" s="6">
        <v>45091</v>
      </c>
      <c r="L8" s="6">
        <v>45089</v>
      </c>
      <c r="M8" s="5">
        <v>-2</v>
      </c>
      <c r="N8" s="5" t="str">
        <v>kw.2</v>
      </c>
      <c r="Q8" s="24">
        <v>45017</v>
      </c>
      <c r="R8" s="26" t="s">
        <v>57</v>
      </c>
    </row>
    <row r="9" spans="1:18" ht="15" x14ac:dyDescent="0.2">
      <c r="A9" s="5">
        <v>124</v>
      </c>
      <c r="B9" s="6">
        <v>45065</v>
      </c>
      <c r="C9" s="7" t="str">
        <v>B</v>
      </c>
      <c r="D9" s="8">
        <v>3</v>
      </c>
      <c r="E9" s="5" t="str">
        <v>WIGA SZCZECIN</v>
      </c>
      <c r="F9" s="5" t="str">
        <v>dealer autoryzowany</v>
      </c>
      <c r="G9" s="5" t="str">
        <v>północny</v>
      </c>
      <c r="H9" s="9">
        <v>8152.72</v>
      </c>
      <c r="I9" s="9">
        <v>1875.13</v>
      </c>
      <c r="J9" s="9">
        <v>10027.85</v>
      </c>
      <c r="K9" s="6">
        <v>45096</v>
      </c>
      <c r="L9" s="6">
        <v>45096</v>
      </c>
      <c r="M9" s="5">
        <v>0</v>
      </c>
      <c r="N9" s="5" t="str">
        <v>kw.2</v>
      </c>
      <c r="Q9" s="24">
        <v>45108</v>
      </c>
      <c r="R9" s="26" t="s">
        <v>58</v>
      </c>
    </row>
    <row r="10" spans="1:18" ht="15" x14ac:dyDescent="0.2">
      <c r="A10" s="5">
        <v>128</v>
      </c>
      <c r="B10" s="6">
        <v>45069</v>
      </c>
      <c r="C10" s="7" t="str">
        <v>A</v>
      </c>
      <c r="D10" s="8">
        <v>2</v>
      </c>
      <c r="E10" s="5" t="str">
        <v>O.W.P.T. POZNAN</v>
      </c>
      <c r="F10" s="5" t="str">
        <v>dealer autoryzowany</v>
      </c>
      <c r="G10" s="5" t="str">
        <v>zachodni</v>
      </c>
      <c r="H10" s="9">
        <v>9973.65</v>
      </c>
      <c r="I10" s="9">
        <v>2293.94</v>
      </c>
      <c r="J10" s="9">
        <v>12267.59</v>
      </c>
      <c r="K10" s="6">
        <v>45100</v>
      </c>
      <c r="L10" s="6">
        <v>45106</v>
      </c>
      <c r="M10" s="5">
        <v>6</v>
      </c>
      <c r="N10" s="5" t="str">
        <v>kw.2</v>
      </c>
      <c r="Q10" s="24">
        <v>45200</v>
      </c>
      <c r="R10" s="26" t="s">
        <v>59</v>
      </c>
    </row>
    <row r="11" spans="1:18" ht="15" x14ac:dyDescent="0.2">
      <c r="A11" s="5">
        <v>130</v>
      </c>
      <c r="B11" s="6">
        <v>45071</v>
      </c>
      <c r="C11" s="7" t="str">
        <v>A</v>
      </c>
      <c r="D11" s="8">
        <v>1</v>
      </c>
      <c r="E11" s="5" t="str">
        <v>JAFAN WARSZAWA</v>
      </c>
      <c r="F11" s="5" t="str">
        <v>dealer autoryzowany</v>
      </c>
      <c r="G11" s="5" t="str">
        <v>centralny i wschodni</v>
      </c>
      <c r="H11" s="9">
        <v>12526.52</v>
      </c>
      <c r="I11" s="9">
        <v>2881.1</v>
      </c>
      <c r="J11" s="9">
        <v>15407.62</v>
      </c>
      <c r="K11" s="6">
        <v>45102</v>
      </c>
      <c r="L11" s="6">
        <v>45101</v>
      </c>
      <c r="M11" s="5">
        <v>-1</v>
      </c>
      <c r="N11" s="5" t="str">
        <v>kw.2</v>
      </c>
      <c r="Q11" s="24">
        <v>45292</v>
      </c>
      <c r="R11" s="26">
        <v>2024</v>
      </c>
    </row>
    <row r="12" spans="1:18" ht="15" x14ac:dyDescent="0.2">
      <c r="A12" s="5">
        <v>133</v>
      </c>
      <c r="B12" s="6">
        <v>45072</v>
      </c>
      <c r="C12" s="7" t="str">
        <v>B</v>
      </c>
      <c r="D12" s="8">
        <v>15</v>
      </c>
      <c r="E12" s="5" t="str">
        <v>T.GORAL BIALYSTOK</v>
      </c>
      <c r="F12" s="5" t="str">
        <v>dealer autoryzowany</v>
      </c>
      <c r="G12" s="5" t="str">
        <v>centralny i wschodni</v>
      </c>
      <c r="H12" s="9">
        <v>8461.2900000000009</v>
      </c>
      <c r="I12" s="9">
        <v>1946.1</v>
      </c>
      <c r="J12" s="9">
        <v>10407.390000000001</v>
      </c>
      <c r="K12" s="6">
        <v>45103</v>
      </c>
      <c r="L12" s="6">
        <v>45099</v>
      </c>
      <c r="M12" s="5">
        <v>-4</v>
      </c>
      <c r="N12" s="5" t="str">
        <v>kw.2</v>
      </c>
      <c r="Q12" s="24"/>
      <c r="R12" s="25"/>
    </row>
    <row r="13" spans="1:18" ht="15" x14ac:dyDescent="0.2">
      <c r="A13" s="5">
        <v>135</v>
      </c>
      <c r="B13" s="6">
        <v>45073</v>
      </c>
      <c r="C13" s="7" t="str">
        <v>A</v>
      </c>
      <c r="D13" s="8">
        <v>18</v>
      </c>
      <c r="E13" s="5" t="str">
        <v>PPRT KEDZIERZYN-KOZLE</v>
      </c>
      <c r="F13" s="5" t="str">
        <v>inna hurtownia</v>
      </c>
      <c r="G13" s="5" t="str">
        <v>południowy</v>
      </c>
      <c r="H13" s="9">
        <v>12997.97</v>
      </c>
      <c r="I13" s="9">
        <v>2989.53</v>
      </c>
      <c r="J13" s="9">
        <v>15987.5</v>
      </c>
      <c r="K13" s="6">
        <v>45094</v>
      </c>
      <c r="L13" s="6">
        <v>45107</v>
      </c>
      <c r="M13" s="5">
        <v>13</v>
      </c>
      <c r="N13" s="5" t="str">
        <v>kw.2</v>
      </c>
      <c r="Q13" s="24"/>
      <c r="R13" s="25"/>
    </row>
    <row r="14" spans="1:18" ht="15" x14ac:dyDescent="0.2">
      <c r="A14" s="5">
        <v>136</v>
      </c>
      <c r="B14" s="6">
        <v>45075</v>
      </c>
      <c r="C14" s="7" t="str">
        <v>B</v>
      </c>
      <c r="D14" s="8">
        <v>8</v>
      </c>
      <c r="E14" s="5" t="str">
        <v>SKALA BIELSKO-BIALA</v>
      </c>
      <c r="F14" s="5" t="str">
        <v>inna hurtownia</v>
      </c>
      <c r="G14" s="5" t="str">
        <v>południowy</v>
      </c>
      <c r="H14" s="9">
        <v>8864.5300000000007</v>
      </c>
      <c r="I14" s="9">
        <v>2038.84</v>
      </c>
      <c r="J14" s="9">
        <v>10903.37</v>
      </c>
      <c r="K14" s="6">
        <v>45096</v>
      </c>
      <c r="L14" s="6">
        <v>45101</v>
      </c>
      <c r="M14" s="5">
        <v>5</v>
      </c>
      <c r="N14" s="5" t="str">
        <v>kw.2</v>
      </c>
      <c r="Q14" s="24"/>
      <c r="R14" s="25"/>
    </row>
    <row r="15" spans="1:18" ht="15" x14ac:dyDescent="0.2">
      <c r="A15" s="5">
        <v>142</v>
      </c>
      <c r="B15" s="6">
        <v>45079</v>
      </c>
      <c r="C15" s="7" t="str">
        <v>A</v>
      </c>
      <c r="D15" s="8">
        <v>2</v>
      </c>
      <c r="E15" s="5" t="str">
        <v>O.W.P.T. POZNAN</v>
      </c>
      <c r="F15" s="5" t="str">
        <v>dealer autoryzowany</v>
      </c>
      <c r="G15" s="5" t="str">
        <v>zachodni</v>
      </c>
      <c r="H15" s="9">
        <v>13711.52</v>
      </c>
      <c r="I15" s="9">
        <v>3153.65</v>
      </c>
      <c r="J15" s="9">
        <v>16865.170000000002</v>
      </c>
      <c r="K15" s="6">
        <v>45109</v>
      </c>
      <c r="L15" s="6">
        <v>45106</v>
      </c>
      <c r="M15" s="5">
        <v>-3</v>
      </c>
      <c r="N15" s="5" t="str">
        <v>kw.2</v>
      </c>
      <c r="Q15" s="24"/>
      <c r="R15" s="25"/>
    </row>
    <row r="16" spans="1:18" x14ac:dyDescent="0.2">
      <c r="A16" s="5">
        <v>143</v>
      </c>
      <c r="B16" s="6">
        <v>45079</v>
      </c>
      <c r="C16" s="7" t="str">
        <v>A</v>
      </c>
      <c r="D16" s="8">
        <v>3</v>
      </c>
      <c r="E16" s="5" t="str">
        <v>WIGA SZCZECIN</v>
      </c>
      <c r="F16" s="5" t="str">
        <v>dealer autoryzowany</v>
      </c>
      <c r="G16" s="5" t="str">
        <v>północny</v>
      </c>
      <c r="H16" s="9">
        <v>9022.27</v>
      </c>
      <c r="I16" s="9">
        <v>2075.12</v>
      </c>
      <c r="J16" s="9">
        <v>11097.39</v>
      </c>
      <c r="K16" s="6">
        <v>45109</v>
      </c>
      <c r="L16" s="6">
        <v>45124</v>
      </c>
      <c r="M16" s="5">
        <v>15</v>
      </c>
      <c r="N16" s="5" t="str">
        <v>kw.3</v>
      </c>
    </row>
    <row r="17" spans="1:14" x14ac:dyDescent="0.2">
      <c r="A17" s="5">
        <v>144</v>
      </c>
      <c r="B17" s="6">
        <v>45079</v>
      </c>
      <c r="C17" s="7" t="str">
        <v>A</v>
      </c>
      <c r="D17" s="8">
        <v>3</v>
      </c>
      <c r="E17" s="5" t="str">
        <v>WIGA SZCZECIN</v>
      </c>
      <c r="F17" s="5" t="str">
        <v>dealer autoryzowany</v>
      </c>
      <c r="G17" s="5" t="str">
        <v>północny</v>
      </c>
      <c r="H17" s="9">
        <v>10120.77</v>
      </c>
      <c r="I17" s="9">
        <v>2327.7800000000002</v>
      </c>
      <c r="J17" s="9">
        <v>12448.550000000001</v>
      </c>
      <c r="K17" s="6">
        <v>45109</v>
      </c>
      <c r="L17" s="6">
        <v>45115</v>
      </c>
      <c r="M17" s="5">
        <v>6</v>
      </c>
      <c r="N17" s="5" t="str">
        <v>kw.3</v>
      </c>
    </row>
    <row r="18" spans="1:14" x14ac:dyDescent="0.2">
      <c r="A18" s="5">
        <v>145</v>
      </c>
      <c r="B18" s="6">
        <v>45079</v>
      </c>
      <c r="C18" s="7" t="str">
        <v>B</v>
      </c>
      <c r="D18" s="8">
        <v>15</v>
      </c>
      <c r="E18" s="5" t="str">
        <v>T.GORAL BIALYSTOK</v>
      </c>
      <c r="F18" s="5" t="str">
        <v>dealer autoryzowany</v>
      </c>
      <c r="G18" s="5" t="str">
        <v>centralny i wschodni</v>
      </c>
      <c r="H18" s="9">
        <v>10223.98</v>
      </c>
      <c r="I18" s="9">
        <v>2351.52</v>
      </c>
      <c r="J18" s="9">
        <v>12575.5</v>
      </c>
      <c r="K18" s="6">
        <v>45109</v>
      </c>
      <c r="L18" s="6">
        <v>45109</v>
      </c>
      <c r="M18" s="5">
        <v>0</v>
      </c>
      <c r="N18" s="5" t="str">
        <v>kw.3</v>
      </c>
    </row>
    <row r="19" spans="1:14" x14ac:dyDescent="0.2">
      <c r="A19" s="5">
        <v>147</v>
      </c>
      <c r="B19" s="6">
        <v>45082</v>
      </c>
      <c r="C19" s="7" t="str">
        <v>B</v>
      </c>
      <c r="D19" s="8">
        <v>3</v>
      </c>
      <c r="E19" s="5" t="str">
        <v>WIGA SZCZECIN</v>
      </c>
      <c r="F19" s="5" t="str">
        <v>dealer autoryzowany</v>
      </c>
      <c r="G19" s="5" t="str">
        <v>północny</v>
      </c>
      <c r="H19" s="9">
        <v>10644.78</v>
      </c>
      <c r="I19" s="9">
        <v>2448.3000000000002</v>
      </c>
      <c r="J19" s="9">
        <v>13093.080000000002</v>
      </c>
      <c r="K19" s="6">
        <v>45112</v>
      </c>
      <c r="L19" s="6">
        <v>45109</v>
      </c>
      <c r="M19" s="5">
        <v>-3</v>
      </c>
      <c r="N19" s="5" t="str">
        <v>kw.3</v>
      </c>
    </row>
    <row r="20" spans="1:14" x14ac:dyDescent="0.2">
      <c r="A20" s="5">
        <v>148</v>
      </c>
      <c r="B20" s="6">
        <v>45083</v>
      </c>
      <c r="C20" s="7" t="str">
        <v>B</v>
      </c>
      <c r="D20" s="8">
        <v>1</v>
      </c>
      <c r="E20" s="5" t="str">
        <v>JAFAN WARSZAWA</v>
      </c>
      <c r="F20" s="5" t="str">
        <v>dealer autoryzowany</v>
      </c>
      <c r="G20" s="5" t="str">
        <v>centralny i wschodni</v>
      </c>
      <c r="H20" s="9">
        <v>9574.9500000000007</v>
      </c>
      <c r="I20" s="9">
        <v>2202.2399999999998</v>
      </c>
      <c r="J20" s="9">
        <v>11777.19</v>
      </c>
      <c r="K20" s="6">
        <v>45113</v>
      </c>
      <c r="L20" s="6">
        <v>45114</v>
      </c>
      <c r="M20" s="5">
        <v>1</v>
      </c>
      <c r="N20" s="5" t="str">
        <v>kw.3</v>
      </c>
    </row>
    <row r="21" spans="1:14" x14ac:dyDescent="0.2">
      <c r="A21" s="5">
        <v>149</v>
      </c>
      <c r="B21" s="6">
        <v>45083</v>
      </c>
      <c r="C21" s="7" t="str">
        <v>A</v>
      </c>
      <c r="D21" s="8">
        <v>3</v>
      </c>
      <c r="E21" s="5" t="str">
        <v>WIGA SZCZECIN</v>
      </c>
      <c r="F21" s="5" t="str">
        <v>dealer autoryzowany</v>
      </c>
      <c r="G21" s="5" t="str">
        <v>północny</v>
      </c>
      <c r="H21" s="9">
        <v>8651.74</v>
      </c>
      <c r="I21" s="9">
        <v>1989.9</v>
      </c>
      <c r="J21" s="9">
        <v>10641.64</v>
      </c>
      <c r="K21" s="6">
        <v>45113</v>
      </c>
      <c r="L21" s="6">
        <v>45113</v>
      </c>
      <c r="M21" s="5">
        <v>0</v>
      </c>
      <c r="N21" s="5" t="str">
        <v>kw.3</v>
      </c>
    </row>
    <row r="22" spans="1:14" x14ac:dyDescent="0.2">
      <c r="A22" s="5">
        <v>153</v>
      </c>
      <c r="B22" s="6">
        <v>45086</v>
      </c>
      <c r="C22" s="7" t="str">
        <v>B</v>
      </c>
      <c r="D22" s="8">
        <v>3</v>
      </c>
      <c r="E22" s="5" t="str">
        <v>WIGA SZCZECIN</v>
      </c>
      <c r="F22" s="5" t="str">
        <v>dealer autoryzowany</v>
      </c>
      <c r="G22" s="5" t="str">
        <v>północny</v>
      </c>
      <c r="H22" s="9">
        <v>8380.7800000000007</v>
      </c>
      <c r="I22" s="9">
        <v>1927.58</v>
      </c>
      <c r="J22" s="9">
        <v>10308.36</v>
      </c>
      <c r="K22" s="6">
        <v>45116</v>
      </c>
      <c r="L22" s="6">
        <v>45124</v>
      </c>
      <c r="M22" s="5">
        <v>8</v>
      </c>
      <c r="N22" s="5" t="str">
        <v>kw.3</v>
      </c>
    </row>
    <row r="23" spans="1:14" x14ac:dyDescent="0.2">
      <c r="A23" s="5">
        <v>159</v>
      </c>
      <c r="B23" s="6">
        <v>45090</v>
      </c>
      <c r="C23" s="7" t="str">
        <v>B</v>
      </c>
      <c r="D23" s="8">
        <v>3</v>
      </c>
      <c r="E23" s="5" t="str">
        <v>WIGA SZCZECIN</v>
      </c>
      <c r="F23" s="5" t="str">
        <v>dealer autoryzowany</v>
      </c>
      <c r="G23" s="5" t="str">
        <v>północny</v>
      </c>
      <c r="H23" s="9">
        <v>9730.69</v>
      </c>
      <c r="I23" s="9">
        <v>2238.06</v>
      </c>
      <c r="J23" s="9">
        <v>11968.75</v>
      </c>
      <c r="K23" s="6">
        <v>45120</v>
      </c>
      <c r="L23" s="6">
        <v>45133</v>
      </c>
      <c r="M23" s="5">
        <v>13</v>
      </c>
      <c r="N23" s="5" t="str">
        <v>kw.3</v>
      </c>
    </row>
    <row r="24" spans="1:14" x14ac:dyDescent="0.2">
      <c r="A24" s="5">
        <v>163</v>
      </c>
      <c r="B24" s="6">
        <v>45094</v>
      </c>
      <c r="C24" s="7" t="str">
        <v>A</v>
      </c>
      <c r="D24" s="8">
        <v>3</v>
      </c>
      <c r="E24" s="5" t="str">
        <v>WIGA SZCZECIN</v>
      </c>
      <c r="F24" s="5" t="str">
        <v>dealer autoryzowany</v>
      </c>
      <c r="G24" s="5" t="str">
        <v>północny</v>
      </c>
      <c r="H24" s="9">
        <v>8512.26</v>
      </c>
      <c r="I24" s="9">
        <v>1957.82</v>
      </c>
      <c r="J24" s="9">
        <v>10470.08</v>
      </c>
      <c r="K24" s="6">
        <v>45124</v>
      </c>
      <c r="L24" s="6">
        <v>45135</v>
      </c>
      <c r="M24" s="5">
        <v>11</v>
      </c>
      <c r="N24" s="5" t="str">
        <v>kw.3</v>
      </c>
    </row>
    <row r="25" spans="1:14" x14ac:dyDescent="0.2">
      <c r="A25" s="5">
        <v>164</v>
      </c>
      <c r="B25" s="6">
        <v>45094</v>
      </c>
      <c r="C25" s="7" t="str">
        <v>A</v>
      </c>
      <c r="D25" s="8">
        <v>17</v>
      </c>
      <c r="E25" s="5" t="str">
        <v>GARIA OLSZTYN</v>
      </c>
      <c r="F25" s="5" t="str">
        <v>dealer autoryzowany</v>
      </c>
      <c r="G25" s="5" t="str">
        <v>północny</v>
      </c>
      <c r="H25" s="9">
        <v>9693.99</v>
      </c>
      <c r="I25" s="9">
        <v>2229.62</v>
      </c>
      <c r="J25" s="9">
        <v>11923.61</v>
      </c>
      <c r="K25" s="6">
        <v>45124</v>
      </c>
      <c r="L25" s="6">
        <v>45133</v>
      </c>
      <c r="M25" s="5">
        <v>9</v>
      </c>
      <c r="N25" s="5" t="str">
        <v>kw.3</v>
      </c>
    </row>
    <row r="26" spans="1:14" x14ac:dyDescent="0.2">
      <c r="A26" s="5">
        <v>165</v>
      </c>
      <c r="B26" s="6">
        <v>45096</v>
      </c>
      <c r="C26" s="7" t="str">
        <v>A</v>
      </c>
      <c r="D26" s="8">
        <v>3</v>
      </c>
      <c r="E26" s="5" t="str">
        <v>WIGA SZCZECIN</v>
      </c>
      <c r="F26" s="5" t="str">
        <v>dealer autoryzowany</v>
      </c>
      <c r="G26" s="5" t="str">
        <v>północny</v>
      </c>
      <c r="H26" s="9">
        <v>8814.41</v>
      </c>
      <c r="I26" s="9">
        <v>2027.31</v>
      </c>
      <c r="J26" s="9">
        <v>10841.72</v>
      </c>
      <c r="K26" s="6">
        <v>45126</v>
      </c>
      <c r="L26" s="6">
        <v>45132</v>
      </c>
      <c r="M26" s="5">
        <v>6</v>
      </c>
      <c r="N26" s="5" t="str">
        <v>kw.3</v>
      </c>
    </row>
    <row r="27" spans="1:14" x14ac:dyDescent="0.2">
      <c r="A27" s="5">
        <v>172</v>
      </c>
      <c r="B27" s="6">
        <v>45101</v>
      </c>
      <c r="C27" s="7" t="str">
        <v>A</v>
      </c>
      <c r="D27" s="8">
        <v>4</v>
      </c>
      <c r="E27" s="5" t="str">
        <v>KAR-PEK POZNAN</v>
      </c>
      <c r="F27" s="5" t="str">
        <v>dealer autoryzowany</v>
      </c>
      <c r="G27" s="5" t="str">
        <v>zachodni</v>
      </c>
      <c r="H27" s="9">
        <v>21900.77</v>
      </c>
      <c r="I27" s="9">
        <v>5037.18</v>
      </c>
      <c r="J27" s="9">
        <v>26937.95</v>
      </c>
      <c r="K27" s="6">
        <v>45131</v>
      </c>
      <c r="L27" s="6">
        <v>45130</v>
      </c>
      <c r="M27" s="5">
        <v>-1</v>
      </c>
      <c r="N27" s="5" t="str">
        <v>kw.3</v>
      </c>
    </row>
    <row r="28" spans="1:14" x14ac:dyDescent="0.2">
      <c r="A28" s="5">
        <v>175</v>
      </c>
      <c r="B28" s="6">
        <v>45102</v>
      </c>
      <c r="C28" s="7" t="str">
        <v>A</v>
      </c>
      <c r="D28" s="8">
        <v>17</v>
      </c>
      <c r="E28" s="5" t="str">
        <v>GARIA OLSZTYN</v>
      </c>
      <c r="F28" s="5" t="str">
        <v>dealer autoryzowany</v>
      </c>
      <c r="G28" s="5" t="str">
        <v>północny</v>
      </c>
      <c r="H28" s="9">
        <v>8637.2800000000007</v>
      </c>
      <c r="I28" s="9">
        <v>1986.57</v>
      </c>
      <c r="J28" s="9">
        <v>10623.85</v>
      </c>
      <c r="K28" s="6">
        <v>45132</v>
      </c>
      <c r="L28" s="6">
        <v>45141</v>
      </c>
      <c r="M28" s="5">
        <v>9</v>
      </c>
      <c r="N28" s="5" t="str">
        <v>kw.3</v>
      </c>
    </row>
    <row r="29" spans="1:14" x14ac:dyDescent="0.2">
      <c r="A29" s="5">
        <v>177</v>
      </c>
      <c r="B29" s="6">
        <v>45104</v>
      </c>
      <c r="C29" s="7" t="str">
        <v>A</v>
      </c>
      <c r="D29" s="8">
        <v>4</v>
      </c>
      <c r="E29" s="5" t="str">
        <v>KAR-PEK POZNAN</v>
      </c>
      <c r="F29" s="5" t="str">
        <v>dealer autoryzowany</v>
      </c>
      <c r="G29" s="5" t="str">
        <v>zachodni</v>
      </c>
      <c r="H29" s="9">
        <v>22055.87</v>
      </c>
      <c r="I29" s="9">
        <v>5072.8500000000004</v>
      </c>
      <c r="J29" s="9">
        <v>27128.720000000001</v>
      </c>
      <c r="K29" s="6">
        <v>45134</v>
      </c>
      <c r="L29" s="6">
        <v>45133</v>
      </c>
      <c r="M29" s="5">
        <v>-1</v>
      </c>
      <c r="N29" s="5" t="str">
        <v>kw.3</v>
      </c>
    </row>
    <row r="30" spans="1:14" x14ac:dyDescent="0.2">
      <c r="A30" s="5">
        <v>182</v>
      </c>
      <c r="B30" s="6">
        <v>45110</v>
      </c>
      <c r="C30" s="7" t="str">
        <v>A</v>
      </c>
      <c r="D30" s="8">
        <v>3</v>
      </c>
      <c r="E30" s="5" t="str">
        <v>WIGA SZCZECIN</v>
      </c>
      <c r="F30" s="5" t="str">
        <v>dealer autoryzowany</v>
      </c>
      <c r="G30" s="5" t="str">
        <v>północny</v>
      </c>
      <c r="H30" s="9">
        <v>8498.73</v>
      </c>
      <c r="I30" s="9">
        <v>1954.71</v>
      </c>
      <c r="J30" s="9">
        <v>10453.439999999999</v>
      </c>
      <c r="K30" s="6">
        <v>45141</v>
      </c>
      <c r="L30" s="6">
        <v>45140</v>
      </c>
      <c r="M30" s="5">
        <v>-1</v>
      </c>
      <c r="N30" s="5" t="str">
        <v>kw.3</v>
      </c>
    </row>
    <row r="31" spans="1:14" x14ac:dyDescent="0.2">
      <c r="A31" s="5">
        <v>185</v>
      </c>
      <c r="B31" s="6">
        <v>45114</v>
      </c>
      <c r="C31" s="7" t="str">
        <v>A</v>
      </c>
      <c r="D31" s="8">
        <v>3</v>
      </c>
      <c r="E31" s="5" t="str">
        <v>WIGA SZCZECIN</v>
      </c>
      <c r="F31" s="5" t="str">
        <v>dealer autoryzowany</v>
      </c>
      <c r="G31" s="5" t="str">
        <v>północny</v>
      </c>
      <c r="H31" s="9">
        <v>8533.06</v>
      </c>
      <c r="I31" s="9">
        <v>1962.6</v>
      </c>
      <c r="J31" s="9">
        <v>10495.66</v>
      </c>
      <c r="K31" s="6">
        <v>45145</v>
      </c>
      <c r="L31" s="6">
        <v>45151</v>
      </c>
      <c r="M31" s="5">
        <v>6</v>
      </c>
      <c r="N31" s="5" t="str">
        <v>kw.3</v>
      </c>
    </row>
    <row r="32" spans="1:14" x14ac:dyDescent="0.2">
      <c r="A32" s="5">
        <v>186</v>
      </c>
      <c r="B32" s="6">
        <v>45114</v>
      </c>
      <c r="C32" s="7" t="str">
        <v>B</v>
      </c>
      <c r="D32" s="8">
        <v>3</v>
      </c>
      <c r="E32" s="5" t="str">
        <v>WIGA SZCZECIN</v>
      </c>
      <c r="F32" s="5" t="str">
        <v>dealer autoryzowany</v>
      </c>
      <c r="G32" s="5" t="str">
        <v>północny</v>
      </c>
      <c r="H32" s="9">
        <v>9666.7199999999993</v>
      </c>
      <c r="I32" s="9">
        <v>2223.35</v>
      </c>
      <c r="J32" s="9">
        <v>11890.07</v>
      </c>
      <c r="K32" s="6">
        <v>45145</v>
      </c>
      <c r="L32" s="6">
        <v>45156</v>
      </c>
      <c r="M32" s="5">
        <v>11</v>
      </c>
      <c r="N32" s="5" t="str">
        <v>kw.3</v>
      </c>
    </row>
    <row r="33" spans="1:14" x14ac:dyDescent="0.2">
      <c r="A33" s="5">
        <v>187</v>
      </c>
      <c r="B33" s="6">
        <v>45115</v>
      </c>
      <c r="C33" s="7" t="str">
        <v>B</v>
      </c>
      <c r="D33" s="8">
        <v>3</v>
      </c>
      <c r="E33" s="5" t="str">
        <v>WIGA SZCZECIN</v>
      </c>
      <c r="F33" s="5" t="str">
        <v>dealer autoryzowany</v>
      </c>
      <c r="G33" s="5" t="str">
        <v>północny</v>
      </c>
      <c r="H33" s="9">
        <v>8882.17</v>
      </c>
      <c r="I33" s="9">
        <v>2042.9</v>
      </c>
      <c r="J33" s="9">
        <v>10925.07</v>
      </c>
      <c r="K33" s="6">
        <v>45146</v>
      </c>
      <c r="L33" s="6">
        <v>45143</v>
      </c>
      <c r="M33" s="5">
        <v>-3</v>
      </c>
      <c r="N33" s="5" t="str">
        <v>kw.3</v>
      </c>
    </row>
    <row r="34" spans="1:14" x14ac:dyDescent="0.2">
      <c r="A34" s="5">
        <v>188</v>
      </c>
      <c r="B34" s="6">
        <v>45117</v>
      </c>
      <c r="C34" s="7" t="str">
        <v>A</v>
      </c>
      <c r="D34" s="8">
        <v>3</v>
      </c>
      <c r="E34" s="5" t="str">
        <v>WIGA SZCZECIN</v>
      </c>
      <c r="F34" s="5" t="str">
        <v>dealer autoryzowany</v>
      </c>
      <c r="G34" s="5" t="str">
        <v>północny</v>
      </c>
      <c r="H34" s="9">
        <v>8193.1</v>
      </c>
      <c r="I34" s="9">
        <v>1884.41</v>
      </c>
      <c r="J34" s="9">
        <v>10077.51</v>
      </c>
      <c r="K34" s="6">
        <v>45148</v>
      </c>
      <c r="L34" s="6">
        <v>45151</v>
      </c>
      <c r="M34" s="5">
        <v>3</v>
      </c>
      <c r="N34" s="5" t="str">
        <v>kw.3</v>
      </c>
    </row>
    <row r="35" spans="1:14" x14ac:dyDescent="0.2">
      <c r="A35" s="5">
        <v>196</v>
      </c>
      <c r="B35" s="6">
        <v>45121</v>
      </c>
      <c r="C35" s="7" t="str">
        <v>B</v>
      </c>
      <c r="D35" s="8">
        <v>3</v>
      </c>
      <c r="E35" s="5" t="str">
        <v>WIGA SZCZECIN</v>
      </c>
      <c r="F35" s="5" t="str">
        <v>dealer autoryzowany</v>
      </c>
      <c r="G35" s="5" t="str">
        <v>północny</v>
      </c>
      <c r="H35" s="9">
        <v>10557.17</v>
      </c>
      <c r="I35" s="9">
        <v>2428.15</v>
      </c>
      <c r="J35" s="9">
        <v>12985.32</v>
      </c>
      <c r="K35" s="6">
        <v>45152</v>
      </c>
      <c r="L35" s="6">
        <v>45164</v>
      </c>
      <c r="M35" s="5">
        <v>12</v>
      </c>
      <c r="N35" s="5" t="str">
        <v>kw.3</v>
      </c>
    </row>
    <row r="36" spans="1:14" x14ac:dyDescent="0.2">
      <c r="A36" s="5">
        <v>197</v>
      </c>
      <c r="B36" s="6">
        <v>45122</v>
      </c>
      <c r="C36" s="7" t="str">
        <v>A</v>
      </c>
      <c r="D36" s="8">
        <v>3</v>
      </c>
      <c r="E36" s="5" t="str">
        <v>WIGA SZCZECIN</v>
      </c>
      <c r="F36" s="5" t="str">
        <v>dealer autoryzowany</v>
      </c>
      <c r="G36" s="5" t="str">
        <v>północny</v>
      </c>
      <c r="H36" s="9">
        <v>8903.26</v>
      </c>
      <c r="I36" s="9">
        <v>2047.75</v>
      </c>
      <c r="J36" s="9">
        <v>10951.01</v>
      </c>
      <c r="K36" s="6">
        <v>45153</v>
      </c>
      <c r="L36" s="6">
        <v>45150</v>
      </c>
      <c r="M36" s="5">
        <v>-3</v>
      </c>
      <c r="N36" s="5" t="str">
        <v>kw.3</v>
      </c>
    </row>
    <row r="37" spans="1:14" x14ac:dyDescent="0.2">
      <c r="A37" s="5">
        <v>204</v>
      </c>
      <c r="B37" s="6">
        <v>45125</v>
      </c>
      <c r="C37" s="7" t="str">
        <v>A</v>
      </c>
      <c r="D37" s="8">
        <v>17</v>
      </c>
      <c r="E37" s="5" t="str">
        <v>GARIA OLSZTYN</v>
      </c>
      <c r="F37" s="5" t="str">
        <v>dealer autoryzowany</v>
      </c>
      <c r="G37" s="5" t="str">
        <v>północny</v>
      </c>
      <c r="H37" s="9">
        <v>8218.9599999999991</v>
      </c>
      <c r="I37" s="9">
        <v>1890.36</v>
      </c>
      <c r="J37" s="9">
        <v>10109.32</v>
      </c>
      <c r="K37" s="6">
        <v>45156</v>
      </c>
      <c r="L37" s="6">
        <v>45156</v>
      </c>
      <c r="M37" s="5">
        <v>0</v>
      </c>
      <c r="N37" s="5" t="str">
        <v>kw.3</v>
      </c>
    </row>
    <row r="38" spans="1:14" x14ac:dyDescent="0.2">
      <c r="A38" s="5">
        <v>210</v>
      </c>
      <c r="B38" s="6">
        <v>45133</v>
      </c>
      <c r="C38" s="7" t="str">
        <v>A</v>
      </c>
      <c r="D38" s="8">
        <v>2</v>
      </c>
      <c r="E38" s="5" t="str">
        <v>O.W.P.T. POZNAN</v>
      </c>
      <c r="F38" s="5" t="str">
        <v>dealer autoryzowany</v>
      </c>
      <c r="G38" s="5" t="str">
        <v>zachodni</v>
      </c>
      <c r="H38" s="9">
        <v>11516.24</v>
      </c>
      <c r="I38" s="9">
        <v>2648.74</v>
      </c>
      <c r="J38" s="9">
        <v>14164.98</v>
      </c>
      <c r="K38" s="6">
        <v>45164</v>
      </c>
      <c r="L38" s="6">
        <v>45166</v>
      </c>
      <c r="M38" s="5">
        <v>2</v>
      </c>
      <c r="N38" s="5" t="str">
        <v>kw.3</v>
      </c>
    </row>
    <row r="39" spans="1:14" x14ac:dyDescent="0.2">
      <c r="A39" s="5">
        <v>211</v>
      </c>
      <c r="B39" s="6">
        <v>45133</v>
      </c>
      <c r="C39" s="7" t="str">
        <v>B</v>
      </c>
      <c r="D39" s="8">
        <v>3</v>
      </c>
      <c r="E39" s="5" t="str">
        <v>WIGA SZCZECIN</v>
      </c>
      <c r="F39" s="5" t="str">
        <v>dealer autoryzowany</v>
      </c>
      <c r="G39" s="5" t="str">
        <v>północny</v>
      </c>
      <c r="H39" s="9">
        <v>8827.4599999999991</v>
      </c>
      <c r="I39" s="9">
        <v>2030.32</v>
      </c>
      <c r="J39" s="9">
        <v>10857.779999999999</v>
      </c>
      <c r="K39" s="6">
        <v>45164</v>
      </c>
      <c r="L39" s="6">
        <v>45178</v>
      </c>
      <c r="M39" s="5">
        <v>14</v>
      </c>
      <c r="N39" s="5" t="str">
        <v>kw.3</v>
      </c>
    </row>
    <row r="40" spans="1:14" x14ac:dyDescent="0.2">
      <c r="A40" s="5">
        <v>212</v>
      </c>
      <c r="B40" s="6">
        <v>45134</v>
      </c>
      <c r="C40" s="7" t="str">
        <v>A</v>
      </c>
      <c r="D40" s="8">
        <v>15</v>
      </c>
      <c r="E40" s="5" t="str">
        <v>T.GORAL BIALYSTOK</v>
      </c>
      <c r="F40" s="5" t="str">
        <v>dealer autoryzowany</v>
      </c>
      <c r="G40" s="5" t="str">
        <v>centralny i wschodni</v>
      </c>
      <c r="H40" s="9">
        <v>10405.84</v>
      </c>
      <c r="I40" s="9">
        <v>2393.34</v>
      </c>
      <c r="J40" s="9">
        <v>12799.18</v>
      </c>
      <c r="K40" s="6">
        <v>45165</v>
      </c>
      <c r="L40" s="6">
        <v>45164</v>
      </c>
      <c r="M40" s="5">
        <v>-1</v>
      </c>
      <c r="N40" s="5" t="str">
        <v>kw.3</v>
      </c>
    </row>
    <row r="41" spans="1:14" x14ac:dyDescent="0.2">
      <c r="A41" s="5">
        <v>214</v>
      </c>
      <c r="B41" s="6">
        <v>45137</v>
      </c>
      <c r="C41" s="7" t="str">
        <v>A</v>
      </c>
      <c r="D41" s="8">
        <v>3</v>
      </c>
      <c r="E41" s="5" t="str">
        <v>WIGA SZCZECIN</v>
      </c>
      <c r="F41" s="5" t="str">
        <v>dealer autoryzowany</v>
      </c>
      <c r="G41" s="5" t="str">
        <v>północny</v>
      </c>
      <c r="H41" s="9">
        <v>10986.2</v>
      </c>
      <c r="I41" s="9">
        <v>2526.83</v>
      </c>
      <c r="J41" s="9">
        <v>13513.03</v>
      </c>
      <c r="K41" s="6">
        <v>45168</v>
      </c>
      <c r="L41" s="6">
        <v>45175</v>
      </c>
      <c r="M41" s="5">
        <v>7</v>
      </c>
      <c r="N41" s="5" t="str">
        <v>kw.3</v>
      </c>
    </row>
    <row r="42" spans="1:14" x14ac:dyDescent="0.2">
      <c r="A42" s="5">
        <v>215</v>
      </c>
      <c r="B42" s="6">
        <v>45140</v>
      </c>
      <c r="C42" s="7" t="str">
        <v>B</v>
      </c>
      <c r="D42" s="8">
        <v>17</v>
      </c>
      <c r="E42" s="5" t="str">
        <v>GARIA OLSZTYN</v>
      </c>
      <c r="F42" s="5" t="str">
        <v>dealer autoryzowany</v>
      </c>
      <c r="G42" s="5" t="str">
        <v>północny</v>
      </c>
      <c r="H42" s="9">
        <v>8895.48</v>
      </c>
      <c r="I42" s="9">
        <v>2045.96</v>
      </c>
      <c r="J42" s="9">
        <v>10941.439999999999</v>
      </c>
      <c r="K42" s="6">
        <v>45171</v>
      </c>
      <c r="L42" s="6">
        <v>45180</v>
      </c>
      <c r="M42" s="5">
        <v>9</v>
      </c>
      <c r="N42" s="5" t="str">
        <v>kw.3</v>
      </c>
    </row>
    <row r="43" spans="1:14" x14ac:dyDescent="0.2">
      <c r="A43" s="5">
        <v>216</v>
      </c>
      <c r="B43" s="6">
        <v>45143</v>
      </c>
      <c r="C43" s="7" t="str">
        <v>A</v>
      </c>
      <c r="D43" s="8">
        <v>1</v>
      </c>
      <c r="E43" s="5" t="str">
        <v>JAFAN WARSZAWA</v>
      </c>
      <c r="F43" s="5" t="str">
        <v>dealer autoryzowany</v>
      </c>
      <c r="G43" s="5" t="str">
        <v>centralny i wschodni</v>
      </c>
      <c r="H43" s="9">
        <v>8899.07</v>
      </c>
      <c r="I43" s="9">
        <v>2046.79</v>
      </c>
      <c r="J43" s="9">
        <v>10945.86</v>
      </c>
      <c r="K43" s="6">
        <v>45174</v>
      </c>
      <c r="L43" s="6">
        <v>45170</v>
      </c>
      <c r="M43" s="5">
        <v>-4</v>
      </c>
      <c r="N43" s="5" t="str">
        <v>kw.3</v>
      </c>
    </row>
    <row r="44" spans="1:14" x14ac:dyDescent="0.2">
      <c r="A44" s="5">
        <v>218</v>
      </c>
      <c r="B44" s="6">
        <v>45145</v>
      </c>
      <c r="C44" s="7" t="str">
        <v>B</v>
      </c>
      <c r="D44" s="8">
        <v>2</v>
      </c>
      <c r="E44" s="5" t="str">
        <v>O.W.P.T. POZNAN</v>
      </c>
      <c r="F44" s="5" t="str">
        <v>dealer autoryzowany</v>
      </c>
      <c r="G44" s="5" t="str">
        <v>zachodni</v>
      </c>
      <c r="H44" s="9">
        <v>8950.17</v>
      </c>
      <c r="I44" s="9">
        <v>2058.54</v>
      </c>
      <c r="J44" s="9">
        <v>11008.71</v>
      </c>
      <c r="K44" s="6">
        <v>45176</v>
      </c>
      <c r="L44" s="6">
        <v>45175</v>
      </c>
      <c r="M44" s="5">
        <v>-1</v>
      </c>
      <c r="N44" s="5" t="str">
        <v>kw.3</v>
      </c>
    </row>
    <row r="45" spans="1:14" x14ac:dyDescent="0.2">
      <c r="A45" s="5">
        <v>220</v>
      </c>
      <c r="B45" s="6">
        <v>45146</v>
      </c>
      <c r="C45" s="7" t="str">
        <v>A</v>
      </c>
      <c r="D45" s="8">
        <v>15</v>
      </c>
      <c r="E45" s="5" t="str">
        <v>T.GORAL BIALYSTOK</v>
      </c>
      <c r="F45" s="5" t="str">
        <v>dealer autoryzowany</v>
      </c>
      <c r="G45" s="5" t="str">
        <v>centralny i wschodni</v>
      </c>
      <c r="H45" s="9">
        <v>9161.15</v>
      </c>
      <c r="I45" s="9">
        <v>2107.06</v>
      </c>
      <c r="J45" s="9">
        <v>11268.21</v>
      </c>
      <c r="K45" s="6">
        <v>45177</v>
      </c>
      <c r="L45" s="6">
        <v>45177</v>
      </c>
      <c r="M45" s="5">
        <v>0</v>
      </c>
      <c r="N45" s="5" t="str">
        <v>kw.3</v>
      </c>
    </row>
    <row r="46" spans="1:14" x14ac:dyDescent="0.2">
      <c r="A46" s="5">
        <v>225</v>
      </c>
      <c r="B46" s="6">
        <v>45153</v>
      </c>
      <c r="C46" s="7" t="str">
        <v>A</v>
      </c>
      <c r="D46" s="8">
        <v>3</v>
      </c>
      <c r="E46" s="5" t="str">
        <v>WIGA SZCZECIN</v>
      </c>
      <c r="F46" s="5" t="str">
        <v>dealer autoryzowany</v>
      </c>
      <c r="G46" s="5" t="str">
        <v>północny</v>
      </c>
      <c r="H46" s="9">
        <v>8861.15</v>
      </c>
      <c r="I46" s="9">
        <v>2038.06</v>
      </c>
      <c r="J46" s="9">
        <v>10899.21</v>
      </c>
      <c r="K46" s="6">
        <v>45184</v>
      </c>
      <c r="L46" s="6">
        <v>45180</v>
      </c>
      <c r="M46" s="5">
        <v>-4</v>
      </c>
      <c r="N46" s="5" t="str">
        <v>kw.3</v>
      </c>
    </row>
    <row r="47" spans="1:14" x14ac:dyDescent="0.2">
      <c r="A47" s="5">
        <v>230</v>
      </c>
      <c r="B47" s="6">
        <v>45156</v>
      </c>
      <c r="C47" s="7" t="str">
        <v>A</v>
      </c>
      <c r="D47" s="8">
        <v>2</v>
      </c>
      <c r="E47" s="5" t="str">
        <v>O.W.P.T. POZNAN</v>
      </c>
      <c r="F47" s="5" t="str">
        <v>dealer autoryzowany</v>
      </c>
      <c r="G47" s="5" t="str">
        <v>zachodni</v>
      </c>
      <c r="H47" s="9">
        <v>14191.28</v>
      </c>
      <c r="I47" s="9">
        <v>3263.99</v>
      </c>
      <c r="J47" s="9">
        <v>17455.27</v>
      </c>
      <c r="K47" s="6">
        <v>45187</v>
      </c>
      <c r="L47" s="6">
        <v>45184</v>
      </c>
      <c r="M47" s="5">
        <v>-3</v>
      </c>
      <c r="N47" s="5" t="str">
        <v>kw.3</v>
      </c>
    </row>
    <row r="48" spans="1:14" x14ac:dyDescent="0.2">
      <c r="A48" s="5">
        <v>231</v>
      </c>
      <c r="B48" s="6">
        <v>45157</v>
      </c>
      <c r="C48" s="7" t="str">
        <v>A</v>
      </c>
      <c r="D48" s="8">
        <v>3</v>
      </c>
      <c r="E48" s="5" t="str">
        <v>WIGA SZCZECIN</v>
      </c>
      <c r="F48" s="5" t="str">
        <v>dealer autoryzowany</v>
      </c>
      <c r="G48" s="5" t="str">
        <v>północny</v>
      </c>
      <c r="H48" s="9">
        <v>9018.5499999999993</v>
      </c>
      <c r="I48" s="9">
        <v>2074.27</v>
      </c>
      <c r="J48" s="9">
        <v>11092.82</v>
      </c>
      <c r="K48" s="6">
        <v>45188</v>
      </c>
      <c r="L48" s="6">
        <v>45198</v>
      </c>
      <c r="M48" s="5">
        <v>10</v>
      </c>
      <c r="N48" s="5" t="str">
        <v>kw.3</v>
      </c>
    </row>
    <row r="49" spans="1:14" x14ac:dyDescent="0.2">
      <c r="A49" s="5">
        <v>233</v>
      </c>
      <c r="B49" s="6">
        <v>45159</v>
      </c>
      <c r="C49" s="7" t="str">
        <v>A</v>
      </c>
      <c r="D49" s="8">
        <v>3</v>
      </c>
      <c r="E49" s="5" t="str">
        <v>WIGA SZCZECIN</v>
      </c>
      <c r="F49" s="5" t="str">
        <v>dealer autoryzowany</v>
      </c>
      <c r="G49" s="5" t="str">
        <v>północny</v>
      </c>
      <c r="H49" s="9">
        <v>10518.95</v>
      </c>
      <c r="I49" s="9">
        <v>2419.36</v>
      </c>
      <c r="J49" s="9">
        <v>12938.310000000001</v>
      </c>
      <c r="K49" s="6">
        <v>45190</v>
      </c>
      <c r="L49" s="6">
        <v>45200</v>
      </c>
      <c r="M49" s="5">
        <v>10</v>
      </c>
      <c r="N49" s="5" t="str">
        <v>kw.4</v>
      </c>
    </row>
    <row r="50" spans="1:14" x14ac:dyDescent="0.2">
      <c r="A50" s="5">
        <v>234</v>
      </c>
      <c r="B50" s="6">
        <v>45160</v>
      </c>
      <c r="C50" s="7" t="str">
        <v>B</v>
      </c>
      <c r="D50" s="8">
        <v>17</v>
      </c>
      <c r="E50" s="5" t="str">
        <v>GARIA OLSZTYN</v>
      </c>
      <c r="F50" s="5" t="str">
        <v>dealer autoryzowany</v>
      </c>
      <c r="G50" s="5" t="str">
        <v>północny</v>
      </c>
      <c r="H50" s="9">
        <v>9609.4599999999991</v>
      </c>
      <c r="I50" s="9">
        <v>2210.1799999999998</v>
      </c>
      <c r="J50" s="9">
        <v>11819.64</v>
      </c>
      <c r="K50" s="6">
        <v>45191</v>
      </c>
      <c r="L50" s="6">
        <v>45196</v>
      </c>
      <c r="M50" s="5">
        <v>5</v>
      </c>
      <c r="N50" s="5" t="str">
        <v>kw.3</v>
      </c>
    </row>
    <row r="51" spans="1:14" x14ac:dyDescent="0.2">
      <c r="A51" s="5">
        <v>242</v>
      </c>
      <c r="B51" s="6">
        <v>45169</v>
      </c>
      <c r="C51" s="7" t="str">
        <v>A</v>
      </c>
      <c r="D51" s="8">
        <v>3</v>
      </c>
      <c r="E51" s="5" t="str">
        <v>WIGA SZCZECIN</v>
      </c>
      <c r="F51" s="5" t="str">
        <v>dealer autoryzowany</v>
      </c>
      <c r="G51" s="5" t="str">
        <v>północny</v>
      </c>
      <c r="H51" s="9">
        <v>9209.24</v>
      </c>
      <c r="I51" s="9">
        <v>2118.13</v>
      </c>
      <c r="J51" s="9">
        <v>11327.369999999999</v>
      </c>
      <c r="K51" s="6">
        <v>45199</v>
      </c>
      <c r="L51" s="6">
        <v>45203</v>
      </c>
      <c r="M51" s="5">
        <v>4</v>
      </c>
      <c r="N51" s="5" t="str">
        <v>kw.4</v>
      </c>
    </row>
    <row r="52" spans="1:14" x14ac:dyDescent="0.2">
      <c r="A52" s="5">
        <v>243</v>
      </c>
      <c r="B52" s="6">
        <v>45169</v>
      </c>
      <c r="C52" s="7" t="str">
        <v>A</v>
      </c>
      <c r="D52" s="8">
        <v>18</v>
      </c>
      <c r="E52" s="5" t="str">
        <v>PPRT KEDZIERZYN-KOZLE</v>
      </c>
      <c r="F52" s="5" t="str">
        <v>inna hurtownia</v>
      </c>
      <c r="G52" s="5" t="str">
        <v>południowy</v>
      </c>
      <c r="H52" s="9">
        <v>10379.52</v>
      </c>
      <c r="I52" s="9">
        <v>2387.29</v>
      </c>
      <c r="J52" s="9">
        <v>12766.810000000001</v>
      </c>
      <c r="K52" s="6">
        <v>45190</v>
      </c>
      <c r="L52" s="6">
        <v>45204</v>
      </c>
      <c r="M52" s="5">
        <v>14</v>
      </c>
      <c r="N52" s="5" t="str">
        <v>kw.4</v>
      </c>
    </row>
    <row r="53" spans="1:14" x14ac:dyDescent="0.2">
      <c r="A53" s="5"/>
      <c r="B53" s="6"/>
      <c r="C53" s="7"/>
      <c r="D53" s="8"/>
      <c r="E53" s="5"/>
      <c r="F53" s="5"/>
      <c r="G53" s="5"/>
      <c r="H53" s="9"/>
      <c r="I53" s="9"/>
      <c r="J53" s="9"/>
      <c r="K53" s="6"/>
      <c r="L53" s="6"/>
      <c r="M53" s="5"/>
      <c r="N53" s="5"/>
    </row>
    <row r="54" spans="1:14" x14ac:dyDescent="0.2">
      <c r="A54" s="5"/>
      <c r="B54" s="6"/>
      <c r="C54" s="7"/>
      <c r="D54" s="8"/>
      <c r="E54" s="5"/>
      <c r="F54" s="5"/>
      <c r="G54" s="5"/>
      <c r="H54" s="9"/>
      <c r="I54" s="9"/>
      <c r="J54" s="9"/>
      <c r="K54" s="6"/>
      <c r="L54" s="6"/>
      <c r="M54" s="5"/>
      <c r="N54" s="5"/>
    </row>
    <row r="55" spans="1:14" x14ac:dyDescent="0.2">
      <c r="A55" s="5"/>
      <c r="B55" s="6"/>
      <c r="C55" s="7"/>
      <c r="D55" s="8"/>
      <c r="E55" s="5"/>
      <c r="F55" s="5"/>
      <c r="G55" s="5"/>
      <c r="H55" s="9"/>
      <c r="I55" s="9"/>
      <c r="J55" s="9"/>
      <c r="K55" s="6"/>
      <c r="L55" s="6"/>
      <c r="M55" s="5"/>
      <c r="N55" s="5"/>
    </row>
    <row r="56" spans="1:14" x14ac:dyDescent="0.2">
      <c r="A56" s="5"/>
      <c r="B56" s="6"/>
      <c r="C56" s="7"/>
      <c r="D56" s="8"/>
      <c r="E56" s="5"/>
      <c r="F56" s="5"/>
      <c r="G56" s="5"/>
      <c r="H56" s="9"/>
      <c r="I56" s="9"/>
      <c r="J56" s="9"/>
      <c r="K56" s="6"/>
      <c r="L56" s="6"/>
      <c r="M56" s="5"/>
      <c r="N56" s="5"/>
    </row>
    <row r="57" spans="1:14" x14ac:dyDescent="0.2">
      <c r="A57" s="5"/>
      <c r="B57" s="6"/>
      <c r="C57" s="7"/>
      <c r="D57" s="8"/>
      <c r="E57" s="5"/>
      <c r="F57" s="5"/>
      <c r="G57" s="5"/>
      <c r="H57" s="9"/>
      <c r="I57" s="9"/>
      <c r="J57" s="9"/>
      <c r="K57" s="6"/>
      <c r="L57" s="6"/>
      <c r="M57" s="5"/>
      <c r="N57" s="5"/>
    </row>
    <row r="58" spans="1:14" x14ac:dyDescent="0.2">
      <c r="A58" s="5"/>
      <c r="B58" s="6"/>
      <c r="C58" s="7"/>
      <c r="D58" s="8"/>
      <c r="E58" s="5"/>
      <c r="F58" s="5"/>
      <c r="G58" s="5"/>
      <c r="H58" s="9"/>
      <c r="I58" s="9"/>
      <c r="J58" s="9"/>
      <c r="K58" s="6"/>
      <c r="L58" s="6"/>
      <c r="M58" s="5"/>
      <c r="N58" s="5"/>
    </row>
    <row r="59" spans="1:14" x14ac:dyDescent="0.2">
      <c r="A59" s="5"/>
      <c r="B59" s="6"/>
      <c r="C59" s="7"/>
      <c r="D59" s="8"/>
      <c r="E59" s="5"/>
      <c r="F59" s="5"/>
      <c r="G59" s="5"/>
      <c r="H59" s="9"/>
      <c r="I59" s="9"/>
      <c r="J59" s="9"/>
      <c r="K59" s="6"/>
      <c r="L59" s="6"/>
      <c r="M59" s="5"/>
      <c r="N59" s="5"/>
    </row>
    <row r="60" spans="1:14" x14ac:dyDescent="0.2">
      <c r="A60" s="5"/>
      <c r="B60" s="6"/>
      <c r="C60" s="7"/>
      <c r="D60" s="8"/>
      <c r="E60" s="5"/>
      <c r="F60" s="5"/>
      <c r="G60" s="5"/>
      <c r="H60" s="9"/>
      <c r="I60" s="9"/>
      <c r="J60" s="9"/>
      <c r="K60" s="6"/>
      <c r="L60" s="6"/>
      <c r="M60" s="5"/>
      <c r="N60" s="5"/>
    </row>
    <row r="61" spans="1:14" x14ac:dyDescent="0.2">
      <c r="A61" s="5"/>
      <c r="B61" s="6"/>
      <c r="C61" s="7"/>
      <c r="D61" s="8"/>
      <c r="E61" s="5"/>
      <c r="F61" s="5"/>
      <c r="G61" s="5"/>
      <c r="H61" s="9"/>
      <c r="I61" s="9"/>
      <c r="J61" s="9"/>
      <c r="K61" s="6"/>
      <c r="L61" s="6"/>
      <c r="M61" s="5"/>
      <c r="N61" s="5"/>
    </row>
    <row r="62" spans="1:14" x14ac:dyDescent="0.2">
      <c r="A62" s="5"/>
      <c r="B62" s="6"/>
      <c r="C62" s="7"/>
      <c r="D62" s="8"/>
      <c r="E62" s="5"/>
      <c r="F62" s="5"/>
      <c r="G62" s="5"/>
      <c r="H62" s="9"/>
      <c r="I62" s="9"/>
      <c r="J62" s="9"/>
      <c r="K62" s="6"/>
      <c r="L62" s="6"/>
      <c r="M62" s="5"/>
      <c r="N62" s="5"/>
    </row>
    <row r="63" spans="1:14" x14ac:dyDescent="0.2">
      <c r="A63" s="5"/>
      <c r="B63" s="6"/>
      <c r="C63" s="7"/>
      <c r="D63" s="8"/>
      <c r="E63" s="5"/>
      <c r="F63" s="5"/>
      <c r="G63" s="5"/>
      <c r="H63" s="9"/>
      <c r="I63" s="9"/>
      <c r="J63" s="9"/>
      <c r="K63" s="6"/>
      <c r="L63" s="6"/>
      <c r="M63" s="5"/>
      <c r="N63" s="5"/>
    </row>
    <row r="64" spans="1:14" x14ac:dyDescent="0.2">
      <c r="A64" s="5"/>
      <c r="B64" s="6"/>
      <c r="C64" s="7"/>
      <c r="D64" s="8"/>
      <c r="E64" s="5"/>
      <c r="F64" s="5"/>
      <c r="G64" s="5"/>
      <c r="H64" s="9"/>
      <c r="I64" s="9"/>
      <c r="J64" s="9"/>
      <c r="K64" s="6"/>
      <c r="L64" s="6"/>
      <c r="M64" s="5"/>
      <c r="N64" s="5"/>
    </row>
    <row r="65" spans="1:14" x14ac:dyDescent="0.2">
      <c r="A65" s="5"/>
      <c r="B65" s="6"/>
      <c r="C65" s="7"/>
      <c r="D65" s="8"/>
      <c r="E65" s="5"/>
      <c r="F65" s="5"/>
      <c r="G65" s="5"/>
      <c r="H65" s="9"/>
      <c r="I65" s="9"/>
      <c r="J65" s="9"/>
      <c r="K65" s="6"/>
      <c r="L65" s="6"/>
      <c r="M65" s="5"/>
      <c r="N65" s="5"/>
    </row>
    <row r="66" spans="1:14" x14ac:dyDescent="0.2">
      <c r="A66" s="5"/>
      <c r="B66" s="6"/>
      <c r="C66" s="7"/>
      <c r="D66" s="8"/>
      <c r="E66" s="5"/>
      <c r="F66" s="5"/>
      <c r="G66" s="5"/>
      <c r="H66" s="9"/>
      <c r="I66" s="9"/>
      <c r="J66" s="9"/>
      <c r="K66" s="6"/>
      <c r="L66" s="6"/>
      <c r="M66" s="5"/>
      <c r="N66" s="5"/>
    </row>
    <row r="67" spans="1:14" x14ac:dyDescent="0.2">
      <c r="A67" s="5"/>
      <c r="B67" s="6"/>
      <c r="C67" s="7"/>
      <c r="D67" s="8"/>
      <c r="E67" s="5"/>
      <c r="F67" s="5"/>
      <c r="G67" s="5"/>
      <c r="H67" s="9"/>
      <c r="I67" s="9"/>
      <c r="J67" s="9"/>
      <c r="K67" s="6"/>
      <c r="L67" s="6"/>
      <c r="M67" s="5"/>
      <c r="N67" s="5"/>
    </row>
    <row r="68" spans="1:14" x14ac:dyDescent="0.2">
      <c r="A68" s="5"/>
      <c r="B68" s="6"/>
      <c r="C68" s="7"/>
      <c r="D68" s="8"/>
      <c r="E68" s="5"/>
      <c r="F68" s="5"/>
      <c r="G68" s="5"/>
      <c r="H68" s="9"/>
      <c r="I68" s="9"/>
      <c r="J68" s="9"/>
      <c r="K68" s="6"/>
      <c r="L68" s="6"/>
      <c r="M68" s="5"/>
      <c r="N68" s="5"/>
    </row>
    <row r="69" spans="1:14" x14ac:dyDescent="0.2">
      <c r="A69" s="5"/>
      <c r="B69" s="6"/>
      <c r="C69" s="7"/>
      <c r="D69" s="8"/>
      <c r="E69" s="5"/>
      <c r="F69" s="5"/>
      <c r="G69" s="5"/>
      <c r="H69" s="9"/>
      <c r="I69" s="9"/>
      <c r="J69" s="9"/>
      <c r="K69" s="6"/>
      <c r="L69" s="6"/>
      <c r="M69" s="5"/>
      <c r="N69" s="5"/>
    </row>
    <row r="70" spans="1:14" x14ac:dyDescent="0.2">
      <c r="A70" s="5"/>
      <c r="B70" s="6"/>
      <c r="C70" s="7"/>
      <c r="D70" s="8"/>
      <c r="E70" s="5"/>
      <c r="F70" s="5"/>
      <c r="G70" s="5"/>
      <c r="H70" s="9"/>
      <c r="I70" s="9"/>
      <c r="J70" s="9"/>
      <c r="K70" s="6"/>
      <c r="L70" s="6"/>
      <c r="M70" s="5"/>
      <c r="N70" s="5"/>
    </row>
    <row r="71" spans="1:14" x14ac:dyDescent="0.2">
      <c r="A71" s="5"/>
      <c r="B71" s="6"/>
      <c r="C71" s="7"/>
      <c r="D71" s="8"/>
      <c r="E71" s="5"/>
      <c r="F71" s="5"/>
      <c r="G71" s="5"/>
      <c r="H71" s="9"/>
      <c r="I71" s="9"/>
      <c r="J71" s="9"/>
      <c r="K71" s="6"/>
      <c r="L71" s="6"/>
      <c r="M71" s="5"/>
      <c r="N71" s="5"/>
    </row>
    <row r="72" spans="1:14" x14ac:dyDescent="0.2">
      <c r="A72" s="5"/>
      <c r="B72" s="6"/>
      <c r="C72" s="7"/>
      <c r="D72" s="8"/>
      <c r="E72" s="5"/>
      <c r="F72" s="5"/>
      <c r="G72" s="5"/>
      <c r="H72" s="9"/>
      <c r="I72" s="9"/>
      <c r="J72" s="9"/>
      <c r="K72" s="6"/>
      <c r="L72" s="6"/>
      <c r="M72" s="5"/>
      <c r="N72" s="5"/>
    </row>
    <row r="73" spans="1:14" x14ac:dyDescent="0.2">
      <c r="A73" s="5"/>
      <c r="B73" s="6"/>
      <c r="C73" s="7"/>
      <c r="D73" s="8"/>
      <c r="E73" s="5"/>
      <c r="F73" s="5"/>
      <c r="G73" s="5"/>
      <c r="H73" s="9"/>
      <c r="I73" s="9"/>
      <c r="J73" s="9"/>
      <c r="K73" s="6"/>
      <c r="L73" s="6"/>
      <c r="M73" s="5"/>
      <c r="N73" s="5"/>
    </row>
    <row r="74" spans="1:14" x14ac:dyDescent="0.2">
      <c r="A74" s="5"/>
      <c r="B74" s="6"/>
      <c r="C74" s="7"/>
      <c r="D74" s="8"/>
      <c r="E74" s="5"/>
      <c r="F74" s="5"/>
      <c r="G74" s="5"/>
      <c r="H74" s="9"/>
      <c r="I74" s="9"/>
      <c r="J74" s="9"/>
      <c r="K74" s="6"/>
      <c r="L74" s="6"/>
      <c r="M74" s="5"/>
      <c r="N74" s="5"/>
    </row>
    <row r="75" spans="1:14" x14ac:dyDescent="0.2">
      <c r="A75" s="5"/>
      <c r="B75" s="6"/>
      <c r="C75" s="7"/>
      <c r="D75" s="8"/>
      <c r="E75" s="5"/>
      <c r="F75" s="5"/>
      <c r="G75" s="5"/>
      <c r="H75" s="9"/>
      <c r="I75" s="9"/>
      <c r="J75" s="9"/>
      <c r="K75" s="6"/>
      <c r="L75" s="6"/>
      <c r="M75" s="5"/>
      <c r="N75" s="5"/>
    </row>
    <row r="76" spans="1:14" x14ac:dyDescent="0.2">
      <c r="A76" s="5"/>
      <c r="B76" s="6"/>
      <c r="C76" s="7"/>
      <c r="D76" s="8"/>
      <c r="E76" s="5"/>
      <c r="F76" s="5"/>
      <c r="G76" s="5"/>
      <c r="H76" s="9"/>
      <c r="I76" s="9"/>
      <c r="J76" s="9"/>
      <c r="K76" s="6"/>
      <c r="L76" s="6"/>
      <c r="M76" s="5"/>
      <c r="N76" s="5"/>
    </row>
    <row r="77" spans="1:14" x14ac:dyDescent="0.2">
      <c r="A77" s="5"/>
      <c r="B77" s="6"/>
      <c r="C77" s="7"/>
      <c r="D77" s="8"/>
      <c r="E77" s="5"/>
      <c r="F77" s="5"/>
      <c r="G77" s="5"/>
      <c r="H77" s="9"/>
      <c r="I77" s="9"/>
      <c r="J77" s="9"/>
      <c r="K77" s="6"/>
      <c r="L77" s="6"/>
      <c r="M77" s="5"/>
      <c r="N77" s="5"/>
    </row>
    <row r="78" spans="1:14" x14ac:dyDescent="0.2">
      <c r="A78" s="5"/>
      <c r="B78" s="6"/>
      <c r="C78" s="7"/>
      <c r="D78" s="8"/>
      <c r="E78" s="5"/>
      <c r="F78" s="5"/>
      <c r="G78" s="5"/>
      <c r="H78" s="9"/>
      <c r="I78" s="9"/>
      <c r="J78" s="9"/>
      <c r="K78" s="6"/>
      <c r="L78" s="6"/>
      <c r="M78" s="5"/>
      <c r="N78" s="5"/>
    </row>
    <row r="79" spans="1:14" x14ac:dyDescent="0.2">
      <c r="A79" s="5"/>
      <c r="B79" s="6"/>
      <c r="C79" s="7"/>
      <c r="D79" s="8"/>
      <c r="E79" s="5"/>
      <c r="F79" s="5"/>
      <c r="G79" s="5"/>
      <c r="H79" s="9"/>
      <c r="I79" s="9"/>
      <c r="J79" s="9"/>
      <c r="K79" s="6"/>
      <c r="L79" s="6"/>
      <c r="M79" s="5"/>
      <c r="N79" s="5"/>
    </row>
    <row r="80" spans="1:14" x14ac:dyDescent="0.2">
      <c r="A80" s="5"/>
      <c r="B80" s="6"/>
      <c r="C80" s="7"/>
      <c r="D80" s="8"/>
      <c r="E80" s="5"/>
      <c r="F80" s="5"/>
      <c r="G80" s="5"/>
      <c r="H80" s="9"/>
      <c r="I80" s="9"/>
      <c r="J80" s="9"/>
      <c r="K80" s="6"/>
      <c r="L80" s="6"/>
      <c r="M80" s="5"/>
      <c r="N80" s="5"/>
    </row>
    <row r="81" spans="1:14" x14ac:dyDescent="0.2">
      <c r="A81" s="5"/>
      <c r="B81" s="6"/>
      <c r="C81" s="7"/>
      <c r="D81" s="8"/>
      <c r="E81" s="5"/>
      <c r="F81" s="5"/>
      <c r="G81" s="5"/>
      <c r="H81" s="9"/>
      <c r="I81" s="9"/>
      <c r="J81" s="9"/>
      <c r="K81" s="6"/>
      <c r="L81" s="6"/>
      <c r="M81" s="5"/>
      <c r="N81" s="5"/>
    </row>
    <row r="82" spans="1:14" x14ac:dyDescent="0.2">
      <c r="A82" s="5"/>
      <c r="B82" s="6"/>
      <c r="C82" s="7"/>
      <c r="D82" s="8"/>
      <c r="E82" s="5"/>
      <c r="F82" s="5"/>
      <c r="G82" s="5"/>
      <c r="H82" s="9"/>
      <c r="I82" s="9"/>
      <c r="J82" s="9"/>
      <c r="K82" s="6"/>
      <c r="L82" s="6"/>
      <c r="M82" s="5"/>
      <c r="N82" s="5"/>
    </row>
    <row r="83" spans="1:14" x14ac:dyDescent="0.2">
      <c r="A83" s="5"/>
      <c r="B83" s="6"/>
      <c r="C83" s="7"/>
      <c r="D83" s="8"/>
      <c r="E83" s="5"/>
      <c r="F83" s="5"/>
      <c r="G83" s="5"/>
      <c r="H83" s="9"/>
      <c r="I83" s="9"/>
      <c r="J83" s="9"/>
      <c r="K83" s="6"/>
      <c r="L83" s="6"/>
      <c r="M83" s="5"/>
      <c r="N83" s="5"/>
    </row>
    <row r="84" spans="1:14" x14ac:dyDescent="0.2">
      <c r="A84" s="5"/>
      <c r="B84" s="6"/>
      <c r="C84" s="7"/>
      <c r="D84" s="8"/>
      <c r="E84" s="5"/>
      <c r="F84" s="5"/>
      <c r="G84" s="5"/>
      <c r="H84" s="9"/>
      <c r="I84" s="9"/>
      <c r="J84" s="9"/>
      <c r="K84" s="6"/>
      <c r="L84" s="6"/>
      <c r="M84" s="5"/>
      <c r="N84" s="5"/>
    </row>
    <row r="85" spans="1:14" x14ac:dyDescent="0.2">
      <c r="A85" s="5"/>
      <c r="B85" s="6"/>
      <c r="C85" s="7"/>
      <c r="D85" s="8"/>
      <c r="E85" s="5"/>
      <c r="F85" s="5"/>
      <c r="G85" s="5"/>
      <c r="H85" s="9"/>
      <c r="I85" s="9"/>
      <c r="J85" s="9"/>
      <c r="K85" s="6"/>
      <c r="L85" s="6"/>
      <c r="M85" s="5"/>
      <c r="N85" s="5"/>
    </row>
    <row r="86" spans="1:14" x14ac:dyDescent="0.2">
      <c r="A86" s="5"/>
      <c r="B86" s="6"/>
      <c r="C86" s="7"/>
      <c r="D86" s="8"/>
      <c r="E86" s="5"/>
      <c r="F86" s="5"/>
      <c r="G86" s="5"/>
      <c r="H86" s="9"/>
      <c r="I86" s="9"/>
      <c r="J86" s="9"/>
      <c r="K86" s="6"/>
      <c r="L86" s="6"/>
      <c r="M86" s="5"/>
      <c r="N86" s="5"/>
    </row>
    <row r="87" spans="1:14" x14ac:dyDescent="0.2">
      <c r="A87" s="5"/>
      <c r="B87" s="6"/>
      <c r="C87" s="7"/>
      <c r="D87" s="8"/>
      <c r="E87" s="5"/>
      <c r="F87" s="5"/>
      <c r="G87" s="5"/>
      <c r="H87" s="9"/>
      <c r="I87" s="9"/>
      <c r="J87" s="9"/>
      <c r="K87" s="6"/>
      <c r="L87" s="6"/>
      <c r="M87" s="5"/>
      <c r="N87" s="5"/>
    </row>
    <row r="88" spans="1:14" x14ac:dyDescent="0.2">
      <c r="A88" s="5"/>
      <c r="B88" s="6"/>
      <c r="C88" s="7"/>
      <c r="D88" s="8"/>
      <c r="E88" s="5"/>
      <c r="F88" s="5"/>
      <c r="G88" s="5"/>
      <c r="H88" s="9"/>
      <c r="I88" s="9"/>
      <c r="J88" s="9"/>
      <c r="K88" s="6"/>
      <c r="L88" s="6"/>
      <c r="M88" s="5"/>
      <c r="N88" s="5"/>
    </row>
    <row r="89" spans="1:14" x14ac:dyDescent="0.2">
      <c r="A89" s="5"/>
      <c r="B89" s="6"/>
      <c r="C89" s="7"/>
      <c r="D89" s="8"/>
      <c r="E89" s="5"/>
      <c r="F89" s="5"/>
      <c r="G89" s="5"/>
      <c r="H89" s="9"/>
      <c r="I89" s="9"/>
      <c r="J89" s="9"/>
      <c r="K89" s="6"/>
      <c r="L89" s="6"/>
      <c r="M89" s="5"/>
      <c r="N89" s="5"/>
    </row>
    <row r="90" spans="1:14" x14ac:dyDescent="0.2">
      <c r="A90" s="5"/>
      <c r="B90" s="6"/>
      <c r="C90" s="7"/>
      <c r="D90" s="8"/>
      <c r="E90" s="5"/>
      <c r="F90" s="5"/>
      <c r="G90" s="5"/>
      <c r="H90" s="9"/>
      <c r="I90" s="9"/>
      <c r="J90" s="9"/>
      <c r="K90" s="6"/>
      <c r="L90" s="6"/>
      <c r="M90" s="5"/>
      <c r="N90" s="5"/>
    </row>
    <row r="91" spans="1:14" x14ac:dyDescent="0.2">
      <c r="A91" s="5"/>
      <c r="B91" s="6"/>
      <c r="C91" s="7"/>
      <c r="D91" s="8"/>
      <c r="E91" s="5"/>
      <c r="F91" s="5"/>
      <c r="G91" s="5"/>
      <c r="H91" s="9"/>
      <c r="I91" s="9"/>
      <c r="J91" s="9"/>
      <c r="K91" s="6"/>
      <c r="L91" s="6"/>
      <c r="M91" s="5"/>
      <c r="N91" s="5"/>
    </row>
    <row r="92" spans="1:14" x14ac:dyDescent="0.2">
      <c r="A92" s="5"/>
      <c r="B92" s="6"/>
      <c r="C92" s="7"/>
      <c r="D92" s="8"/>
      <c r="E92" s="5"/>
      <c r="F92" s="5"/>
      <c r="G92" s="5"/>
      <c r="H92" s="9"/>
      <c r="I92" s="9"/>
      <c r="J92" s="9"/>
      <c r="K92" s="6"/>
      <c r="L92" s="6"/>
      <c r="M92" s="5"/>
      <c r="N92" s="5"/>
    </row>
    <row r="93" spans="1:14" x14ac:dyDescent="0.2">
      <c r="A93" s="5"/>
      <c r="B93" s="6"/>
      <c r="C93" s="7"/>
      <c r="D93" s="8"/>
      <c r="E93" s="5"/>
      <c r="F93" s="5"/>
      <c r="G93" s="5"/>
      <c r="H93" s="9"/>
      <c r="I93" s="9"/>
      <c r="J93" s="9"/>
      <c r="K93" s="6"/>
      <c r="L93" s="6"/>
      <c r="M93" s="5"/>
      <c r="N93" s="5"/>
    </row>
    <row r="94" spans="1:14" x14ac:dyDescent="0.2">
      <c r="A94" s="5"/>
      <c r="B94" s="6"/>
      <c r="C94" s="7"/>
      <c r="D94" s="8"/>
      <c r="E94" s="5"/>
      <c r="F94" s="5"/>
      <c r="G94" s="5"/>
      <c r="H94" s="9"/>
      <c r="I94" s="9"/>
      <c r="J94" s="9"/>
      <c r="K94" s="6"/>
      <c r="L94" s="6"/>
      <c r="M94" s="5"/>
      <c r="N94" s="5"/>
    </row>
    <row r="95" spans="1:14" x14ac:dyDescent="0.2">
      <c r="A95" s="5"/>
      <c r="B95" s="6"/>
      <c r="C95" s="7"/>
      <c r="D95" s="8"/>
      <c r="E95" s="5"/>
      <c r="F95" s="5"/>
      <c r="G95" s="5"/>
      <c r="H95" s="9"/>
      <c r="I95" s="9"/>
      <c r="J95" s="9"/>
      <c r="K95" s="6"/>
      <c r="L95" s="6"/>
      <c r="M95" s="5"/>
      <c r="N95" s="5"/>
    </row>
    <row r="96" spans="1:14" x14ac:dyDescent="0.2">
      <c r="A96" s="5"/>
      <c r="B96" s="6"/>
      <c r="C96" s="7"/>
      <c r="D96" s="8"/>
      <c r="E96" s="5"/>
      <c r="F96" s="5"/>
      <c r="G96" s="5"/>
      <c r="H96" s="9"/>
      <c r="I96" s="9"/>
      <c r="J96" s="9"/>
      <c r="K96" s="6"/>
      <c r="L96" s="6"/>
      <c r="M96" s="5"/>
      <c r="N96" s="5"/>
    </row>
    <row r="97" spans="1:14" x14ac:dyDescent="0.2">
      <c r="A97" s="5"/>
      <c r="B97" s="6"/>
      <c r="C97" s="7"/>
      <c r="D97" s="8"/>
      <c r="E97" s="5"/>
      <c r="F97" s="5"/>
      <c r="G97" s="5"/>
      <c r="H97" s="9"/>
      <c r="I97" s="9"/>
      <c r="J97" s="9"/>
      <c r="K97" s="6"/>
      <c r="L97" s="6"/>
      <c r="M97" s="5"/>
      <c r="N97" s="5"/>
    </row>
    <row r="98" spans="1:14" x14ac:dyDescent="0.2">
      <c r="A98" s="5"/>
      <c r="B98" s="6"/>
      <c r="C98" s="7"/>
      <c r="D98" s="8"/>
      <c r="E98" s="5"/>
      <c r="F98" s="5"/>
      <c r="G98" s="5"/>
      <c r="H98" s="9"/>
      <c r="I98" s="9"/>
      <c r="J98" s="9"/>
      <c r="K98" s="6"/>
      <c r="L98" s="6"/>
      <c r="M98" s="5"/>
      <c r="N98" s="5"/>
    </row>
    <row r="99" spans="1:14" x14ac:dyDescent="0.2">
      <c r="A99" s="5"/>
      <c r="B99" s="6"/>
      <c r="C99" s="7"/>
      <c r="D99" s="8"/>
      <c r="E99" s="5"/>
      <c r="F99" s="5"/>
      <c r="G99" s="5"/>
      <c r="H99" s="9"/>
      <c r="I99" s="9"/>
      <c r="J99" s="9"/>
      <c r="K99" s="6"/>
      <c r="L99" s="6"/>
      <c r="M99" s="5"/>
      <c r="N99" s="5"/>
    </row>
    <row r="100" spans="1:14" x14ac:dyDescent="0.2">
      <c r="A100" s="5"/>
      <c r="B100" s="6"/>
      <c r="C100" s="7"/>
      <c r="D100" s="8"/>
      <c r="E100" s="5"/>
      <c r="F100" s="5"/>
      <c r="G100" s="5"/>
      <c r="H100" s="9"/>
      <c r="I100" s="9"/>
      <c r="J100" s="9"/>
      <c r="K100" s="6"/>
      <c r="L100" s="6"/>
      <c r="M100" s="5"/>
      <c r="N100" s="5"/>
    </row>
    <row r="101" spans="1:14" x14ac:dyDescent="0.2">
      <c r="A101" s="5"/>
      <c r="B101" s="6"/>
      <c r="C101" s="7"/>
      <c r="D101" s="8"/>
      <c r="E101" s="5"/>
      <c r="F101" s="5"/>
      <c r="G101" s="5"/>
      <c r="H101" s="9"/>
      <c r="I101" s="9"/>
      <c r="J101" s="9"/>
      <c r="K101" s="6"/>
      <c r="L101" s="6"/>
      <c r="M101" s="5"/>
      <c r="N101" s="5"/>
    </row>
    <row r="102" spans="1:14" x14ac:dyDescent="0.2">
      <c r="A102" s="5"/>
      <c r="B102" s="6"/>
      <c r="C102" s="7"/>
      <c r="D102" s="8"/>
      <c r="E102" s="5"/>
      <c r="F102" s="5"/>
      <c r="G102" s="5"/>
      <c r="H102" s="9"/>
      <c r="I102" s="9"/>
      <c r="J102" s="9"/>
      <c r="K102" s="6"/>
      <c r="L102" s="6"/>
      <c r="M102" s="5"/>
      <c r="N102" s="5"/>
    </row>
    <row r="103" spans="1:14" x14ac:dyDescent="0.2">
      <c r="A103" s="5"/>
      <c r="B103" s="6"/>
      <c r="C103" s="7"/>
      <c r="D103" s="8"/>
      <c r="E103" s="5"/>
      <c r="F103" s="5"/>
      <c r="G103" s="5"/>
      <c r="H103" s="9"/>
      <c r="I103" s="9"/>
      <c r="J103" s="9"/>
      <c r="K103" s="6"/>
      <c r="L103" s="6"/>
      <c r="M103" s="5"/>
      <c r="N103" s="5"/>
    </row>
    <row r="104" spans="1:14" x14ac:dyDescent="0.2">
      <c r="A104" s="5"/>
      <c r="B104" s="6"/>
      <c r="C104" s="7"/>
      <c r="D104" s="8"/>
      <c r="E104" s="5"/>
      <c r="F104" s="5"/>
      <c r="G104" s="5"/>
      <c r="H104" s="9"/>
      <c r="I104" s="9"/>
      <c r="J104" s="9"/>
      <c r="K104" s="6"/>
      <c r="L104" s="6"/>
      <c r="M104" s="5"/>
      <c r="N104" s="5"/>
    </row>
    <row r="105" spans="1:14" x14ac:dyDescent="0.2">
      <c r="A105" s="5"/>
      <c r="B105" s="6"/>
      <c r="C105" s="7"/>
      <c r="D105" s="8"/>
      <c r="E105" s="5"/>
      <c r="F105" s="5"/>
      <c r="G105" s="5"/>
      <c r="H105" s="9"/>
      <c r="I105" s="9"/>
      <c r="J105" s="9"/>
      <c r="K105" s="6"/>
      <c r="L105" s="6"/>
      <c r="M105" s="5"/>
      <c r="N105" s="5"/>
    </row>
    <row r="106" spans="1:14" x14ac:dyDescent="0.2">
      <c r="A106" s="5"/>
      <c r="B106" s="6"/>
      <c r="C106" s="7"/>
      <c r="D106" s="8"/>
      <c r="E106" s="5"/>
      <c r="F106" s="5"/>
      <c r="G106" s="5"/>
      <c r="H106" s="9"/>
      <c r="I106" s="9"/>
      <c r="J106" s="9"/>
      <c r="K106" s="6"/>
      <c r="L106" s="6"/>
      <c r="M106" s="5"/>
      <c r="N106" s="5"/>
    </row>
    <row r="107" spans="1:14" x14ac:dyDescent="0.2">
      <c r="A107" s="5"/>
      <c r="B107" s="6"/>
      <c r="C107" s="7"/>
      <c r="D107" s="8"/>
      <c r="E107" s="5"/>
      <c r="F107" s="5"/>
      <c r="G107" s="5"/>
      <c r="H107" s="9"/>
      <c r="I107" s="9"/>
      <c r="J107" s="9"/>
      <c r="K107" s="6"/>
      <c r="L107" s="6"/>
      <c r="M107" s="5"/>
      <c r="N107" s="5"/>
    </row>
    <row r="108" spans="1:14" x14ac:dyDescent="0.2">
      <c r="A108" s="5"/>
      <c r="B108" s="6"/>
      <c r="C108" s="7"/>
      <c r="D108" s="8"/>
      <c r="E108" s="5"/>
      <c r="F108" s="5"/>
      <c r="G108" s="5"/>
      <c r="H108" s="9"/>
      <c r="I108" s="9"/>
      <c r="J108" s="9"/>
      <c r="K108" s="6"/>
      <c r="L108" s="6"/>
      <c r="M108" s="5"/>
      <c r="N108" s="5"/>
    </row>
    <row r="109" spans="1:14" x14ac:dyDescent="0.2">
      <c r="A109" s="5"/>
      <c r="B109" s="6"/>
      <c r="C109" s="7"/>
      <c r="D109" s="8"/>
      <c r="E109" s="5"/>
      <c r="F109" s="5"/>
      <c r="G109" s="5"/>
      <c r="H109" s="9"/>
      <c r="I109" s="9"/>
      <c r="J109" s="9"/>
      <c r="K109" s="6"/>
      <c r="L109" s="6"/>
      <c r="M109" s="5"/>
      <c r="N109" s="5"/>
    </row>
    <row r="110" spans="1:14" x14ac:dyDescent="0.2">
      <c r="A110" s="5"/>
      <c r="B110" s="6"/>
      <c r="C110" s="7"/>
      <c r="D110" s="8"/>
      <c r="E110" s="5"/>
      <c r="F110" s="5"/>
      <c r="G110" s="5"/>
      <c r="H110" s="9"/>
      <c r="I110" s="9"/>
      <c r="J110" s="9"/>
      <c r="K110" s="6"/>
      <c r="L110" s="6"/>
      <c r="M110" s="5"/>
      <c r="N110" s="5"/>
    </row>
    <row r="111" spans="1:14" x14ac:dyDescent="0.2">
      <c r="A111" s="5"/>
      <c r="B111" s="6"/>
      <c r="C111" s="7"/>
      <c r="D111" s="8"/>
      <c r="E111" s="5"/>
      <c r="F111" s="5"/>
      <c r="G111" s="5"/>
      <c r="H111" s="9"/>
      <c r="I111" s="9"/>
      <c r="J111" s="9"/>
      <c r="K111" s="6"/>
      <c r="L111" s="6"/>
      <c r="M111" s="5"/>
      <c r="N111" s="5"/>
    </row>
    <row r="112" spans="1:14" x14ac:dyDescent="0.2">
      <c r="A112" s="5"/>
      <c r="B112" s="6"/>
      <c r="C112" s="7"/>
      <c r="D112" s="8"/>
      <c r="E112" s="5"/>
      <c r="F112" s="5"/>
      <c r="G112" s="5"/>
      <c r="H112" s="9"/>
      <c r="I112" s="9"/>
      <c r="J112" s="9"/>
      <c r="K112" s="6"/>
      <c r="L112" s="6"/>
      <c r="M112" s="5"/>
      <c r="N112" s="5"/>
    </row>
    <row r="113" spans="1:14" x14ac:dyDescent="0.2">
      <c r="A113" s="5"/>
      <c r="B113" s="6"/>
      <c r="C113" s="7"/>
      <c r="D113" s="8"/>
      <c r="E113" s="5"/>
      <c r="F113" s="5"/>
      <c r="G113" s="5"/>
      <c r="H113" s="9"/>
      <c r="I113" s="9"/>
      <c r="J113" s="9"/>
      <c r="K113" s="6"/>
      <c r="L113" s="6"/>
      <c r="M113" s="5"/>
      <c r="N113" s="5"/>
    </row>
    <row r="114" spans="1:14" x14ac:dyDescent="0.2">
      <c r="A114" s="5"/>
      <c r="B114" s="6"/>
      <c r="C114" s="7"/>
      <c r="D114" s="8"/>
      <c r="E114" s="5"/>
      <c r="F114" s="5"/>
      <c r="G114" s="5"/>
      <c r="H114" s="9"/>
      <c r="I114" s="9"/>
      <c r="J114" s="9"/>
      <c r="K114" s="6"/>
      <c r="L114" s="6"/>
      <c r="M114" s="5"/>
      <c r="N114" s="5"/>
    </row>
    <row r="115" spans="1:14" x14ac:dyDescent="0.2">
      <c r="A115" s="5"/>
      <c r="B115" s="6"/>
      <c r="C115" s="7"/>
      <c r="D115" s="8"/>
      <c r="E115" s="5"/>
      <c r="F115" s="5"/>
      <c r="G115" s="5"/>
      <c r="H115" s="9"/>
      <c r="I115" s="9"/>
      <c r="J115" s="9"/>
      <c r="K115" s="6"/>
      <c r="L115" s="6"/>
      <c r="M115" s="5"/>
      <c r="N115" s="5"/>
    </row>
    <row r="116" spans="1:14" x14ac:dyDescent="0.2">
      <c r="A116" s="5"/>
      <c r="B116" s="6"/>
      <c r="C116" s="7"/>
      <c r="D116" s="8"/>
      <c r="E116" s="5"/>
      <c r="F116" s="5"/>
      <c r="G116" s="5"/>
      <c r="H116" s="9"/>
      <c r="I116" s="9"/>
      <c r="J116" s="9"/>
      <c r="K116" s="6"/>
      <c r="L116" s="6"/>
      <c r="M116" s="5"/>
      <c r="N116" s="5"/>
    </row>
    <row r="117" spans="1:14" x14ac:dyDescent="0.2">
      <c r="A117" s="5"/>
      <c r="B117" s="6"/>
      <c r="C117" s="7"/>
      <c r="D117" s="8"/>
      <c r="E117" s="5"/>
      <c r="F117" s="5"/>
      <c r="G117" s="5"/>
      <c r="H117" s="9"/>
      <c r="I117" s="9"/>
      <c r="J117" s="9"/>
      <c r="K117" s="6"/>
      <c r="L117" s="6"/>
      <c r="M117" s="5"/>
      <c r="N117" s="5"/>
    </row>
    <row r="118" spans="1:14" x14ac:dyDescent="0.2">
      <c r="A118" s="5"/>
      <c r="B118" s="6"/>
      <c r="C118" s="7"/>
      <c r="D118" s="8"/>
      <c r="E118" s="5"/>
      <c r="F118" s="5"/>
      <c r="G118" s="5"/>
      <c r="H118" s="9"/>
      <c r="I118" s="9"/>
      <c r="J118" s="9"/>
      <c r="K118" s="6"/>
      <c r="L118" s="6"/>
      <c r="M118" s="5"/>
      <c r="N118" s="5"/>
    </row>
    <row r="119" spans="1:14" x14ac:dyDescent="0.2">
      <c r="A119" s="5"/>
      <c r="B119" s="6"/>
      <c r="C119" s="7"/>
      <c r="D119" s="8"/>
      <c r="E119" s="5"/>
      <c r="F119" s="5"/>
      <c r="G119" s="5"/>
      <c r="H119" s="9"/>
      <c r="I119" s="9"/>
      <c r="J119" s="9"/>
      <c r="K119" s="6"/>
      <c r="L119" s="6"/>
      <c r="M119" s="5"/>
      <c r="N119" s="5"/>
    </row>
    <row r="120" spans="1:14" x14ac:dyDescent="0.2">
      <c r="A120" s="5"/>
      <c r="B120" s="6"/>
      <c r="C120" s="7"/>
      <c r="D120" s="8"/>
      <c r="E120" s="5"/>
      <c r="F120" s="5"/>
      <c r="G120" s="5"/>
      <c r="H120" s="9"/>
      <c r="I120" s="9"/>
      <c r="J120" s="9"/>
      <c r="K120" s="6"/>
      <c r="L120" s="6"/>
      <c r="M120" s="5"/>
      <c r="N120" s="5"/>
    </row>
    <row r="121" spans="1:14" x14ac:dyDescent="0.2">
      <c r="A121" s="5"/>
      <c r="B121" s="6"/>
      <c r="C121" s="7"/>
      <c r="D121" s="8"/>
      <c r="E121" s="5"/>
      <c r="F121" s="5"/>
      <c r="G121" s="5"/>
      <c r="H121" s="9"/>
      <c r="I121" s="9"/>
      <c r="J121" s="9"/>
      <c r="K121" s="6"/>
      <c r="L121" s="6"/>
      <c r="M121" s="5"/>
      <c r="N121" s="5"/>
    </row>
    <row r="122" spans="1:14" x14ac:dyDescent="0.2">
      <c r="A122" s="5"/>
      <c r="B122" s="6"/>
      <c r="C122" s="7"/>
      <c r="D122" s="8"/>
      <c r="E122" s="5"/>
      <c r="F122" s="5"/>
      <c r="G122" s="5"/>
      <c r="H122" s="9"/>
      <c r="I122" s="9"/>
      <c r="J122" s="9"/>
      <c r="K122" s="6"/>
      <c r="L122" s="6"/>
      <c r="M122" s="5"/>
      <c r="N122" s="5"/>
    </row>
    <row r="123" spans="1:14" x14ac:dyDescent="0.2">
      <c r="A123" s="5"/>
      <c r="B123" s="6"/>
      <c r="C123" s="7"/>
      <c r="D123" s="8"/>
      <c r="E123" s="5"/>
      <c r="F123" s="5"/>
      <c r="G123" s="5"/>
      <c r="H123" s="9"/>
      <c r="I123" s="9"/>
      <c r="J123" s="9"/>
      <c r="K123" s="6"/>
      <c r="L123" s="6"/>
      <c r="M123" s="5"/>
      <c r="N123" s="5"/>
    </row>
    <row r="124" spans="1:14" x14ac:dyDescent="0.2">
      <c r="A124" s="5"/>
      <c r="B124" s="6"/>
      <c r="C124" s="7"/>
      <c r="D124" s="8"/>
      <c r="E124" s="5"/>
      <c r="F124" s="5"/>
      <c r="G124" s="5"/>
      <c r="H124" s="9"/>
      <c r="I124" s="9"/>
      <c r="J124" s="9"/>
      <c r="K124" s="6"/>
      <c r="L124" s="6"/>
      <c r="M124" s="5"/>
      <c r="N124" s="5"/>
    </row>
    <row r="125" spans="1:14" x14ac:dyDescent="0.2">
      <c r="A125" s="5"/>
      <c r="B125" s="6"/>
      <c r="C125" s="7"/>
      <c r="D125" s="8"/>
      <c r="E125" s="5"/>
      <c r="F125" s="5"/>
      <c r="G125" s="5"/>
      <c r="H125" s="9"/>
      <c r="I125" s="9"/>
      <c r="J125" s="9"/>
      <c r="K125" s="6"/>
      <c r="L125" s="6"/>
      <c r="M125" s="5"/>
      <c r="N125" s="5"/>
    </row>
    <row r="126" spans="1:14" x14ac:dyDescent="0.2">
      <c r="A126" s="5"/>
      <c r="B126" s="6"/>
      <c r="C126" s="7"/>
      <c r="D126" s="8"/>
      <c r="E126" s="5"/>
      <c r="F126" s="5"/>
      <c r="G126" s="5"/>
      <c r="H126" s="9"/>
      <c r="I126" s="9"/>
      <c r="J126" s="9"/>
      <c r="K126" s="6"/>
      <c r="L126" s="6"/>
      <c r="M126" s="5"/>
      <c r="N126" s="5"/>
    </row>
    <row r="127" spans="1:14" x14ac:dyDescent="0.2">
      <c r="A127" s="5"/>
      <c r="B127" s="6"/>
      <c r="C127" s="7"/>
      <c r="D127" s="8"/>
      <c r="E127" s="5"/>
      <c r="F127" s="5"/>
      <c r="G127" s="5"/>
      <c r="H127" s="9"/>
      <c r="I127" s="9"/>
      <c r="J127" s="9"/>
      <c r="K127" s="6"/>
      <c r="L127" s="6"/>
      <c r="M127" s="5"/>
      <c r="N127" s="5"/>
    </row>
    <row r="128" spans="1:14" x14ac:dyDescent="0.2">
      <c r="A128" s="5"/>
      <c r="B128" s="6"/>
      <c r="C128" s="7"/>
      <c r="D128" s="8"/>
      <c r="E128" s="5"/>
      <c r="F128" s="5"/>
      <c r="G128" s="5"/>
      <c r="H128" s="9"/>
      <c r="I128" s="9"/>
      <c r="J128" s="9"/>
      <c r="K128" s="6"/>
      <c r="L128" s="6"/>
      <c r="M128" s="5"/>
      <c r="N128" s="5"/>
    </row>
    <row r="129" spans="1:14" x14ac:dyDescent="0.2">
      <c r="A129" s="5"/>
      <c r="B129" s="6"/>
      <c r="C129" s="7"/>
      <c r="D129" s="8"/>
      <c r="E129" s="5"/>
      <c r="F129" s="5"/>
      <c r="G129" s="5"/>
      <c r="H129" s="9"/>
      <c r="I129" s="9"/>
      <c r="J129" s="9"/>
      <c r="K129" s="6"/>
      <c r="L129" s="6"/>
      <c r="M129" s="5"/>
      <c r="N129" s="5"/>
    </row>
    <row r="130" spans="1:14" x14ac:dyDescent="0.2">
      <c r="A130" s="5"/>
      <c r="B130" s="6"/>
      <c r="C130" s="7"/>
      <c r="D130" s="8"/>
      <c r="E130" s="5"/>
      <c r="F130" s="5"/>
      <c r="G130" s="5"/>
      <c r="H130" s="9"/>
      <c r="I130" s="9"/>
      <c r="J130" s="9"/>
      <c r="K130" s="6"/>
      <c r="L130" s="6"/>
      <c r="M130" s="5"/>
      <c r="N130" s="5"/>
    </row>
    <row r="131" spans="1:14" x14ac:dyDescent="0.2">
      <c r="A131" s="5"/>
      <c r="B131" s="6"/>
      <c r="C131" s="7"/>
      <c r="D131" s="8"/>
      <c r="E131" s="5"/>
      <c r="F131" s="5"/>
      <c r="G131" s="5"/>
      <c r="H131" s="9"/>
      <c r="I131" s="9"/>
      <c r="J131" s="9"/>
      <c r="K131" s="6"/>
      <c r="L131" s="6"/>
      <c r="M131" s="5"/>
      <c r="N131" s="5"/>
    </row>
    <row r="132" spans="1:14" x14ac:dyDescent="0.2">
      <c r="A132" s="5"/>
      <c r="B132" s="6"/>
      <c r="C132" s="7"/>
      <c r="D132" s="8"/>
      <c r="E132" s="5"/>
      <c r="F132" s="5"/>
      <c r="G132" s="5"/>
      <c r="H132" s="9"/>
      <c r="I132" s="9"/>
      <c r="J132" s="9"/>
      <c r="K132" s="6"/>
      <c r="L132" s="6"/>
      <c r="M132" s="5"/>
      <c r="N132" s="5"/>
    </row>
    <row r="133" spans="1:14" x14ac:dyDescent="0.2">
      <c r="A133" s="5"/>
      <c r="B133" s="6"/>
      <c r="C133" s="7"/>
      <c r="D133" s="8"/>
      <c r="E133" s="5"/>
      <c r="F133" s="5"/>
      <c r="G133" s="5"/>
      <c r="H133" s="9"/>
      <c r="I133" s="9"/>
      <c r="J133" s="9"/>
      <c r="K133" s="6"/>
      <c r="L133" s="6"/>
      <c r="M133" s="5"/>
      <c r="N133" s="5"/>
    </row>
    <row r="134" spans="1:14" x14ac:dyDescent="0.2">
      <c r="A134" s="5"/>
      <c r="B134" s="6"/>
      <c r="C134" s="7"/>
      <c r="D134" s="8"/>
      <c r="E134" s="5"/>
      <c r="F134" s="5"/>
      <c r="G134" s="5"/>
      <c r="H134" s="9"/>
      <c r="I134" s="9"/>
      <c r="J134" s="9"/>
      <c r="K134" s="6"/>
      <c r="L134" s="6"/>
      <c r="M134" s="5"/>
      <c r="N134" s="5"/>
    </row>
    <row r="135" spans="1:14" x14ac:dyDescent="0.2">
      <c r="A135" s="5"/>
      <c r="B135" s="6"/>
      <c r="C135" s="7"/>
      <c r="D135" s="8"/>
      <c r="E135" s="5"/>
      <c r="F135" s="5"/>
      <c r="G135" s="5"/>
      <c r="H135" s="9"/>
      <c r="I135" s="9"/>
      <c r="J135" s="9"/>
      <c r="K135" s="6"/>
      <c r="L135" s="6"/>
      <c r="M135" s="5"/>
      <c r="N135" s="5"/>
    </row>
    <row r="136" spans="1:14" x14ac:dyDescent="0.2">
      <c r="A136" s="5"/>
      <c r="B136" s="6"/>
      <c r="C136" s="7"/>
      <c r="D136" s="8"/>
      <c r="E136" s="5"/>
      <c r="F136" s="5"/>
      <c r="G136" s="5"/>
      <c r="H136" s="9"/>
      <c r="I136" s="9"/>
      <c r="J136" s="9"/>
      <c r="K136" s="6"/>
      <c r="L136" s="6"/>
      <c r="M136" s="5"/>
      <c r="N136" s="5"/>
    </row>
    <row r="137" spans="1:14" x14ac:dyDescent="0.2">
      <c r="A137" s="5"/>
      <c r="B137" s="6"/>
      <c r="C137" s="7"/>
      <c r="D137" s="8"/>
      <c r="E137" s="5"/>
      <c r="F137" s="5"/>
      <c r="G137" s="5"/>
      <c r="H137" s="9"/>
      <c r="I137" s="9"/>
      <c r="J137" s="9"/>
      <c r="K137" s="6"/>
      <c r="L137" s="6"/>
      <c r="M137" s="5"/>
      <c r="N137" s="5"/>
    </row>
    <row r="138" spans="1:14" x14ac:dyDescent="0.2">
      <c r="A138" s="5"/>
      <c r="B138" s="6"/>
      <c r="C138" s="7"/>
      <c r="D138" s="8"/>
      <c r="E138" s="5"/>
      <c r="F138" s="5"/>
      <c r="G138" s="5"/>
      <c r="H138" s="9"/>
      <c r="I138" s="9"/>
      <c r="J138" s="9"/>
      <c r="K138" s="6"/>
      <c r="L138" s="6"/>
      <c r="M138" s="5"/>
      <c r="N138" s="5"/>
    </row>
    <row r="139" spans="1:14" x14ac:dyDescent="0.2">
      <c r="A139" s="5"/>
      <c r="B139" s="6"/>
      <c r="C139" s="7"/>
      <c r="D139" s="8"/>
      <c r="E139" s="5"/>
      <c r="F139" s="5"/>
      <c r="G139" s="5"/>
      <c r="H139" s="9"/>
      <c r="I139" s="9"/>
      <c r="J139" s="9"/>
      <c r="K139" s="6"/>
      <c r="L139" s="6"/>
      <c r="M139" s="5"/>
      <c r="N139" s="5"/>
    </row>
    <row r="140" spans="1:14" x14ac:dyDescent="0.2">
      <c r="A140" s="5"/>
      <c r="B140" s="6"/>
      <c r="C140" s="7"/>
      <c r="D140" s="8"/>
      <c r="E140" s="5"/>
      <c r="F140" s="5"/>
      <c r="G140" s="5"/>
      <c r="H140" s="9"/>
      <c r="I140" s="9"/>
      <c r="J140" s="9"/>
      <c r="K140" s="6"/>
      <c r="L140" s="6"/>
      <c r="M140" s="5"/>
      <c r="N140" s="5"/>
    </row>
    <row r="141" spans="1:14" x14ac:dyDescent="0.2">
      <c r="A141" s="5"/>
      <c r="B141" s="6"/>
      <c r="C141" s="7"/>
      <c r="D141" s="8"/>
      <c r="E141" s="5"/>
      <c r="F141" s="5"/>
      <c r="G141" s="5"/>
      <c r="H141" s="9"/>
      <c r="I141" s="9"/>
      <c r="J141" s="9"/>
      <c r="K141" s="6"/>
      <c r="L141" s="6"/>
      <c r="M141" s="5"/>
      <c r="N141" s="5"/>
    </row>
    <row r="142" spans="1:14" x14ac:dyDescent="0.2">
      <c r="A142" s="5"/>
      <c r="B142" s="6"/>
      <c r="C142" s="7"/>
      <c r="D142" s="8"/>
      <c r="E142" s="5"/>
      <c r="F142" s="5"/>
      <c r="G142" s="5"/>
      <c r="H142" s="9"/>
      <c r="I142" s="9"/>
      <c r="J142" s="9"/>
      <c r="K142" s="6"/>
      <c r="L142" s="6"/>
      <c r="M142" s="5"/>
      <c r="N142" s="5"/>
    </row>
    <row r="143" spans="1:14" x14ac:dyDescent="0.2">
      <c r="A143" s="5"/>
      <c r="B143" s="6"/>
      <c r="C143" s="7"/>
      <c r="D143" s="8"/>
      <c r="E143" s="5"/>
      <c r="F143" s="5"/>
      <c r="G143" s="5"/>
      <c r="H143" s="9"/>
      <c r="I143" s="9"/>
      <c r="J143" s="9"/>
      <c r="K143" s="6"/>
      <c r="L143" s="6"/>
      <c r="M143" s="5"/>
      <c r="N143" s="5"/>
    </row>
    <row r="144" spans="1:14" x14ac:dyDescent="0.2">
      <c r="A144" s="5"/>
      <c r="B144" s="6"/>
      <c r="C144" s="7"/>
      <c r="D144" s="8"/>
      <c r="E144" s="5"/>
      <c r="F144" s="5"/>
      <c r="G144" s="5"/>
      <c r="H144" s="9"/>
      <c r="I144" s="9"/>
      <c r="J144" s="9"/>
      <c r="K144" s="6"/>
      <c r="L144" s="6"/>
      <c r="M144" s="5"/>
      <c r="N144" s="5"/>
    </row>
    <row r="145" spans="1:14" x14ac:dyDescent="0.2">
      <c r="A145" s="5"/>
      <c r="B145" s="6"/>
      <c r="C145" s="7"/>
      <c r="D145" s="8"/>
      <c r="E145" s="5"/>
      <c r="F145" s="5"/>
      <c r="G145" s="5"/>
      <c r="H145" s="9"/>
      <c r="I145" s="9"/>
      <c r="J145" s="9"/>
      <c r="K145" s="6"/>
      <c r="L145" s="6"/>
      <c r="M145" s="5"/>
      <c r="N145" s="5"/>
    </row>
    <row r="146" spans="1:14" x14ac:dyDescent="0.2">
      <c r="A146" s="5"/>
      <c r="B146" s="6"/>
      <c r="C146" s="7"/>
      <c r="D146" s="8"/>
      <c r="E146" s="5"/>
      <c r="F146" s="5"/>
      <c r="G146" s="5"/>
      <c r="H146" s="9"/>
      <c r="I146" s="9"/>
      <c r="J146" s="9"/>
      <c r="K146" s="6"/>
      <c r="L146" s="6"/>
      <c r="M146" s="5"/>
      <c r="N146" s="5"/>
    </row>
    <row r="147" spans="1:14" x14ac:dyDescent="0.2">
      <c r="A147" s="5"/>
      <c r="B147" s="6"/>
      <c r="C147" s="7"/>
      <c r="D147" s="8"/>
      <c r="E147" s="5"/>
      <c r="F147" s="5"/>
      <c r="G147" s="5"/>
      <c r="H147" s="9"/>
      <c r="I147" s="9"/>
      <c r="J147" s="9"/>
      <c r="K147" s="6"/>
      <c r="L147" s="6"/>
      <c r="M147" s="5"/>
      <c r="N147" s="5"/>
    </row>
    <row r="148" spans="1:14" x14ac:dyDescent="0.2">
      <c r="A148" s="5"/>
      <c r="B148" s="6"/>
      <c r="C148" s="7"/>
      <c r="D148" s="8"/>
      <c r="E148" s="5"/>
      <c r="F148" s="5"/>
      <c r="G148" s="5"/>
      <c r="H148" s="9"/>
      <c r="I148" s="9"/>
      <c r="J148" s="9"/>
      <c r="K148" s="6"/>
      <c r="L148" s="6"/>
      <c r="M148" s="5"/>
      <c r="N148" s="5"/>
    </row>
    <row r="149" spans="1:14" x14ac:dyDescent="0.2">
      <c r="A149" s="5"/>
      <c r="B149" s="6"/>
      <c r="C149" s="7"/>
      <c r="D149" s="8"/>
      <c r="E149" s="5"/>
      <c r="F149" s="5"/>
      <c r="G149" s="5"/>
      <c r="H149" s="9"/>
      <c r="I149" s="9"/>
      <c r="J149" s="9"/>
      <c r="K149" s="6"/>
      <c r="L149" s="6"/>
      <c r="M149" s="5"/>
      <c r="N149" s="5"/>
    </row>
    <row r="150" spans="1:14" x14ac:dyDescent="0.2">
      <c r="A150" s="5"/>
      <c r="B150" s="6"/>
      <c r="C150" s="7"/>
      <c r="D150" s="8"/>
      <c r="E150" s="5"/>
      <c r="F150" s="5"/>
      <c r="G150" s="5"/>
      <c r="H150" s="9"/>
      <c r="I150" s="9"/>
      <c r="J150" s="9"/>
      <c r="K150" s="6"/>
      <c r="L150" s="6"/>
      <c r="M150" s="5"/>
      <c r="N150" s="5"/>
    </row>
    <row r="151" spans="1:14" x14ac:dyDescent="0.2">
      <c r="A151" s="5"/>
      <c r="B151" s="6"/>
      <c r="C151" s="7"/>
      <c r="D151" s="8"/>
      <c r="E151" s="5"/>
      <c r="F151" s="5"/>
      <c r="G151" s="5"/>
      <c r="H151" s="9"/>
      <c r="I151" s="9"/>
      <c r="J151" s="9"/>
      <c r="K151" s="6"/>
      <c r="L151" s="6"/>
      <c r="M151" s="5"/>
      <c r="N151" s="5"/>
    </row>
    <row r="152" spans="1:14" x14ac:dyDescent="0.2">
      <c r="A152" s="5"/>
      <c r="B152" s="6"/>
      <c r="C152" s="7"/>
      <c r="D152" s="8"/>
      <c r="E152" s="5"/>
      <c r="F152" s="5"/>
      <c r="G152" s="5"/>
      <c r="H152" s="9"/>
      <c r="I152" s="9"/>
      <c r="J152" s="9"/>
      <c r="K152" s="6"/>
      <c r="L152" s="6"/>
      <c r="M152" s="5"/>
      <c r="N152" s="5"/>
    </row>
    <row r="153" spans="1:14" x14ac:dyDescent="0.2">
      <c r="A153" s="5"/>
      <c r="B153" s="6"/>
      <c r="C153" s="7"/>
      <c r="D153" s="8"/>
      <c r="E153" s="5"/>
      <c r="F153" s="5"/>
      <c r="G153" s="5"/>
      <c r="H153" s="9"/>
      <c r="I153" s="9"/>
      <c r="J153" s="9"/>
      <c r="K153" s="6"/>
      <c r="L153" s="6"/>
      <c r="M153" s="5"/>
      <c r="N153" s="5"/>
    </row>
    <row r="154" spans="1:14" x14ac:dyDescent="0.2">
      <c r="A154" s="5"/>
      <c r="B154" s="6"/>
      <c r="C154" s="7"/>
      <c r="D154" s="8"/>
      <c r="E154" s="5"/>
      <c r="F154" s="5"/>
      <c r="G154" s="5"/>
      <c r="H154" s="9"/>
      <c r="I154" s="9"/>
      <c r="J154" s="9"/>
      <c r="K154" s="6"/>
      <c r="L154" s="6"/>
      <c r="M154" s="5"/>
      <c r="N154" s="5"/>
    </row>
    <row r="155" spans="1:14" x14ac:dyDescent="0.2">
      <c r="A155" s="5"/>
      <c r="B155" s="6"/>
      <c r="C155" s="7"/>
      <c r="D155" s="8"/>
      <c r="E155" s="5"/>
      <c r="F155" s="5"/>
      <c r="G155" s="5"/>
      <c r="H155" s="9"/>
      <c r="I155" s="9"/>
      <c r="J155" s="9"/>
      <c r="K155" s="6"/>
      <c r="L155" s="6"/>
      <c r="M155" s="5"/>
      <c r="N155" s="5"/>
    </row>
    <row r="156" spans="1:14" x14ac:dyDescent="0.2">
      <c r="A156" s="5"/>
      <c r="B156" s="6"/>
      <c r="C156" s="7"/>
      <c r="D156" s="8"/>
      <c r="E156" s="5"/>
      <c r="F156" s="5"/>
      <c r="G156" s="5"/>
      <c r="H156" s="9"/>
      <c r="I156" s="9"/>
      <c r="J156" s="9"/>
      <c r="K156" s="6"/>
      <c r="L156" s="6"/>
      <c r="M156" s="5"/>
      <c r="N156" s="5"/>
    </row>
    <row r="157" spans="1:14" x14ac:dyDescent="0.2">
      <c r="A157" s="5"/>
      <c r="B157" s="6"/>
      <c r="C157" s="7"/>
      <c r="D157" s="8"/>
      <c r="E157" s="5"/>
      <c r="F157" s="5"/>
      <c r="G157" s="5"/>
      <c r="H157" s="9"/>
      <c r="I157" s="9"/>
      <c r="J157" s="9"/>
      <c r="K157" s="6"/>
      <c r="L157" s="6"/>
      <c r="M157" s="5"/>
      <c r="N157" s="5"/>
    </row>
    <row r="158" spans="1:14" x14ac:dyDescent="0.2">
      <c r="A158" s="5"/>
      <c r="B158" s="6"/>
      <c r="C158" s="7"/>
      <c r="D158" s="8"/>
      <c r="E158" s="5"/>
      <c r="F158" s="5"/>
      <c r="G158" s="5"/>
      <c r="H158" s="9"/>
      <c r="I158" s="9"/>
      <c r="J158" s="9"/>
      <c r="K158" s="6"/>
      <c r="L158" s="6"/>
      <c r="M158" s="5"/>
      <c r="N158" s="5"/>
    </row>
    <row r="159" spans="1:14" x14ac:dyDescent="0.2">
      <c r="A159" s="5"/>
      <c r="B159" s="6"/>
      <c r="C159" s="7"/>
      <c r="D159" s="8"/>
      <c r="E159" s="5"/>
      <c r="F159" s="5"/>
      <c r="G159" s="5"/>
      <c r="H159" s="9"/>
      <c r="I159" s="9"/>
      <c r="J159" s="9"/>
      <c r="K159" s="6"/>
      <c r="L159" s="6"/>
      <c r="M159" s="5"/>
      <c r="N159" s="5"/>
    </row>
    <row r="160" spans="1:14" x14ac:dyDescent="0.2">
      <c r="A160" s="5"/>
      <c r="B160" s="6"/>
      <c r="C160" s="7"/>
      <c r="D160" s="8"/>
      <c r="E160" s="5"/>
      <c r="F160" s="5"/>
      <c r="G160" s="5"/>
      <c r="H160" s="9"/>
      <c r="I160" s="9"/>
      <c r="J160" s="9"/>
      <c r="K160" s="6"/>
      <c r="L160" s="6"/>
      <c r="M160" s="5"/>
      <c r="N160" s="5"/>
    </row>
    <row r="161" spans="1:14" x14ac:dyDescent="0.2">
      <c r="A161" s="5"/>
      <c r="B161" s="6"/>
      <c r="C161" s="7"/>
      <c r="D161" s="8"/>
      <c r="E161" s="5"/>
      <c r="F161" s="5"/>
      <c r="G161" s="5"/>
      <c r="H161" s="9"/>
      <c r="I161" s="9"/>
      <c r="J161" s="9"/>
      <c r="K161" s="6"/>
      <c r="L161" s="6"/>
      <c r="M161" s="5"/>
      <c r="N161" s="5"/>
    </row>
    <row r="162" spans="1:14" x14ac:dyDescent="0.2">
      <c r="A162" s="5"/>
      <c r="B162" s="6"/>
      <c r="C162" s="7"/>
      <c r="D162" s="8"/>
      <c r="E162" s="5"/>
      <c r="F162" s="5"/>
      <c r="G162" s="5"/>
      <c r="H162" s="9"/>
      <c r="I162" s="9"/>
      <c r="J162" s="9"/>
      <c r="K162" s="6"/>
      <c r="L162" s="6"/>
      <c r="M162" s="5"/>
      <c r="N162" s="5"/>
    </row>
    <row r="163" spans="1:14" x14ac:dyDescent="0.2">
      <c r="A163" s="5"/>
      <c r="B163" s="6"/>
      <c r="C163" s="7"/>
      <c r="D163" s="8"/>
      <c r="E163" s="5"/>
      <c r="F163" s="5"/>
      <c r="G163" s="5"/>
      <c r="H163" s="9"/>
      <c r="I163" s="9"/>
      <c r="J163" s="9"/>
      <c r="K163" s="6"/>
      <c r="L163" s="6"/>
      <c r="M163" s="5"/>
      <c r="N163" s="5"/>
    </row>
    <row r="164" spans="1:14" x14ac:dyDescent="0.2">
      <c r="A164" s="5"/>
      <c r="B164" s="6"/>
      <c r="C164" s="7"/>
      <c r="D164" s="8"/>
      <c r="E164" s="5"/>
      <c r="F164" s="5"/>
      <c r="G164" s="5"/>
      <c r="H164" s="9"/>
      <c r="I164" s="9"/>
      <c r="J164" s="9"/>
      <c r="K164" s="6"/>
      <c r="L164" s="6"/>
      <c r="M164" s="5"/>
      <c r="N164" s="5"/>
    </row>
    <row r="165" spans="1:14" x14ac:dyDescent="0.2">
      <c r="A165" s="5"/>
      <c r="B165" s="6"/>
      <c r="C165" s="7"/>
      <c r="D165" s="8"/>
      <c r="E165" s="5"/>
      <c r="F165" s="5"/>
      <c r="G165" s="5"/>
      <c r="H165" s="9"/>
      <c r="I165" s="9"/>
      <c r="J165" s="9"/>
      <c r="K165" s="6"/>
      <c r="L165" s="6"/>
      <c r="M165" s="5"/>
      <c r="N165" s="5"/>
    </row>
    <row r="166" spans="1:14" x14ac:dyDescent="0.2">
      <c r="A166" s="5"/>
      <c r="B166" s="6"/>
      <c r="C166" s="7"/>
      <c r="D166" s="8"/>
      <c r="E166" s="5"/>
      <c r="F166" s="5"/>
      <c r="G166" s="5"/>
      <c r="H166" s="9"/>
      <c r="I166" s="9"/>
      <c r="J166" s="9"/>
      <c r="K166" s="6"/>
      <c r="L166" s="6"/>
      <c r="M166" s="5"/>
      <c r="N166" s="5"/>
    </row>
    <row r="167" spans="1:14" x14ac:dyDescent="0.2">
      <c r="A167" s="5"/>
      <c r="B167" s="6"/>
      <c r="C167" s="7"/>
      <c r="D167" s="8"/>
      <c r="E167" s="5"/>
      <c r="F167" s="5"/>
      <c r="G167" s="5"/>
      <c r="H167" s="9"/>
      <c r="I167" s="9"/>
      <c r="J167" s="9"/>
      <c r="K167" s="6"/>
      <c r="L167" s="6"/>
      <c r="M167" s="5"/>
      <c r="N167" s="5"/>
    </row>
    <row r="168" spans="1:14" x14ac:dyDescent="0.2">
      <c r="A168" s="5"/>
      <c r="B168" s="6"/>
      <c r="C168" s="7"/>
      <c r="D168" s="8"/>
      <c r="E168" s="5"/>
      <c r="F168" s="5"/>
      <c r="G168" s="5"/>
      <c r="H168" s="9"/>
      <c r="I168" s="9"/>
      <c r="J168" s="9"/>
      <c r="K168" s="6"/>
      <c r="L168" s="6"/>
      <c r="M168" s="5"/>
      <c r="N168" s="5"/>
    </row>
    <row r="169" spans="1:14" x14ac:dyDescent="0.2">
      <c r="A169" s="5"/>
      <c r="B169" s="6"/>
      <c r="C169" s="7"/>
      <c r="D169" s="8"/>
      <c r="E169" s="5"/>
      <c r="F169" s="5"/>
      <c r="G169" s="5"/>
      <c r="H169" s="9"/>
      <c r="I169" s="9"/>
      <c r="J169" s="9"/>
      <c r="K169" s="6"/>
      <c r="L169" s="6"/>
      <c r="M169" s="5"/>
      <c r="N169" s="5"/>
    </row>
    <row r="170" spans="1:14" x14ac:dyDescent="0.2">
      <c r="A170" s="5"/>
      <c r="B170" s="6"/>
      <c r="C170" s="7"/>
      <c r="D170" s="8"/>
      <c r="E170" s="5"/>
      <c r="F170" s="5"/>
      <c r="G170" s="5"/>
      <c r="H170" s="9"/>
      <c r="I170" s="9"/>
      <c r="J170" s="9"/>
      <c r="K170" s="6"/>
      <c r="L170" s="6"/>
      <c r="M170" s="5"/>
      <c r="N170" s="5"/>
    </row>
    <row r="171" spans="1:14" x14ac:dyDescent="0.2">
      <c r="A171" s="5"/>
      <c r="B171" s="6"/>
      <c r="C171" s="7"/>
      <c r="D171" s="8"/>
      <c r="E171" s="5"/>
      <c r="F171" s="5"/>
      <c r="G171" s="5"/>
      <c r="H171" s="9"/>
      <c r="I171" s="9"/>
      <c r="J171" s="9"/>
      <c r="K171" s="6"/>
      <c r="L171" s="6"/>
      <c r="M171" s="5"/>
      <c r="N171" s="5"/>
    </row>
    <row r="172" spans="1:14" x14ac:dyDescent="0.2">
      <c r="A172" s="5"/>
      <c r="B172" s="6"/>
      <c r="C172" s="7"/>
      <c r="D172" s="8"/>
      <c r="E172" s="5"/>
      <c r="F172" s="5"/>
      <c r="G172" s="5"/>
      <c r="H172" s="9"/>
      <c r="I172" s="9"/>
      <c r="J172" s="9"/>
      <c r="K172" s="6"/>
      <c r="L172" s="6"/>
      <c r="M172" s="5"/>
      <c r="N172" s="5"/>
    </row>
    <row r="173" spans="1:14" x14ac:dyDescent="0.2">
      <c r="A173" s="5"/>
      <c r="B173" s="6"/>
      <c r="C173" s="7"/>
      <c r="D173" s="8"/>
      <c r="E173" s="5"/>
      <c r="F173" s="5"/>
      <c r="G173" s="5"/>
      <c r="H173" s="9"/>
      <c r="I173" s="9"/>
      <c r="J173" s="9"/>
      <c r="K173" s="6"/>
      <c r="L173" s="6"/>
      <c r="M173" s="5"/>
      <c r="N173" s="5"/>
    </row>
    <row r="174" spans="1:14" x14ac:dyDescent="0.2">
      <c r="A174" s="5"/>
      <c r="B174" s="6"/>
      <c r="C174" s="7"/>
      <c r="D174" s="8"/>
      <c r="E174" s="5"/>
      <c r="F174" s="5"/>
      <c r="G174" s="5"/>
      <c r="H174" s="9"/>
      <c r="I174" s="9"/>
      <c r="J174" s="9"/>
      <c r="K174" s="6"/>
      <c r="L174" s="6"/>
      <c r="M174" s="5"/>
      <c r="N174" s="5"/>
    </row>
    <row r="175" spans="1:14" x14ac:dyDescent="0.2">
      <c r="A175" s="5"/>
      <c r="B175" s="6"/>
      <c r="C175" s="7"/>
      <c r="D175" s="8"/>
      <c r="E175" s="5"/>
      <c r="F175" s="5"/>
      <c r="G175" s="5"/>
      <c r="H175" s="9"/>
      <c r="I175" s="9"/>
      <c r="J175" s="9"/>
      <c r="K175" s="6"/>
      <c r="L175" s="6"/>
      <c r="M175" s="5"/>
      <c r="N175" s="5"/>
    </row>
    <row r="176" spans="1:14" x14ac:dyDescent="0.2">
      <c r="A176" s="5"/>
      <c r="B176" s="6"/>
      <c r="C176" s="7"/>
      <c r="D176" s="8"/>
      <c r="E176" s="5"/>
      <c r="F176" s="5"/>
      <c r="G176" s="5"/>
      <c r="H176" s="9"/>
      <c r="I176" s="9"/>
      <c r="J176" s="9"/>
      <c r="K176" s="6"/>
      <c r="L176" s="6"/>
      <c r="M176" s="5"/>
      <c r="N176" s="5"/>
    </row>
    <row r="177" spans="1:14" x14ac:dyDescent="0.2">
      <c r="A177" s="5"/>
      <c r="B177" s="6"/>
      <c r="C177" s="7"/>
      <c r="D177" s="8"/>
      <c r="E177" s="5"/>
      <c r="F177" s="5"/>
      <c r="G177" s="5"/>
      <c r="H177" s="9"/>
      <c r="I177" s="9"/>
      <c r="J177" s="9"/>
      <c r="K177" s="6"/>
      <c r="L177" s="6"/>
      <c r="M177" s="5"/>
      <c r="N177" s="5"/>
    </row>
    <row r="178" spans="1:14" x14ac:dyDescent="0.2">
      <c r="A178" s="5"/>
      <c r="B178" s="6"/>
      <c r="C178" s="7"/>
      <c r="D178" s="8"/>
      <c r="E178" s="5"/>
      <c r="F178" s="5"/>
      <c r="G178" s="5"/>
      <c r="H178" s="9"/>
      <c r="I178" s="9"/>
      <c r="J178" s="9"/>
      <c r="K178" s="6"/>
      <c r="L178" s="6"/>
      <c r="M178" s="5"/>
      <c r="N178" s="5"/>
    </row>
    <row r="179" spans="1:14" x14ac:dyDescent="0.2">
      <c r="A179" s="5"/>
      <c r="B179" s="6"/>
      <c r="C179" s="7"/>
      <c r="D179" s="8"/>
      <c r="E179" s="5"/>
      <c r="F179" s="5"/>
      <c r="G179" s="5"/>
      <c r="H179" s="9"/>
      <c r="I179" s="9"/>
      <c r="J179" s="9"/>
      <c r="K179" s="6"/>
      <c r="L179" s="6"/>
      <c r="M179" s="5"/>
      <c r="N179" s="5"/>
    </row>
    <row r="180" spans="1:14" x14ac:dyDescent="0.2">
      <c r="A180" s="5"/>
      <c r="B180" s="6"/>
      <c r="C180" s="7"/>
      <c r="D180" s="8"/>
      <c r="E180" s="5"/>
      <c r="F180" s="5"/>
      <c r="G180" s="5"/>
      <c r="H180" s="9"/>
      <c r="I180" s="9"/>
      <c r="J180" s="9"/>
      <c r="K180" s="6"/>
      <c r="L180" s="6"/>
      <c r="M180" s="5"/>
      <c r="N180" s="5"/>
    </row>
    <row r="181" spans="1:14" x14ac:dyDescent="0.2">
      <c r="A181" s="5"/>
      <c r="B181" s="6"/>
      <c r="C181" s="7"/>
      <c r="D181" s="8"/>
      <c r="E181" s="5"/>
      <c r="F181" s="5"/>
      <c r="G181" s="5"/>
      <c r="H181" s="9"/>
      <c r="I181" s="9"/>
      <c r="J181" s="9"/>
      <c r="K181" s="6"/>
      <c r="L181" s="6"/>
      <c r="M181" s="5"/>
      <c r="N181" s="5"/>
    </row>
    <row r="182" spans="1:14" x14ac:dyDescent="0.2">
      <c r="A182" s="5"/>
      <c r="B182" s="6"/>
      <c r="C182" s="7"/>
      <c r="D182" s="8"/>
      <c r="E182" s="5"/>
      <c r="F182" s="5"/>
      <c r="G182" s="5"/>
      <c r="H182" s="9"/>
      <c r="I182" s="9"/>
      <c r="J182" s="9"/>
      <c r="K182" s="6"/>
      <c r="L182" s="6"/>
      <c r="M182" s="5"/>
      <c r="N182" s="5"/>
    </row>
    <row r="183" spans="1:14" x14ac:dyDescent="0.2">
      <c r="A183" s="5"/>
      <c r="B183" s="6"/>
      <c r="C183" s="7"/>
      <c r="D183" s="8"/>
      <c r="E183" s="5"/>
      <c r="F183" s="5"/>
      <c r="G183" s="5"/>
      <c r="H183" s="9"/>
      <c r="I183" s="9"/>
      <c r="J183" s="9"/>
      <c r="K183" s="6"/>
      <c r="L183" s="6"/>
      <c r="M183" s="5"/>
      <c r="N183" s="5"/>
    </row>
    <row r="184" spans="1:14" x14ac:dyDescent="0.2">
      <c r="A184" s="5"/>
      <c r="B184" s="6"/>
      <c r="C184" s="7"/>
      <c r="D184" s="8"/>
      <c r="E184" s="5"/>
      <c r="F184" s="5"/>
      <c r="G184" s="5"/>
      <c r="H184" s="9"/>
      <c r="I184" s="9"/>
      <c r="J184" s="9"/>
      <c r="K184" s="6"/>
      <c r="L184" s="6"/>
      <c r="M184" s="5"/>
      <c r="N184" s="5"/>
    </row>
    <row r="185" spans="1:14" x14ac:dyDescent="0.2">
      <c r="A185" s="5"/>
      <c r="B185" s="6"/>
      <c r="C185" s="7"/>
      <c r="D185" s="8"/>
      <c r="E185" s="5"/>
      <c r="F185" s="5"/>
      <c r="G185" s="5"/>
      <c r="H185" s="9"/>
      <c r="I185" s="9"/>
      <c r="J185" s="9"/>
      <c r="K185" s="6"/>
      <c r="L185" s="6"/>
      <c r="M185" s="5"/>
      <c r="N185" s="5"/>
    </row>
    <row r="186" spans="1:14" x14ac:dyDescent="0.2">
      <c r="A186" s="5"/>
      <c r="B186" s="6"/>
      <c r="C186" s="7"/>
      <c r="D186" s="8"/>
      <c r="E186" s="5"/>
      <c r="F186" s="5"/>
      <c r="G186" s="5"/>
      <c r="H186" s="9"/>
      <c r="I186" s="9"/>
      <c r="J186" s="9"/>
      <c r="K186" s="6"/>
      <c r="L186" s="6"/>
      <c r="M186" s="5"/>
      <c r="N186" s="5"/>
    </row>
    <row r="187" spans="1:14" x14ac:dyDescent="0.2">
      <c r="A187" s="5"/>
      <c r="B187" s="6"/>
      <c r="C187" s="7"/>
      <c r="D187" s="8"/>
      <c r="E187" s="5"/>
      <c r="F187" s="5"/>
      <c r="G187" s="5"/>
      <c r="H187" s="9"/>
      <c r="I187" s="9"/>
      <c r="J187" s="9"/>
      <c r="K187" s="6"/>
      <c r="L187" s="6"/>
      <c r="M187" s="5"/>
      <c r="N187" s="5"/>
    </row>
    <row r="188" spans="1:14" x14ac:dyDescent="0.2">
      <c r="A188" s="5"/>
      <c r="B188" s="6"/>
      <c r="C188" s="7"/>
      <c r="D188" s="8"/>
      <c r="E188" s="5"/>
      <c r="F188" s="5"/>
      <c r="G188" s="5"/>
      <c r="H188" s="9"/>
      <c r="I188" s="9"/>
      <c r="J188" s="9"/>
      <c r="K188" s="6"/>
      <c r="L188" s="6"/>
      <c r="M188" s="5"/>
      <c r="N188" s="5"/>
    </row>
    <row r="189" spans="1:14" x14ac:dyDescent="0.2">
      <c r="A189" s="5"/>
      <c r="B189" s="6"/>
      <c r="C189" s="7"/>
      <c r="D189" s="8"/>
      <c r="E189" s="5"/>
      <c r="F189" s="5"/>
      <c r="G189" s="5"/>
      <c r="H189" s="9"/>
      <c r="I189" s="9"/>
      <c r="J189" s="9"/>
      <c r="K189" s="6"/>
      <c r="L189" s="6"/>
      <c r="M189" s="5"/>
      <c r="N189" s="5"/>
    </row>
    <row r="190" spans="1:14" x14ac:dyDescent="0.2">
      <c r="A190" s="5"/>
      <c r="B190" s="6"/>
      <c r="C190" s="7"/>
      <c r="D190" s="8"/>
      <c r="E190" s="5"/>
      <c r="F190" s="5"/>
      <c r="G190" s="5"/>
      <c r="H190" s="9"/>
      <c r="I190" s="9"/>
      <c r="J190" s="9"/>
      <c r="K190" s="6"/>
      <c r="L190" s="6"/>
      <c r="M190" s="5"/>
      <c r="N190" s="5"/>
    </row>
    <row r="191" spans="1:14" x14ac:dyDescent="0.2">
      <c r="A191" s="5"/>
      <c r="B191" s="6"/>
      <c r="C191" s="7"/>
      <c r="D191" s="8"/>
      <c r="E191" s="5"/>
      <c r="F191" s="5"/>
      <c r="G191" s="5"/>
      <c r="H191" s="9"/>
      <c r="I191" s="9"/>
      <c r="J191" s="9"/>
      <c r="K191" s="6"/>
      <c r="L191" s="6"/>
      <c r="M191" s="5"/>
      <c r="N191" s="5"/>
    </row>
    <row r="192" spans="1:14" x14ac:dyDescent="0.2">
      <c r="A192" s="5"/>
      <c r="B192" s="6"/>
      <c r="C192" s="7"/>
      <c r="D192" s="8"/>
      <c r="E192" s="5"/>
      <c r="F192" s="5"/>
      <c r="G192" s="5"/>
      <c r="H192" s="9"/>
      <c r="I192" s="9"/>
      <c r="J192" s="9"/>
      <c r="K192" s="6"/>
      <c r="L192" s="6"/>
      <c r="M192" s="5"/>
      <c r="N192" s="5"/>
    </row>
    <row r="193" spans="1:14" x14ac:dyDescent="0.2">
      <c r="A193" s="5"/>
      <c r="B193" s="6"/>
      <c r="C193" s="7"/>
      <c r="D193" s="8"/>
      <c r="E193" s="5"/>
      <c r="F193" s="5"/>
      <c r="G193" s="5"/>
      <c r="H193" s="9"/>
      <c r="I193" s="9"/>
      <c r="J193" s="9"/>
      <c r="K193" s="6"/>
      <c r="L193" s="6"/>
      <c r="M193" s="5"/>
      <c r="N193" s="5"/>
    </row>
    <row r="194" spans="1:14" x14ac:dyDescent="0.2">
      <c r="A194" s="5"/>
      <c r="B194" s="6"/>
      <c r="C194" s="7"/>
      <c r="D194" s="8"/>
      <c r="E194" s="5"/>
      <c r="F194" s="5"/>
      <c r="G194" s="5"/>
      <c r="H194" s="9"/>
      <c r="I194" s="9"/>
      <c r="J194" s="9"/>
      <c r="K194" s="6"/>
      <c r="L194" s="6"/>
      <c r="M194" s="5"/>
      <c r="N194" s="5"/>
    </row>
    <row r="195" spans="1:14" x14ac:dyDescent="0.2">
      <c r="A195" s="5"/>
      <c r="B195" s="6"/>
      <c r="C195" s="7"/>
      <c r="D195" s="8"/>
      <c r="E195" s="5"/>
      <c r="F195" s="5"/>
      <c r="G195" s="5"/>
      <c r="H195" s="9"/>
      <c r="I195" s="9"/>
      <c r="J195" s="9"/>
      <c r="K195" s="6"/>
      <c r="L195" s="6"/>
      <c r="M195" s="5"/>
      <c r="N195" s="5"/>
    </row>
    <row r="196" spans="1:14" x14ac:dyDescent="0.2">
      <c r="A196" s="5"/>
      <c r="B196" s="6"/>
      <c r="C196" s="7"/>
      <c r="D196" s="8"/>
      <c r="E196" s="5"/>
      <c r="F196" s="5"/>
      <c r="G196" s="5"/>
      <c r="H196" s="9"/>
      <c r="I196" s="9"/>
      <c r="J196" s="9"/>
      <c r="K196" s="6"/>
      <c r="L196" s="6"/>
      <c r="M196" s="5"/>
      <c r="N196" s="5"/>
    </row>
    <row r="197" spans="1:14" x14ac:dyDescent="0.2">
      <c r="A197" s="5"/>
      <c r="B197" s="6"/>
      <c r="C197" s="7"/>
      <c r="D197" s="8"/>
      <c r="E197" s="5"/>
      <c r="F197" s="5"/>
      <c r="G197" s="5"/>
      <c r="H197" s="9"/>
      <c r="I197" s="9"/>
      <c r="J197" s="9"/>
      <c r="K197" s="6"/>
      <c r="L197" s="6"/>
      <c r="M197" s="5"/>
      <c r="N197" s="5"/>
    </row>
    <row r="198" spans="1:14" x14ac:dyDescent="0.2">
      <c r="A198" s="5"/>
      <c r="B198" s="6"/>
      <c r="C198" s="7"/>
      <c r="D198" s="8"/>
      <c r="E198" s="5"/>
      <c r="F198" s="5"/>
      <c r="G198" s="5"/>
      <c r="H198" s="9"/>
      <c r="I198" s="9"/>
      <c r="J198" s="9"/>
      <c r="K198" s="6"/>
      <c r="L198" s="6"/>
      <c r="M198" s="5"/>
      <c r="N198" s="5"/>
    </row>
    <row r="199" spans="1:14" x14ac:dyDescent="0.2">
      <c r="A199" s="5"/>
      <c r="B199" s="6"/>
      <c r="C199" s="7"/>
      <c r="D199" s="8"/>
      <c r="E199" s="5"/>
      <c r="F199" s="5"/>
      <c r="G199" s="5"/>
      <c r="H199" s="9"/>
      <c r="I199" s="9"/>
      <c r="J199" s="9"/>
      <c r="K199" s="6"/>
      <c r="L199" s="6"/>
      <c r="M199" s="5"/>
      <c r="N199" s="5"/>
    </row>
    <row r="200" spans="1:14" x14ac:dyDescent="0.2">
      <c r="A200" s="5"/>
      <c r="B200" s="6"/>
      <c r="C200" s="7"/>
      <c r="D200" s="8"/>
      <c r="E200" s="5"/>
      <c r="F200" s="5"/>
      <c r="G200" s="5"/>
      <c r="H200" s="9"/>
      <c r="I200" s="9"/>
      <c r="J200" s="9"/>
      <c r="K200" s="6"/>
      <c r="L200" s="6"/>
      <c r="M200" s="5"/>
      <c r="N200" s="5"/>
    </row>
    <row r="201" spans="1:14" x14ac:dyDescent="0.2">
      <c r="A201" s="5"/>
      <c r="B201" s="6"/>
      <c r="C201" s="7"/>
      <c r="D201" s="8"/>
      <c r="E201" s="5"/>
      <c r="F201" s="5"/>
      <c r="G201" s="5"/>
      <c r="H201" s="9"/>
      <c r="I201" s="9"/>
      <c r="J201" s="9"/>
      <c r="K201" s="6"/>
      <c r="L201" s="6"/>
      <c r="M201" s="5"/>
      <c r="N201" s="5"/>
    </row>
    <row r="202" spans="1:14" x14ac:dyDescent="0.2">
      <c r="A202" s="5"/>
      <c r="B202" s="6"/>
      <c r="C202" s="7"/>
      <c r="D202" s="8"/>
      <c r="E202" s="5"/>
      <c r="F202" s="5"/>
      <c r="G202" s="5"/>
      <c r="H202" s="9"/>
      <c r="I202" s="9"/>
      <c r="J202" s="9"/>
      <c r="K202" s="6"/>
      <c r="L202" s="6"/>
      <c r="M202" s="5"/>
      <c r="N202" s="5"/>
    </row>
    <row r="203" spans="1:14" x14ac:dyDescent="0.2">
      <c r="A203" s="5"/>
      <c r="B203" s="6"/>
      <c r="C203" s="7"/>
      <c r="D203" s="8"/>
      <c r="E203" s="5"/>
      <c r="F203" s="5"/>
      <c r="G203" s="5"/>
      <c r="H203" s="9"/>
      <c r="I203" s="9"/>
      <c r="J203" s="9"/>
      <c r="K203" s="6"/>
      <c r="L203" s="6"/>
      <c r="M203" s="5"/>
      <c r="N203" s="5"/>
    </row>
    <row r="204" spans="1:14" x14ac:dyDescent="0.2">
      <c r="A204" s="5"/>
      <c r="B204" s="6"/>
      <c r="C204" s="7"/>
      <c r="D204" s="8"/>
      <c r="E204" s="5"/>
      <c r="F204" s="5"/>
      <c r="G204" s="5"/>
      <c r="H204" s="9"/>
      <c r="I204" s="9"/>
      <c r="J204" s="9"/>
      <c r="K204" s="6"/>
      <c r="L204" s="6"/>
      <c r="M204" s="5"/>
      <c r="N204" s="5"/>
    </row>
    <row r="205" spans="1:14" x14ac:dyDescent="0.2">
      <c r="A205" s="5"/>
      <c r="B205" s="6"/>
      <c r="C205" s="7"/>
      <c r="D205" s="8"/>
      <c r="E205" s="5"/>
      <c r="F205" s="5"/>
      <c r="G205" s="5"/>
      <c r="H205" s="9"/>
      <c r="I205" s="9"/>
      <c r="J205" s="9"/>
      <c r="K205" s="6"/>
      <c r="L205" s="6"/>
      <c r="M205" s="5"/>
      <c r="N205" s="5"/>
    </row>
    <row r="206" spans="1:14" x14ac:dyDescent="0.2">
      <c r="A206" s="5"/>
      <c r="B206" s="6"/>
      <c r="C206" s="7"/>
      <c r="D206" s="8"/>
      <c r="E206" s="5"/>
      <c r="F206" s="5"/>
      <c r="G206" s="5"/>
      <c r="H206" s="9"/>
      <c r="I206" s="9"/>
      <c r="J206" s="9"/>
      <c r="K206" s="6"/>
      <c r="L206" s="6"/>
      <c r="M206" s="5"/>
      <c r="N206" s="5"/>
    </row>
    <row r="207" spans="1:14" x14ac:dyDescent="0.2">
      <c r="A207" s="5"/>
      <c r="B207" s="6"/>
      <c r="C207" s="7"/>
      <c r="D207" s="8"/>
      <c r="E207" s="5"/>
      <c r="F207" s="5"/>
      <c r="G207" s="5"/>
      <c r="H207" s="9"/>
      <c r="I207" s="9"/>
      <c r="J207" s="9"/>
      <c r="K207" s="6"/>
      <c r="L207" s="6"/>
      <c r="M207" s="5"/>
      <c r="N207" s="5"/>
    </row>
    <row r="208" spans="1:14" x14ac:dyDescent="0.2">
      <c r="A208" s="5"/>
      <c r="B208" s="6"/>
      <c r="C208" s="7"/>
      <c r="D208" s="8"/>
      <c r="E208" s="5"/>
      <c r="F208" s="5"/>
      <c r="G208" s="5"/>
      <c r="H208" s="9"/>
      <c r="I208" s="9"/>
      <c r="J208" s="9"/>
      <c r="K208" s="6"/>
      <c r="L208" s="6"/>
      <c r="M208" s="5"/>
      <c r="N208" s="5"/>
    </row>
    <row r="209" spans="1:14" x14ac:dyDescent="0.2">
      <c r="A209" s="5"/>
      <c r="B209" s="6"/>
      <c r="C209" s="7"/>
      <c r="D209" s="8"/>
      <c r="E209" s="5"/>
      <c r="F209" s="5"/>
      <c r="G209" s="5"/>
      <c r="H209" s="9"/>
      <c r="I209" s="9"/>
      <c r="J209" s="9"/>
      <c r="K209" s="6"/>
      <c r="L209" s="6"/>
      <c r="M209" s="5"/>
      <c r="N209" s="5"/>
    </row>
    <row r="210" spans="1:14" x14ac:dyDescent="0.2">
      <c r="A210" s="5"/>
      <c r="B210" s="6"/>
      <c r="C210" s="7"/>
      <c r="D210" s="8"/>
      <c r="E210" s="5"/>
      <c r="F210" s="5"/>
      <c r="G210" s="5"/>
      <c r="H210" s="9"/>
      <c r="I210" s="9"/>
      <c r="J210" s="9"/>
      <c r="K210" s="6"/>
      <c r="L210" s="6"/>
      <c r="M210" s="5"/>
      <c r="N210" s="5"/>
    </row>
    <row r="211" spans="1:14" x14ac:dyDescent="0.2">
      <c r="A211" s="5"/>
      <c r="B211" s="6"/>
      <c r="C211" s="7"/>
      <c r="D211" s="8"/>
      <c r="E211" s="5"/>
      <c r="F211" s="5"/>
      <c r="G211" s="5"/>
      <c r="H211" s="9"/>
      <c r="I211" s="9"/>
      <c r="J211" s="9"/>
      <c r="K211" s="6"/>
      <c r="L211" s="6"/>
      <c r="M211" s="5"/>
      <c r="N211" s="5"/>
    </row>
    <row r="212" spans="1:14" x14ac:dyDescent="0.2">
      <c r="A212" s="5"/>
      <c r="B212" s="6"/>
      <c r="C212" s="7"/>
      <c r="D212" s="8"/>
      <c r="E212" s="5"/>
      <c r="F212" s="5"/>
      <c r="G212" s="5"/>
      <c r="H212" s="9"/>
      <c r="I212" s="9"/>
      <c r="J212" s="9"/>
      <c r="K212" s="6"/>
      <c r="L212" s="6"/>
      <c r="M212" s="5"/>
      <c r="N212" s="5"/>
    </row>
    <row r="213" spans="1:14" x14ac:dyDescent="0.2">
      <c r="A213" s="5"/>
      <c r="B213" s="6"/>
      <c r="C213" s="7"/>
      <c r="D213" s="8"/>
      <c r="E213" s="5"/>
      <c r="F213" s="5"/>
      <c r="G213" s="5"/>
      <c r="H213" s="9"/>
      <c r="I213" s="9"/>
      <c r="J213" s="9"/>
      <c r="K213" s="6"/>
      <c r="L213" s="6"/>
      <c r="M213" s="5"/>
      <c r="N213" s="5"/>
    </row>
    <row r="214" spans="1:14" x14ac:dyDescent="0.2">
      <c r="A214" s="5"/>
      <c r="B214" s="6"/>
      <c r="C214" s="7"/>
      <c r="D214" s="8"/>
      <c r="E214" s="5"/>
      <c r="F214" s="5"/>
      <c r="G214" s="5"/>
      <c r="H214" s="9"/>
      <c r="I214" s="9"/>
      <c r="J214" s="9"/>
      <c r="K214" s="6"/>
      <c r="L214" s="6"/>
      <c r="M214" s="5"/>
      <c r="N214" s="5"/>
    </row>
    <row r="215" spans="1:14" x14ac:dyDescent="0.2">
      <c r="A215" s="5"/>
      <c r="B215" s="6"/>
      <c r="C215" s="7"/>
      <c r="D215" s="8"/>
      <c r="E215" s="5"/>
      <c r="F215" s="5"/>
      <c r="G215" s="5"/>
      <c r="H215" s="9"/>
      <c r="I215" s="9"/>
      <c r="J215" s="9"/>
      <c r="K215" s="6"/>
      <c r="L215" s="6"/>
      <c r="M215" s="5"/>
      <c r="N215" s="5"/>
    </row>
    <row r="216" spans="1:14" x14ac:dyDescent="0.2">
      <c r="A216" s="5"/>
      <c r="B216" s="6"/>
      <c r="C216" s="7"/>
      <c r="D216" s="8"/>
      <c r="E216" s="5"/>
      <c r="F216" s="5"/>
      <c r="G216" s="5"/>
      <c r="H216" s="9"/>
      <c r="I216" s="9"/>
      <c r="J216" s="9"/>
      <c r="K216" s="6"/>
      <c r="L216" s="6"/>
      <c r="M216" s="5"/>
      <c r="N216" s="5"/>
    </row>
    <row r="217" spans="1:14" x14ac:dyDescent="0.2">
      <c r="A217" s="5"/>
      <c r="B217" s="6"/>
      <c r="C217" s="7"/>
      <c r="D217" s="8"/>
      <c r="E217" s="5"/>
      <c r="F217" s="5"/>
      <c r="G217" s="5"/>
      <c r="H217" s="9"/>
      <c r="I217" s="9"/>
      <c r="J217" s="9"/>
      <c r="K217" s="6"/>
      <c r="L217" s="6"/>
      <c r="M217" s="5"/>
      <c r="N217" s="5"/>
    </row>
    <row r="218" spans="1:14" x14ac:dyDescent="0.2">
      <c r="A218" s="5"/>
      <c r="B218" s="6"/>
      <c r="C218" s="7"/>
      <c r="D218" s="8"/>
      <c r="E218" s="5"/>
      <c r="F218" s="5"/>
      <c r="G218" s="5"/>
      <c r="H218" s="9"/>
      <c r="I218" s="9"/>
      <c r="J218" s="9"/>
      <c r="K218" s="6"/>
      <c r="L218" s="6"/>
      <c r="M218" s="5"/>
      <c r="N218" s="5"/>
    </row>
    <row r="219" spans="1:14" x14ac:dyDescent="0.2">
      <c r="A219" s="5"/>
      <c r="B219" s="6"/>
      <c r="C219" s="7"/>
      <c r="D219" s="8"/>
      <c r="E219" s="5"/>
      <c r="F219" s="5"/>
      <c r="G219" s="5"/>
      <c r="H219" s="9"/>
      <c r="I219" s="9"/>
      <c r="J219" s="9"/>
      <c r="K219" s="6"/>
      <c r="L219" s="6"/>
      <c r="M219" s="5"/>
      <c r="N219" s="5"/>
    </row>
    <row r="220" spans="1:14" x14ac:dyDescent="0.2">
      <c r="A220" s="5"/>
      <c r="B220" s="6"/>
      <c r="C220" s="7"/>
      <c r="D220" s="8"/>
      <c r="E220" s="5"/>
      <c r="F220" s="5"/>
      <c r="G220" s="5"/>
      <c r="H220" s="9"/>
      <c r="I220" s="9"/>
      <c r="J220" s="9"/>
      <c r="K220" s="6"/>
      <c r="L220" s="6"/>
      <c r="M220" s="5"/>
      <c r="N220" s="5"/>
    </row>
    <row r="221" spans="1:14" x14ac:dyDescent="0.2">
      <c r="A221" s="5"/>
      <c r="B221" s="6"/>
      <c r="C221" s="7"/>
      <c r="D221" s="8"/>
      <c r="E221" s="5"/>
      <c r="F221" s="5"/>
      <c r="G221" s="5"/>
      <c r="H221" s="9"/>
      <c r="I221" s="9"/>
      <c r="J221" s="9"/>
      <c r="K221" s="6"/>
      <c r="L221" s="6"/>
      <c r="M221" s="5"/>
      <c r="N221" s="5"/>
    </row>
    <row r="222" spans="1:14" x14ac:dyDescent="0.2">
      <c r="A222" s="5"/>
      <c r="B222" s="6"/>
      <c r="C222" s="7"/>
      <c r="D222" s="8"/>
      <c r="E222" s="5"/>
      <c r="F222" s="5"/>
      <c r="G222" s="5"/>
      <c r="H222" s="9"/>
      <c r="I222" s="9"/>
      <c r="J222" s="9"/>
      <c r="K222" s="6"/>
      <c r="L222" s="6"/>
      <c r="M222" s="5"/>
      <c r="N222" s="5"/>
    </row>
    <row r="223" spans="1:14" x14ac:dyDescent="0.2">
      <c r="A223" s="5"/>
      <c r="B223" s="6"/>
      <c r="C223" s="7"/>
      <c r="D223" s="8"/>
      <c r="E223" s="5"/>
      <c r="F223" s="5"/>
      <c r="G223" s="5"/>
      <c r="H223" s="9"/>
      <c r="I223" s="9"/>
      <c r="J223" s="9"/>
      <c r="K223" s="6"/>
      <c r="L223" s="6"/>
      <c r="M223" s="5"/>
      <c r="N223" s="5"/>
    </row>
    <row r="224" spans="1:14" x14ac:dyDescent="0.2">
      <c r="A224" s="5"/>
      <c r="B224" s="6"/>
      <c r="C224" s="7"/>
      <c r="D224" s="8"/>
      <c r="E224" s="5"/>
      <c r="F224" s="5"/>
      <c r="G224" s="5"/>
      <c r="H224" s="9"/>
      <c r="I224" s="9"/>
      <c r="J224" s="9"/>
      <c r="K224" s="6"/>
      <c r="L224" s="6"/>
      <c r="M224" s="5"/>
      <c r="N224" s="5"/>
    </row>
    <row r="225" spans="1:14" x14ac:dyDescent="0.2">
      <c r="A225" s="5"/>
      <c r="B225" s="6"/>
      <c r="C225" s="7"/>
      <c r="D225" s="8"/>
      <c r="E225" s="5"/>
      <c r="F225" s="5"/>
      <c r="G225" s="5"/>
      <c r="H225" s="9"/>
      <c r="I225" s="9"/>
      <c r="J225" s="9"/>
      <c r="K225" s="6"/>
      <c r="L225" s="6"/>
      <c r="M225" s="5"/>
      <c r="N225" s="5"/>
    </row>
    <row r="226" spans="1:14" x14ac:dyDescent="0.2">
      <c r="A226" s="5"/>
      <c r="B226" s="6"/>
      <c r="C226" s="7"/>
      <c r="D226" s="8"/>
      <c r="E226" s="5"/>
      <c r="F226" s="5"/>
      <c r="G226" s="5"/>
      <c r="H226" s="9"/>
      <c r="I226" s="9"/>
      <c r="J226" s="9"/>
      <c r="K226" s="6"/>
      <c r="L226" s="6"/>
      <c r="M226" s="5"/>
      <c r="N226" s="5"/>
    </row>
    <row r="227" spans="1:14" x14ac:dyDescent="0.2">
      <c r="A227" s="5"/>
      <c r="B227" s="6"/>
      <c r="C227" s="7"/>
      <c r="D227" s="8"/>
      <c r="E227" s="5"/>
      <c r="F227" s="5"/>
      <c r="G227" s="5"/>
      <c r="H227" s="9"/>
      <c r="I227" s="9"/>
      <c r="J227" s="9"/>
      <c r="K227" s="6"/>
      <c r="L227" s="6"/>
      <c r="M227" s="5"/>
      <c r="N227" s="5"/>
    </row>
    <row r="228" spans="1:14" x14ac:dyDescent="0.2">
      <c r="A228" s="5"/>
      <c r="B228" s="6"/>
      <c r="C228" s="7"/>
      <c r="D228" s="8"/>
      <c r="E228" s="5"/>
      <c r="F228" s="5"/>
      <c r="G228" s="5"/>
      <c r="H228" s="9"/>
      <c r="I228" s="9"/>
      <c r="J228" s="9"/>
      <c r="K228" s="6"/>
      <c r="L228" s="6"/>
      <c r="M228" s="5"/>
      <c r="N228" s="5"/>
    </row>
    <row r="229" spans="1:14" x14ac:dyDescent="0.2">
      <c r="A229" s="5"/>
      <c r="B229" s="6"/>
      <c r="C229" s="7"/>
      <c r="D229" s="8"/>
      <c r="E229" s="5"/>
      <c r="F229" s="5"/>
      <c r="G229" s="5"/>
      <c r="H229" s="9"/>
      <c r="I229" s="9"/>
      <c r="J229" s="9"/>
      <c r="K229" s="6"/>
      <c r="L229" s="6"/>
      <c r="M229" s="5"/>
      <c r="N229" s="5"/>
    </row>
    <row r="230" spans="1:14" x14ac:dyDescent="0.2">
      <c r="A230" s="5"/>
      <c r="B230" s="6"/>
      <c r="C230" s="7"/>
      <c r="D230" s="8"/>
      <c r="E230" s="5"/>
      <c r="F230" s="5"/>
      <c r="G230" s="5"/>
      <c r="H230" s="9"/>
      <c r="I230" s="9"/>
      <c r="J230" s="9"/>
      <c r="K230" s="6"/>
      <c r="L230" s="6"/>
      <c r="M230" s="5"/>
      <c r="N230" s="5"/>
    </row>
    <row r="231" spans="1:14" x14ac:dyDescent="0.2">
      <c r="A231" s="5"/>
      <c r="B231" s="6"/>
      <c r="C231" s="7"/>
      <c r="D231" s="8"/>
      <c r="E231" s="5"/>
      <c r="F231" s="5"/>
      <c r="G231" s="5"/>
      <c r="H231" s="9"/>
      <c r="I231" s="9"/>
      <c r="J231" s="9"/>
      <c r="K231" s="6"/>
      <c r="L231" s="6"/>
      <c r="M231" s="5"/>
      <c r="N231" s="5"/>
    </row>
    <row r="232" spans="1:14" x14ac:dyDescent="0.2">
      <c r="A232" s="5"/>
      <c r="B232" s="6"/>
      <c r="C232" s="7"/>
      <c r="D232" s="8"/>
      <c r="E232" s="5"/>
      <c r="F232" s="5"/>
      <c r="G232" s="5"/>
      <c r="H232" s="9"/>
      <c r="I232" s="9"/>
      <c r="J232" s="9"/>
      <c r="K232" s="6"/>
      <c r="L232" s="6"/>
      <c r="M232" s="5"/>
      <c r="N232" s="5"/>
    </row>
    <row r="233" spans="1:14" x14ac:dyDescent="0.2">
      <c r="A233" s="5"/>
      <c r="B233" s="6"/>
      <c r="C233" s="7"/>
      <c r="D233" s="8"/>
      <c r="E233" s="5"/>
      <c r="F233" s="5"/>
      <c r="G233" s="5"/>
      <c r="H233" s="9"/>
      <c r="I233" s="9"/>
      <c r="J233" s="9"/>
      <c r="K233" s="6"/>
      <c r="L233" s="6"/>
      <c r="M233" s="5"/>
      <c r="N233" s="5"/>
    </row>
    <row r="234" spans="1:14" x14ac:dyDescent="0.2">
      <c r="A234" s="5"/>
      <c r="B234" s="6"/>
      <c r="C234" s="7"/>
      <c r="D234" s="8"/>
      <c r="E234" s="5"/>
      <c r="F234" s="5"/>
      <c r="G234" s="5"/>
      <c r="H234" s="9"/>
      <c r="I234" s="9"/>
      <c r="J234" s="9"/>
      <c r="K234" s="6"/>
      <c r="L234" s="6"/>
      <c r="M234" s="5"/>
      <c r="N234" s="5"/>
    </row>
    <row r="235" spans="1:14" x14ac:dyDescent="0.2">
      <c r="A235" s="5"/>
      <c r="B235" s="6"/>
      <c r="C235" s="7"/>
      <c r="D235" s="8"/>
      <c r="E235" s="5"/>
      <c r="F235" s="5"/>
      <c r="G235" s="5"/>
      <c r="H235" s="9"/>
      <c r="I235" s="9"/>
      <c r="J235" s="9"/>
      <c r="K235" s="6"/>
      <c r="L235" s="6"/>
      <c r="M235" s="5"/>
      <c r="N235" s="5"/>
    </row>
    <row r="236" spans="1:14" x14ac:dyDescent="0.2">
      <c r="A236" s="5"/>
      <c r="B236" s="6"/>
      <c r="C236" s="7"/>
      <c r="D236" s="8"/>
      <c r="E236" s="5"/>
      <c r="F236" s="5"/>
      <c r="G236" s="5"/>
      <c r="H236" s="9"/>
      <c r="I236" s="9"/>
      <c r="J236" s="9"/>
      <c r="K236" s="6"/>
      <c r="L236" s="6"/>
      <c r="M236" s="5"/>
      <c r="N236" s="5"/>
    </row>
    <row r="237" spans="1:14" x14ac:dyDescent="0.2">
      <c r="A237" s="5"/>
      <c r="B237" s="6"/>
      <c r="C237" s="7"/>
      <c r="D237" s="8"/>
      <c r="E237" s="5"/>
      <c r="F237" s="5"/>
      <c r="G237" s="5"/>
      <c r="H237" s="9"/>
      <c r="I237" s="9"/>
      <c r="J237" s="9"/>
      <c r="K237" s="6"/>
      <c r="L237" s="6"/>
      <c r="M237" s="5"/>
      <c r="N237" s="5"/>
    </row>
    <row r="238" spans="1:14" x14ac:dyDescent="0.2">
      <c r="A238" s="5"/>
      <c r="B238" s="6"/>
      <c r="C238" s="7"/>
      <c r="D238" s="8"/>
      <c r="E238" s="5"/>
      <c r="F238" s="5"/>
      <c r="G238" s="5"/>
      <c r="H238" s="9"/>
      <c r="I238" s="9"/>
      <c r="J238" s="9"/>
      <c r="K238" s="6"/>
      <c r="L238" s="6"/>
      <c r="M238" s="5"/>
      <c r="N238" s="5"/>
    </row>
    <row r="239" spans="1:14" x14ac:dyDescent="0.2">
      <c r="A239" s="5"/>
      <c r="B239" s="6"/>
      <c r="C239" s="7"/>
      <c r="D239" s="8"/>
      <c r="E239" s="5"/>
      <c r="F239" s="5"/>
      <c r="G239" s="5"/>
      <c r="H239" s="9"/>
      <c r="I239" s="9"/>
      <c r="J239" s="9"/>
      <c r="K239" s="6"/>
      <c r="L239" s="6"/>
      <c r="M239" s="5"/>
      <c r="N239" s="5"/>
    </row>
    <row r="240" spans="1:14" x14ac:dyDescent="0.2">
      <c r="A240" s="5"/>
      <c r="B240" s="6"/>
      <c r="C240" s="7"/>
      <c r="D240" s="8"/>
      <c r="E240" s="5"/>
      <c r="F240" s="5"/>
      <c r="G240" s="5"/>
      <c r="H240" s="9"/>
      <c r="I240" s="9"/>
      <c r="J240" s="9"/>
      <c r="K240" s="6"/>
      <c r="L240" s="6"/>
      <c r="M240" s="5"/>
      <c r="N240" s="5"/>
    </row>
    <row r="241" spans="1:14" x14ac:dyDescent="0.2">
      <c r="A241" s="5"/>
      <c r="B241" s="6"/>
      <c r="C241" s="7"/>
      <c r="D241" s="8"/>
      <c r="E241" s="5"/>
      <c r="F241" s="5"/>
      <c r="G241" s="5"/>
      <c r="H241" s="9"/>
      <c r="I241" s="9"/>
      <c r="J241" s="9"/>
      <c r="K241" s="6"/>
      <c r="L241" s="6"/>
      <c r="M241" s="5"/>
      <c r="N241" s="5"/>
    </row>
    <row r="242" spans="1:14" x14ac:dyDescent="0.2">
      <c r="A242" s="5"/>
      <c r="B242" s="6"/>
      <c r="C242" s="7"/>
      <c r="D242" s="8"/>
      <c r="E242" s="5"/>
      <c r="F242" s="5"/>
      <c r="G242" s="5"/>
      <c r="H242" s="9"/>
      <c r="I242" s="9"/>
      <c r="J242" s="9"/>
      <c r="K242" s="6"/>
      <c r="L242" s="6"/>
      <c r="M242" s="5"/>
      <c r="N242" s="5"/>
    </row>
    <row r="243" spans="1:14" x14ac:dyDescent="0.2">
      <c r="A243" s="5"/>
      <c r="B243" s="6"/>
      <c r="C243" s="7"/>
      <c r="D243" s="8"/>
      <c r="E243" s="5"/>
      <c r="F243" s="5"/>
      <c r="G243" s="5"/>
      <c r="H243" s="9"/>
      <c r="I243" s="9"/>
      <c r="J243" s="9"/>
      <c r="K243" s="6"/>
      <c r="L243" s="6"/>
      <c r="M243" s="5"/>
      <c r="N243" s="5"/>
    </row>
    <row r="244" spans="1:14" x14ac:dyDescent="0.2">
      <c r="A244" s="5"/>
      <c r="B244" s="6"/>
      <c r="C244" s="7"/>
      <c r="D244" s="8"/>
      <c r="E244" s="5"/>
      <c r="F244" s="5"/>
      <c r="G244" s="5"/>
      <c r="H244" s="9"/>
      <c r="I244" s="9"/>
      <c r="J244" s="9"/>
      <c r="K244" s="6"/>
      <c r="L244" s="6"/>
      <c r="M244" s="5"/>
      <c r="N244" s="5"/>
    </row>
    <row r="245" spans="1:14" x14ac:dyDescent="0.2">
      <c r="A245" s="5"/>
      <c r="B245" s="6"/>
      <c r="C245" s="7"/>
      <c r="D245" s="8"/>
      <c r="E245" s="5"/>
      <c r="F245" s="5"/>
      <c r="G245" s="5"/>
      <c r="H245" s="9"/>
      <c r="I245" s="9"/>
      <c r="J245" s="9"/>
      <c r="K245" s="6"/>
      <c r="L245" s="6"/>
      <c r="M245" s="5"/>
      <c r="N245" s="5"/>
    </row>
    <row r="246" spans="1:14" x14ac:dyDescent="0.2">
      <c r="A246" s="5"/>
      <c r="B246" s="6"/>
      <c r="C246" s="7"/>
      <c r="D246" s="8"/>
      <c r="E246" s="5"/>
      <c r="F246" s="5"/>
      <c r="G246" s="5"/>
      <c r="H246" s="9"/>
      <c r="I246" s="9"/>
      <c r="J246" s="9"/>
      <c r="K246" s="6"/>
      <c r="L246" s="6"/>
      <c r="M246" s="5"/>
      <c r="N246" s="5"/>
    </row>
    <row r="247" spans="1:14" x14ac:dyDescent="0.2">
      <c r="A247" s="5"/>
      <c r="B247" s="6"/>
      <c r="C247" s="7"/>
      <c r="D247" s="8"/>
      <c r="E247" s="5"/>
      <c r="F247" s="5"/>
      <c r="G247" s="5"/>
      <c r="H247" s="9"/>
      <c r="I247" s="9"/>
      <c r="J247" s="9"/>
      <c r="K247" s="6"/>
      <c r="L247" s="6"/>
      <c r="M247" s="5"/>
      <c r="N247" s="5"/>
    </row>
    <row r="248" spans="1:14" x14ac:dyDescent="0.2">
      <c r="A248" s="5"/>
      <c r="B248" s="6"/>
      <c r="C248" s="7"/>
      <c r="D248" s="8"/>
      <c r="E248" s="5"/>
      <c r="F248" s="5"/>
      <c r="G248" s="5"/>
      <c r="H248" s="9"/>
      <c r="I248" s="9"/>
      <c r="J248" s="9"/>
      <c r="K248" s="6"/>
      <c r="L248" s="6"/>
      <c r="M248" s="5"/>
      <c r="N248" s="5"/>
    </row>
    <row r="249" spans="1:14" x14ac:dyDescent="0.2">
      <c r="A249" s="5"/>
      <c r="B249" s="6"/>
      <c r="C249" s="7"/>
      <c r="D249" s="8"/>
      <c r="E249" s="5"/>
      <c r="F249" s="5"/>
      <c r="G249" s="5"/>
      <c r="H249" s="9"/>
      <c r="I249" s="9"/>
      <c r="J249" s="9"/>
      <c r="K249" s="6"/>
      <c r="L249" s="6"/>
      <c r="M249" s="5"/>
      <c r="N249" s="5"/>
    </row>
    <row r="250" spans="1:14" x14ac:dyDescent="0.2">
      <c r="A250" s="5"/>
      <c r="B250" s="6"/>
      <c r="C250" s="7"/>
      <c r="D250" s="8"/>
      <c r="E250" s="5"/>
      <c r="F250" s="5"/>
      <c r="G250" s="5"/>
      <c r="H250" s="9"/>
      <c r="I250" s="9"/>
      <c r="J250" s="9"/>
      <c r="K250" s="6"/>
      <c r="L250" s="6"/>
      <c r="M250" s="5"/>
      <c r="N250" s="5"/>
    </row>
    <row r="251" spans="1:14" x14ac:dyDescent="0.2">
      <c r="A251" s="5"/>
      <c r="B251" s="6"/>
      <c r="C251" s="7"/>
      <c r="D251" s="8"/>
      <c r="E251" s="5"/>
      <c r="F251" s="5"/>
      <c r="G251" s="5"/>
      <c r="H251" s="9"/>
      <c r="I251" s="9"/>
      <c r="J251" s="9"/>
      <c r="K251" s="6"/>
      <c r="L251" s="6"/>
      <c r="M251" s="5"/>
      <c r="N251" s="5"/>
    </row>
    <row r="252" spans="1:14" x14ac:dyDescent="0.2">
      <c r="A252" s="5"/>
      <c r="B252" s="6"/>
      <c r="C252" s="7"/>
      <c r="D252" s="8"/>
      <c r="E252" s="5"/>
      <c r="F252" s="5"/>
      <c r="G252" s="5"/>
      <c r="H252" s="9"/>
      <c r="I252" s="9"/>
      <c r="J252" s="9"/>
      <c r="K252" s="6"/>
      <c r="L252" s="6"/>
      <c r="M252" s="5"/>
      <c r="N252" s="5"/>
    </row>
    <row r="253" spans="1:14" x14ac:dyDescent="0.2">
      <c r="A253" s="5"/>
      <c r="B253" s="6"/>
      <c r="C253" s="7"/>
      <c r="D253" s="8"/>
      <c r="E253" s="5"/>
      <c r="F253" s="5"/>
      <c r="G253" s="5"/>
      <c r="H253" s="9"/>
      <c r="I253" s="9"/>
      <c r="J253" s="9"/>
      <c r="K253" s="6"/>
      <c r="L253" s="6"/>
      <c r="M253" s="5"/>
      <c r="N253" s="5"/>
    </row>
    <row r="254" spans="1:14" x14ac:dyDescent="0.2">
      <c r="A254" s="5"/>
      <c r="B254" s="6"/>
      <c r="C254" s="7"/>
      <c r="D254" s="8"/>
      <c r="E254" s="5"/>
      <c r="F254" s="5"/>
      <c r="G254" s="5"/>
      <c r="H254" s="9"/>
      <c r="I254" s="9"/>
      <c r="J254" s="9"/>
      <c r="K254" s="6"/>
      <c r="L254" s="6"/>
      <c r="M254" s="5"/>
      <c r="N254" s="5"/>
    </row>
    <row r="255" spans="1:14" x14ac:dyDescent="0.2">
      <c r="A255" s="5"/>
      <c r="B255" s="6"/>
      <c r="C255" s="7"/>
      <c r="D255" s="8"/>
      <c r="E255" s="5"/>
      <c r="F255" s="5"/>
      <c r="G255" s="5"/>
      <c r="H255" s="9"/>
      <c r="I255" s="9"/>
      <c r="J255" s="9"/>
      <c r="K255" s="6"/>
      <c r="L255" s="6"/>
      <c r="M255" s="5"/>
      <c r="N255" s="5"/>
    </row>
    <row r="256" spans="1:14" x14ac:dyDescent="0.2">
      <c r="A256" s="5"/>
      <c r="B256" s="6"/>
      <c r="C256" s="7"/>
      <c r="D256" s="8"/>
      <c r="E256" s="5"/>
      <c r="F256" s="5"/>
      <c r="G256" s="5"/>
      <c r="H256" s="9"/>
      <c r="I256" s="9"/>
      <c r="J256" s="9"/>
      <c r="K256" s="6"/>
      <c r="L256" s="6"/>
      <c r="M256" s="5"/>
      <c r="N256" s="5"/>
    </row>
    <row r="257" spans="1:14" x14ac:dyDescent="0.2">
      <c r="A257" s="5"/>
      <c r="B257" s="6"/>
      <c r="C257" s="7"/>
      <c r="D257" s="8"/>
      <c r="E257" s="5"/>
      <c r="F257" s="5"/>
      <c r="G257" s="5"/>
      <c r="H257" s="9"/>
      <c r="I257" s="9"/>
      <c r="J257" s="9"/>
      <c r="K257" s="6"/>
      <c r="L257" s="6"/>
      <c r="M257" s="5"/>
      <c r="N257" s="5"/>
    </row>
    <row r="258" spans="1:14" x14ac:dyDescent="0.2">
      <c r="A258" s="5"/>
      <c r="B258" s="6"/>
      <c r="C258" s="7"/>
      <c r="D258" s="8"/>
      <c r="E258" s="5"/>
      <c r="F258" s="5"/>
      <c r="G258" s="5"/>
      <c r="H258" s="9"/>
      <c r="I258" s="9"/>
      <c r="J258" s="9"/>
      <c r="K258" s="6"/>
      <c r="L258" s="6"/>
      <c r="M258" s="5"/>
      <c r="N258" s="5"/>
    </row>
    <row r="259" spans="1:14" x14ac:dyDescent="0.2">
      <c r="A259" s="5"/>
      <c r="B259" s="6"/>
      <c r="C259" s="7"/>
      <c r="D259" s="8"/>
      <c r="E259" s="5"/>
      <c r="F259" s="5"/>
      <c r="G259" s="5"/>
      <c r="H259" s="9"/>
      <c r="I259" s="9"/>
      <c r="J259" s="9"/>
      <c r="K259" s="6"/>
      <c r="L259" s="6"/>
      <c r="M259" s="5"/>
      <c r="N259" s="5"/>
    </row>
    <row r="260" spans="1:14" x14ac:dyDescent="0.2">
      <c r="A260" s="5"/>
      <c r="B260" s="6"/>
      <c r="C260" s="7"/>
      <c r="D260" s="8"/>
      <c r="E260" s="5"/>
      <c r="F260" s="5"/>
      <c r="G260" s="5"/>
      <c r="H260" s="9"/>
      <c r="I260" s="9"/>
      <c r="J260" s="9"/>
      <c r="K260" s="6"/>
      <c r="L260" s="6"/>
      <c r="M260" s="5"/>
      <c r="N260" s="5"/>
    </row>
    <row r="261" spans="1:14" x14ac:dyDescent="0.2">
      <c r="A261" s="5"/>
      <c r="B261" s="6"/>
      <c r="C261" s="7"/>
      <c r="D261" s="8"/>
      <c r="E261" s="5"/>
      <c r="F261" s="5"/>
      <c r="G261" s="5"/>
      <c r="H261" s="9"/>
      <c r="I261" s="9"/>
      <c r="J261" s="9"/>
      <c r="K261" s="6"/>
      <c r="L261" s="6"/>
      <c r="M261" s="5"/>
      <c r="N261" s="5"/>
    </row>
    <row r="262" spans="1:14" x14ac:dyDescent="0.2">
      <c r="A262" s="5"/>
      <c r="B262" s="6"/>
      <c r="C262" s="7"/>
      <c r="D262" s="8"/>
      <c r="E262" s="5"/>
      <c r="F262" s="5"/>
      <c r="G262" s="5"/>
      <c r="H262" s="9"/>
      <c r="I262" s="9"/>
      <c r="J262" s="9"/>
      <c r="K262" s="6"/>
      <c r="L262" s="6"/>
      <c r="M262" s="5"/>
      <c r="N262" s="5"/>
    </row>
    <row r="263" spans="1:14" x14ac:dyDescent="0.2">
      <c r="A263" s="5"/>
      <c r="B263" s="6"/>
      <c r="C263" s="7"/>
      <c r="D263" s="8"/>
      <c r="E263" s="5"/>
      <c r="F263" s="5"/>
      <c r="G263" s="5"/>
      <c r="H263" s="9"/>
      <c r="I263" s="9"/>
      <c r="J263" s="9"/>
      <c r="K263" s="6"/>
      <c r="L263" s="6"/>
      <c r="M263" s="5"/>
      <c r="N263" s="5"/>
    </row>
    <row r="264" spans="1:14" x14ac:dyDescent="0.2">
      <c r="A264" s="5"/>
      <c r="B264" s="6"/>
      <c r="C264" s="7"/>
      <c r="D264" s="8"/>
      <c r="E264" s="5"/>
      <c r="F264" s="5"/>
      <c r="G264" s="5"/>
      <c r="H264" s="9"/>
      <c r="I264" s="9"/>
      <c r="J264" s="9"/>
      <c r="K264" s="6"/>
      <c r="L264" s="6"/>
      <c r="M264" s="5"/>
      <c r="N264" s="5"/>
    </row>
    <row r="265" spans="1:14" x14ac:dyDescent="0.2">
      <c r="A265" s="5"/>
      <c r="B265" s="6"/>
      <c r="C265" s="7"/>
      <c r="D265" s="8"/>
      <c r="E265" s="5"/>
      <c r="F265" s="5"/>
      <c r="G265" s="5"/>
      <c r="H265" s="9"/>
      <c r="I265" s="9"/>
      <c r="J265" s="9"/>
      <c r="K265" s="6"/>
      <c r="L265" s="6"/>
      <c r="M265" s="5"/>
      <c r="N265" s="5"/>
    </row>
    <row r="266" spans="1:14" x14ac:dyDescent="0.2">
      <c r="A266" s="5"/>
      <c r="B266" s="6"/>
      <c r="C266" s="7"/>
      <c r="D266" s="8"/>
      <c r="E266" s="5"/>
      <c r="F266" s="5"/>
      <c r="G266" s="5"/>
      <c r="H266" s="9"/>
      <c r="I266" s="9"/>
      <c r="J266" s="9"/>
      <c r="K266" s="6"/>
      <c r="L266" s="6"/>
      <c r="M266" s="5"/>
      <c r="N266" s="5"/>
    </row>
    <row r="267" spans="1:14" x14ac:dyDescent="0.2">
      <c r="A267" s="5"/>
      <c r="B267" s="6"/>
      <c r="C267" s="7"/>
      <c r="D267" s="8"/>
      <c r="E267" s="5"/>
      <c r="F267" s="5"/>
      <c r="G267" s="5"/>
      <c r="H267" s="9"/>
      <c r="I267" s="9"/>
      <c r="J267" s="9"/>
      <c r="K267" s="6"/>
      <c r="L267" s="6"/>
      <c r="M267" s="5"/>
      <c r="N267" s="5"/>
    </row>
    <row r="268" spans="1:14" x14ac:dyDescent="0.2">
      <c r="A268" s="5"/>
      <c r="B268" s="6"/>
      <c r="C268" s="7"/>
      <c r="D268" s="8"/>
      <c r="E268" s="5"/>
      <c r="F268" s="5"/>
      <c r="G268" s="5"/>
      <c r="H268" s="9"/>
      <c r="I268" s="9"/>
      <c r="J268" s="9"/>
      <c r="K268" s="6"/>
      <c r="L268" s="6"/>
      <c r="M268" s="5"/>
      <c r="N268" s="5"/>
    </row>
    <row r="269" spans="1:14" x14ac:dyDescent="0.2">
      <c r="A269" s="5"/>
      <c r="B269" s="6"/>
      <c r="C269" s="7"/>
      <c r="D269" s="8"/>
      <c r="E269" s="5"/>
      <c r="F269" s="5"/>
      <c r="G269" s="5"/>
      <c r="H269" s="9"/>
      <c r="I269" s="9"/>
      <c r="J269" s="9"/>
      <c r="K269" s="6"/>
      <c r="L269" s="6"/>
      <c r="M269" s="5"/>
      <c r="N269" s="5"/>
    </row>
    <row r="270" spans="1:14" x14ac:dyDescent="0.2">
      <c r="A270" s="5"/>
      <c r="B270" s="6"/>
      <c r="C270" s="7"/>
      <c r="D270" s="8"/>
      <c r="E270" s="5"/>
      <c r="F270" s="5"/>
      <c r="G270" s="5"/>
      <c r="H270" s="9"/>
      <c r="I270" s="9"/>
      <c r="J270" s="9"/>
      <c r="K270" s="6"/>
      <c r="L270" s="6"/>
      <c r="M270" s="5"/>
      <c r="N270" s="5"/>
    </row>
    <row r="271" spans="1:14" x14ac:dyDescent="0.2">
      <c r="A271" s="5"/>
      <c r="B271" s="6"/>
      <c r="C271" s="7"/>
      <c r="D271" s="8"/>
      <c r="E271" s="5"/>
      <c r="F271" s="5"/>
      <c r="G271" s="5"/>
      <c r="H271" s="9"/>
      <c r="I271" s="9"/>
      <c r="J271" s="9"/>
      <c r="K271" s="6"/>
      <c r="L271" s="6"/>
      <c r="M271" s="5"/>
      <c r="N271" s="5"/>
    </row>
    <row r="272" spans="1:14" x14ac:dyDescent="0.2">
      <c r="A272" s="5"/>
      <c r="B272" s="6"/>
      <c r="C272" s="7"/>
      <c r="D272" s="8"/>
      <c r="E272" s="5"/>
      <c r="F272" s="5"/>
      <c r="G272" s="5"/>
      <c r="H272" s="9"/>
      <c r="I272" s="9"/>
      <c r="J272" s="9"/>
      <c r="K272" s="6"/>
      <c r="L272" s="6"/>
      <c r="M272" s="5"/>
      <c r="N272" s="5"/>
    </row>
    <row r="273" spans="1:14" x14ac:dyDescent="0.2">
      <c r="A273" s="5"/>
      <c r="B273" s="6"/>
      <c r="C273" s="7"/>
      <c r="D273" s="8"/>
      <c r="E273" s="5"/>
      <c r="F273" s="5"/>
      <c r="G273" s="5"/>
      <c r="H273" s="9"/>
      <c r="I273" s="9"/>
      <c r="J273" s="9"/>
      <c r="K273" s="6"/>
      <c r="L273" s="6"/>
      <c r="M273" s="5"/>
      <c r="N273" s="5"/>
    </row>
    <row r="274" spans="1:14" x14ac:dyDescent="0.2">
      <c r="A274" s="5"/>
      <c r="B274" s="6"/>
      <c r="C274" s="7"/>
      <c r="D274" s="8"/>
      <c r="E274" s="5"/>
      <c r="F274" s="5"/>
      <c r="G274" s="5"/>
      <c r="H274" s="9"/>
      <c r="I274" s="9"/>
      <c r="J274" s="9"/>
      <c r="K274" s="6"/>
      <c r="L274" s="6"/>
      <c r="M274" s="5"/>
      <c r="N274" s="5"/>
    </row>
    <row r="275" spans="1:14" x14ac:dyDescent="0.2">
      <c r="A275" s="5"/>
      <c r="B275" s="6"/>
      <c r="C275" s="7"/>
      <c r="D275" s="8"/>
      <c r="E275" s="5"/>
      <c r="F275" s="5"/>
      <c r="G275" s="5"/>
      <c r="H275" s="9"/>
      <c r="I275" s="9"/>
      <c r="J275" s="9"/>
      <c r="K275" s="6"/>
      <c r="L275" s="6"/>
      <c r="M275" s="5"/>
      <c r="N275" s="5"/>
    </row>
    <row r="276" spans="1:14" x14ac:dyDescent="0.2">
      <c r="A276" s="5"/>
      <c r="B276" s="6"/>
      <c r="C276" s="7"/>
      <c r="D276" s="8"/>
      <c r="E276" s="5"/>
      <c r="F276" s="5"/>
      <c r="G276" s="5"/>
      <c r="H276" s="9"/>
      <c r="I276" s="9"/>
      <c r="J276" s="9"/>
      <c r="K276" s="6"/>
      <c r="L276" s="6"/>
      <c r="M276" s="5"/>
      <c r="N276" s="5"/>
    </row>
    <row r="277" spans="1:14" x14ac:dyDescent="0.2">
      <c r="A277" s="5"/>
      <c r="B277" s="6"/>
      <c r="C277" s="7"/>
      <c r="D277" s="8"/>
      <c r="E277" s="5"/>
      <c r="F277" s="5"/>
      <c r="G277" s="5"/>
      <c r="H277" s="9"/>
      <c r="I277" s="9"/>
      <c r="J277" s="9"/>
      <c r="K277" s="6"/>
      <c r="L277" s="6"/>
      <c r="M277" s="5"/>
      <c r="N277" s="5"/>
    </row>
    <row r="278" spans="1:14" x14ac:dyDescent="0.2">
      <c r="A278" s="5"/>
      <c r="B278" s="6"/>
      <c r="C278" s="7"/>
      <c r="D278" s="8"/>
      <c r="E278" s="5"/>
      <c r="F278" s="5"/>
      <c r="G278" s="5"/>
      <c r="H278" s="9"/>
      <c r="I278" s="9"/>
      <c r="J278" s="9"/>
      <c r="K278" s="6"/>
      <c r="L278" s="6"/>
      <c r="M278" s="5"/>
      <c r="N278" s="5"/>
    </row>
    <row r="279" spans="1:14" x14ac:dyDescent="0.2">
      <c r="A279" s="5"/>
      <c r="B279" s="6"/>
      <c r="C279" s="7"/>
      <c r="D279" s="8"/>
      <c r="E279" s="5"/>
      <c r="F279" s="5"/>
      <c r="G279" s="5"/>
      <c r="H279" s="9"/>
      <c r="I279" s="9"/>
      <c r="J279" s="9"/>
      <c r="K279" s="6"/>
      <c r="L279" s="6"/>
      <c r="M279" s="5"/>
      <c r="N279" s="5"/>
    </row>
    <row r="280" spans="1:14" x14ac:dyDescent="0.2">
      <c r="A280" s="5"/>
      <c r="B280" s="6"/>
      <c r="C280" s="7"/>
      <c r="D280" s="8"/>
      <c r="E280" s="5"/>
      <c r="F280" s="5"/>
      <c r="G280" s="5"/>
      <c r="H280" s="9"/>
      <c r="I280" s="9"/>
      <c r="J280" s="9"/>
      <c r="K280" s="6"/>
      <c r="L280" s="6"/>
      <c r="M280" s="5"/>
      <c r="N280" s="5"/>
    </row>
    <row r="281" spans="1:14" x14ac:dyDescent="0.2">
      <c r="A281" s="5"/>
      <c r="B281" s="6"/>
      <c r="C281" s="7"/>
      <c r="D281" s="8"/>
      <c r="E281" s="5"/>
      <c r="F281" s="5"/>
      <c r="G281" s="5"/>
      <c r="H281" s="9"/>
      <c r="I281" s="9"/>
      <c r="J281" s="9"/>
      <c r="K281" s="6"/>
      <c r="L281" s="6"/>
      <c r="M281" s="5"/>
      <c r="N281" s="5"/>
    </row>
    <row r="282" spans="1:14" x14ac:dyDescent="0.2">
      <c r="A282" s="5"/>
      <c r="B282" s="6"/>
      <c r="C282" s="7"/>
      <c r="D282" s="8"/>
      <c r="E282" s="5"/>
      <c r="F282" s="5"/>
      <c r="G282" s="5"/>
      <c r="H282" s="9"/>
      <c r="I282" s="9"/>
      <c r="J282" s="9"/>
      <c r="K282" s="6"/>
      <c r="L282" s="6"/>
      <c r="M282" s="5"/>
      <c r="N282" s="5"/>
    </row>
    <row r="283" spans="1:14" x14ac:dyDescent="0.2">
      <c r="A283" s="5"/>
      <c r="B283" s="6"/>
      <c r="C283" s="7"/>
      <c r="D283" s="8"/>
      <c r="E283" s="5"/>
      <c r="F283" s="5"/>
      <c r="G283" s="5"/>
      <c r="H283" s="9"/>
      <c r="I283" s="9"/>
      <c r="J283" s="9"/>
      <c r="K283" s="6"/>
      <c r="L283" s="6"/>
      <c r="M283" s="5"/>
      <c r="N283" s="5"/>
    </row>
    <row r="284" spans="1:14" x14ac:dyDescent="0.2">
      <c r="A284" s="5"/>
      <c r="B284" s="6"/>
      <c r="C284" s="7"/>
      <c r="D284" s="8"/>
      <c r="E284" s="5"/>
      <c r="F284" s="5"/>
      <c r="G284" s="5"/>
      <c r="H284" s="9"/>
      <c r="I284" s="9"/>
      <c r="J284" s="9"/>
      <c r="K284" s="6"/>
      <c r="L284" s="6"/>
      <c r="M284" s="5"/>
      <c r="N284" s="5"/>
    </row>
    <row r="285" spans="1:14" x14ac:dyDescent="0.2">
      <c r="A285" s="5"/>
      <c r="B285" s="6"/>
      <c r="C285" s="7"/>
      <c r="D285" s="8"/>
      <c r="E285" s="5"/>
      <c r="F285" s="5"/>
      <c r="G285" s="5"/>
      <c r="H285" s="9"/>
      <c r="I285" s="9"/>
      <c r="J285" s="9"/>
      <c r="K285" s="6"/>
      <c r="L285" s="6"/>
      <c r="M285" s="5"/>
      <c r="N285" s="5"/>
    </row>
    <row r="286" spans="1:14" x14ac:dyDescent="0.2">
      <c r="A286" s="5"/>
      <c r="B286" s="6"/>
      <c r="C286" s="7"/>
      <c r="D286" s="8"/>
      <c r="E286" s="5"/>
      <c r="F286" s="5"/>
      <c r="G286" s="5"/>
      <c r="H286" s="9"/>
      <c r="I286" s="9"/>
      <c r="J286" s="9"/>
      <c r="K286" s="6"/>
      <c r="L286" s="6"/>
      <c r="M286" s="5"/>
      <c r="N286" s="5"/>
    </row>
    <row r="287" spans="1:14" x14ac:dyDescent="0.2">
      <c r="A287" s="5"/>
      <c r="B287" s="6"/>
      <c r="C287" s="7"/>
      <c r="D287" s="8"/>
      <c r="E287" s="5"/>
      <c r="F287" s="5"/>
      <c r="G287" s="5"/>
      <c r="H287" s="9"/>
      <c r="I287" s="9"/>
      <c r="J287" s="9"/>
      <c r="K287" s="6"/>
      <c r="L287" s="6"/>
      <c r="M287" s="5"/>
      <c r="N287" s="5"/>
    </row>
    <row r="288" spans="1:14" x14ac:dyDescent="0.2">
      <c r="A288" s="5"/>
      <c r="B288" s="6"/>
      <c r="C288" s="7"/>
      <c r="D288" s="8"/>
      <c r="E288" s="5"/>
      <c r="F288" s="5"/>
      <c r="G288" s="5"/>
      <c r="H288" s="9"/>
      <c r="I288" s="9"/>
      <c r="J288" s="9"/>
      <c r="K288" s="6"/>
      <c r="L288" s="6"/>
      <c r="M288" s="5"/>
      <c r="N288" s="5"/>
    </row>
    <row r="289" spans="1:14" x14ac:dyDescent="0.2">
      <c r="A289" s="5"/>
      <c r="B289" s="6"/>
      <c r="C289" s="7"/>
      <c r="D289" s="8"/>
      <c r="E289" s="5"/>
      <c r="F289" s="5"/>
      <c r="G289" s="5"/>
      <c r="H289" s="9"/>
      <c r="I289" s="9"/>
      <c r="J289" s="9"/>
      <c r="K289" s="6"/>
      <c r="L289" s="6"/>
      <c r="M289" s="5"/>
      <c r="N289" s="5"/>
    </row>
    <row r="290" spans="1:14" x14ac:dyDescent="0.2">
      <c r="A290" s="5"/>
      <c r="B290" s="6"/>
      <c r="C290" s="7"/>
      <c r="D290" s="8"/>
      <c r="E290" s="5"/>
      <c r="F290" s="5"/>
      <c r="G290" s="5"/>
      <c r="H290" s="9"/>
      <c r="I290" s="9"/>
      <c r="J290" s="9"/>
      <c r="K290" s="6"/>
      <c r="L290" s="6"/>
      <c r="M290" s="5"/>
      <c r="N290" s="5"/>
    </row>
    <row r="291" spans="1:14" x14ac:dyDescent="0.2">
      <c r="A291" s="5"/>
      <c r="B291" s="6"/>
      <c r="C291" s="7"/>
      <c r="D291" s="8"/>
      <c r="E291" s="5"/>
      <c r="F291" s="5"/>
      <c r="G291" s="5"/>
      <c r="H291" s="9"/>
      <c r="I291" s="9"/>
      <c r="J291" s="9"/>
      <c r="K291" s="6"/>
      <c r="L291" s="6"/>
      <c r="M291" s="5"/>
      <c r="N291" s="5"/>
    </row>
    <row r="292" spans="1:14" x14ac:dyDescent="0.2">
      <c r="A292" s="5"/>
      <c r="B292" s="6"/>
      <c r="C292" s="7"/>
      <c r="D292" s="8"/>
      <c r="E292" s="5"/>
      <c r="F292" s="5"/>
      <c r="G292" s="5"/>
      <c r="H292" s="9"/>
      <c r="I292" s="9"/>
      <c r="J292" s="9"/>
      <c r="K292" s="6"/>
      <c r="L292" s="6"/>
      <c r="M292" s="5"/>
      <c r="N292" s="5"/>
    </row>
    <row r="293" spans="1:14" x14ac:dyDescent="0.2">
      <c r="A293" s="5"/>
      <c r="B293" s="6"/>
      <c r="C293" s="7"/>
      <c r="D293" s="8"/>
      <c r="E293" s="5"/>
      <c r="F293" s="5"/>
      <c r="G293" s="5"/>
      <c r="H293" s="9"/>
      <c r="I293" s="9"/>
      <c r="J293" s="9"/>
      <c r="K293" s="6"/>
      <c r="L293" s="6"/>
      <c r="M293" s="5"/>
      <c r="N293" s="5"/>
    </row>
    <row r="294" spans="1:14" x14ac:dyDescent="0.2">
      <c r="A294" s="5"/>
      <c r="B294" s="6"/>
      <c r="C294" s="7"/>
      <c r="D294" s="8"/>
      <c r="E294" s="5"/>
      <c r="F294" s="5"/>
      <c r="G294" s="5"/>
      <c r="H294" s="9"/>
      <c r="I294" s="9"/>
      <c r="J294" s="9"/>
      <c r="K294" s="6"/>
      <c r="L294" s="6"/>
      <c r="M294" s="5"/>
      <c r="N294" s="5"/>
    </row>
    <row r="295" spans="1:14" x14ac:dyDescent="0.2">
      <c r="A295" s="5"/>
      <c r="B295" s="6"/>
      <c r="C295" s="7"/>
      <c r="D295" s="8"/>
      <c r="E295" s="5"/>
      <c r="F295" s="5"/>
      <c r="G295" s="5"/>
      <c r="H295" s="9"/>
      <c r="I295" s="9"/>
      <c r="J295" s="9"/>
      <c r="K295" s="6"/>
      <c r="L295" s="6"/>
      <c r="M295" s="5"/>
      <c r="N295" s="5"/>
    </row>
    <row r="296" spans="1:14" x14ac:dyDescent="0.2">
      <c r="A296" s="5"/>
      <c r="B296" s="6"/>
      <c r="C296" s="7"/>
      <c r="D296" s="8"/>
      <c r="E296" s="5"/>
      <c r="F296" s="5"/>
      <c r="G296" s="5"/>
      <c r="H296" s="9"/>
      <c r="I296" s="9"/>
      <c r="J296" s="9"/>
      <c r="K296" s="6"/>
      <c r="L296" s="6"/>
      <c r="M296" s="5"/>
      <c r="N296" s="5"/>
    </row>
    <row r="297" spans="1:14" x14ac:dyDescent="0.2">
      <c r="A297" s="5"/>
      <c r="B297" s="6"/>
      <c r="C297" s="7"/>
      <c r="D297" s="8"/>
      <c r="E297" s="5"/>
      <c r="F297" s="5"/>
      <c r="G297" s="5"/>
      <c r="H297" s="9"/>
      <c r="I297" s="9"/>
      <c r="J297" s="9"/>
      <c r="K297" s="6"/>
      <c r="L297" s="6"/>
      <c r="M297" s="5"/>
      <c r="N297" s="5"/>
    </row>
    <row r="298" spans="1:14" x14ac:dyDescent="0.2">
      <c r="A298" s="5"/>
      <c r="B298" s="6"/>
      <c r="C298" s="7"/>
      <c r="D298" s="8"/>
      <c r="E298" s="5"/>
      <c r="F298" s="5"/>
      <c r="G298" s="5"/>
      <c r="H298" s="9"/>
      <c r="I298" s="9"/>
      <c r="J298" s="9"/>
      <c r="K298" s="6"/>
      <c r="L298" s="6"/>
      <c r="M298" s="5"/>
      <c r="N298" s="5"/>
    </row>
    <row r="299" spans="1:14" x14ac:dyDescent="0.2">
      <c r="A299" s="5"/>
      <c r="B299" s="6"/>
      <c r="C299" s="7"/>
      <c r="D299" s="8"/>
      <c r="E299" s="5"/>
      <c r="F299" s="5"/>
      <c r="G299" s="5"/>
      <c r="H299" s="9"/>
      <c r="I299" s="9"/>
      <c r="J299" s="9"/>
      <c r="K299" s="6"/>
      <c r="L299" s="6"/>
      <c r="M299" s="5"/>
      <c r="N299" s="5"/>
    </row>
    <row r="300" spans="1:14" x14ac:dyDescent="0.2">
      <c r="A300" s="5"/>
      <c r="B300" s="6"/>
      <c r="C300" s="7"/>
      <c r="D300" s="8"/>
      <c r="E300" s="5"/>
      <c r="F300" s="5"/>
      <c r="G300" s="5"/>
      <c r="H300" s="9"/>
      <c r="I300" s="9"/>
      <c r="J300" s="9"/>
      <c r="K300" s="6"/>
      <c r="L300" s="6"/>
      <c r="M300" s="5"/>
      <c r="N300" s="5"/>
    </row>
    <row r="301" spans="1:14" x14ac:dyDescent="0.2">
      <c r="A301" s="5"/>
      <c r="B301" s="6"/>
      <c r="C301" s="7"/>
      <c r="D301" s="8"/>
      <c r="E301" s="5"/>
      <c r="F301" s="5"/>
      <c r="G301" s="5"/>
      <c r="H301" s="9"/>
      <c r="I301" s="9"/>
      <c r="J301" s="9"/>
      <c r="K301" s="6"/>
      <c r="L301" s="6"/>
      <c r="M301" s="5"/>
      <c r="N301" s="5"/>
    </row>
    <row r="302" spans="1:14" x14ac:dyDescent="0.2">
      <c r="A302" s="5"/>
      <c r="B302" s="6"/>
      <c r="C302" s="7"/>
      <c r="D302" s="8"/>
      <c r="E302" s="5"/>
      <c r="F302" s="5"/>
      <c r="G302" s="5"/>
      <c r="H302" s="9"/>
      <c r="I302" s="9"/>
      <c r="J302" s="9"/>
      <c r="K302" s="6"/>
      <c r="L302" s="6"/>
      <c r="M302" s="5"/>
      <c r="N302" s="5"/>
    </row>
    <row r="303" spans="1:14" x14ac:dyDescent="0.2">
      <c r="A303" s="5"/>
      <c r="B303" s="6"/>
      <c r="C303" s="7"/>
      <c r="D303" s="8"/>
      <c r="E303" s="5"/>
      <c r="F303" s="5"/>
      <c r="G303" s="5"/>
      <c r="H303" s="9"/>
      <c r="I303" s="9"/>
      <c r="J303" s="9"/>
      <c r="K303" s="6"/>
      <c r="L303" s="6"/>
      <c r="M303" s="5"/>
      <c r="N303" s="5"/>
    </row>
    <row r="304" spans="1:14" x14ac:dyDescent="0.2">
      <c r="A304" s="5"/>
      <c r="B304" s="6"/>
      <c r="C304" s="7"/>
      <c r="D304" s="8"/>
      <c r="E304" s="5"/>
      <c r="F304" s="5"/>
      <c r="G304" s="5"/>
      <c r="H304" s="9"/>
      <c r="I304" s="9"/>
      <c r="J304" s="9"/>
      <c r="K304" s="6"/>
      <c r="L304" s="6"/>
      <c r="M304" s="5"/>
      <c r="N304" s="5"/>
    </row>
    <row r="305" spans="1:14" x14ac:dyDescent="0.2">
      <c r="A305" s="5"/>
      <c r="B305" s="6"/>
      <c r="C305" s="7"/>
      <c r="D305" s="8"/>
      <c r="E305" s="5"/>
      <c r="F305" s="5"/>
      <c r="G305" s="5"/>
      <c r="H305" s="9"/>
      <c r="I305" s="9"/>
      <c r="J305" s="9"/>
      <c r="K305" s="6"/>
      <c r="L305" s="6"/>
      <c r="M305" s="5"/>
      <c r="N305" s="5"/>
    </row>
    <row r="306" spans="1:14" x14ac:dyDescent="0.2">
      <c r="A306" s="5"/>
      <c r="B306" s="6"/>
      <c r="C306" s="7"/>
      <c r="D306" s="8"/>
      <c r="E306" s="5"/>
      <c r="F306" s="5"/>
      <c r="G306" s="5"/>
      <c r="H306" s="9"/>
      <c r="I306" s="9"/>
      <c r="J306" s="9"/>
      <c r="K306" s="6"/>
      <c r="L306" s="6"/>
      <c r="M306" s="5"/>
      <c r="N306" s="5"/>
    </row>
    <row r="307" spans="1:14" x14ac:dyDescent="0.2">
      <c r="A307" s="5"/>
      <c r="B307" s="6"/>
      <c r="C307" s="7"/>
      <c r="D307" s="8"/>
      <c r="E307" s="5"/>
      <c r="F307" s="5"/>
      <c r="G307" s="5"/>
      <c r="H307" s="9"/>
      <c r="I307" s="9"/>
      <c r="J307" s="9"/>
      <c r="K307" s="6"/>
      <c r="L307" s="6"/>
      <c r="M307" s="5"/>
      <c r="N307" s="5"/>
    </row>
    <row r="308" spans="1:14" x14ac:dyDescent="0.2">
      <c r="A308" s="5"/>
      <c r="B308" s="6"/>
      <c r="C308" s="7"/>
      <c r="D308" s="8"/>
      <c r="E308" s="5"/>
      <c r="F308" s="5"/>
      <c r="G308" s="5"/>
      <c r="H308" s="9"/>
      <c r="I308" s="9"/>
      <c r="J308" s="9"/>
      <c r="K308" s="6"/>
      <c r="L308" s="6"/>
      <c r="M308" s="5"/>
      <c r="N308" s="5"/>
    </row>
    <row r="309" spans="1:14" x14ac:dyDescent="0.2">
      <c r="A309" s="5"/>
      <c r="B309" s="6"/>
      <c r="C309" s="7"/>
      <c r="D309" s="8"/>
      <c r="E309" s="5"/>
      <c r="F309" s="5"/>
      <c r="G309" s="5"/>
      <c r="H309" s="9"/>
      <c r="I309" s="9"/>
      <c r="J309" s="9"/>
      <c r="K309" s="6"/>
      <c r="L309" s="6"/>
      <c r="M309" s="5"/>
      <c r="N309" s="5"/>
    </row>
    <row r="310" spans="1:14" x14ac:dyDescent="0.2">
      <c r="A310" s="5"/>
      <c r="B310" s="6"/>
      <c r="C310" s="7"/>
      <c r="D310" s="8"/>
      <c r="E310" s="5"/>
      <c r="F310" s="5"/>
      <c r="G310" s="5"/>
      <c r="H310" s="9"/>
      <c r="I310" s="9"/>
      <c r="J310" s="9"/>
      <c r="K310" s="6"/>
      <c r="L310" s="6"/>
      <c r="M310" s="5"/>
      <c r="N310" s="5"/>
    </row>
    <row r="311" spans="1:14" x14ac:dyDescent="0.2">
      <c r="A311" s="5"/>
      <c r="B311" s="6"/>
      <c r="C311" s="7"/>
      <c r="D311" s="8"/>
      <c r="E311" s="5"/>
      <c r="F311" s="5"/>
      <c r="G311" s="5"/>
      <c r="H311" s="9"/>
      <c r="I311" s="9"/>
      <c r="J311" s="9"/>
      <c r="K311" s="6"/>
      <c r="L311" s="6"/>
      <c r="M311" s="5"/>
      <c r="N311" s="5"/>
    </row>
    <row r="312" spans="1:14" x14ac:dyDescent="0.2">
      <c r="A312" s="5"/>
      <c r="B312" s="6"/>
      <c r="C312" s="7"/>
      <c r="D312" s="8"/>
      <c r="E312" s="5"/>
      <c r="F312" s="5"/>
      <c r="G312" s="5"/>
      <c r="H312" s="9"/>
      <c r="I312" s="9"/>
      <c r="J312" s="9"/>
      <c r="K312" s="6"/>
      <c r="L312" s="6"/>
      <c r="M312" s="5"/>
      <c r="N312" s="5"/>
    </row>
    <row r="313" spans="1:14" x14ac:dyDescent="0.2">
      <c r="A313" s="5"/>
      <c r="B313" s="6"/>
      <c r="C313" s="7"/>
      <c r="D313" s="8"/>
      <c r="E313" s="5"/>
      <c r="F313" s="5"/>
      <c r="G313" s="5"/>
      <c r="H313" s="9"/>
      <c r="I313" s="9"/>
      <c r="J313" s="9"/>
      <c r="K313" s="6"/>
      <c r="L313" s="6"/>
      <c r="M313" s="5"/>
      <c r="N313" s="5"/>
    </row>
    <row r="314" spans="1:14" x14ac:dyDescent="0.2">
      <c r="A314" s="5"/>
      <c r="B314" s="6"/>
      <c r="C314" s="7"/>
      <c r="D314" s="8"/>
      <c r="E314" s="5"/>
      <c r="F314" s="5"/>
      <c r="G314" s="5"/>
      <c r="H314" s="9"/>
      <c r="I314" s="9"/>
      <c r="J314" s="9"/>
      <c r="K314" s="6"/>
      <c r="L314" s="6"/>
      <c r="M314" s="5"/>
      <c r="N314" s="5"/>
    </row>
    <row r="315" spans="1:14" x14ac:dyDescent="0.2">
      <c r="A315" s="5"/>
      <c r="B315" s="6"/>
      <c r="C315" s="7"/>
      <c r="D315" s="8"/>
      <c r="E315" s="5"/>
      <c r="F315" s="5"/>
      <c r="G315" s="5"/>
      <c r="H315" s="9"/>
      <c r="I315" s="9"/>
      <c r="J315" s="9"/>
      <c r="K315" s="6"/>
      <c r="L315" s="6"/>
      <c r="M315" s="5"/>
      <c r="N315" s="5"/>
    </row>
    <row r="316" spans="1:14" x14ac:dyDescent="0.2">
      <c r="A316" s="5"/>
      <c r="B316" s="6"/>
      <c r="C316" s="7"/>
      <c r="D316" s="8"/>
      <c r="E316" s="5"/>
      <c r="F316" s="5"/>
      <c r="G316" s="5"/>
      <c r="H316" s="9"/>
      <c r="I316" s="9"/>
      <c r="J316" s="9"/>
      <c r="K316" s="6"/>
      <c r="L316" s="6"/>
      <c r="M316" s="5"/>
      <c r="N316" s="5"/>
    </row>
    <row r="317" spans="1:14" x14ac:dyDescent="0.2">
      <c r="A317" s="5"/>
      <c r="B317" s="6"/>
      <c r="C317" s="7"/>
      <c r="D317" s="8"/>
      <c r="E317" s="5"/>
      <c r="F317" s="5"/>
      <c r="G317" s="5"/>
      <c r="H317" s="9"/>
      <c r="I317" s="9"/>
      <c r="J317" s="9"/>
      <c r="K317" s="6"/>
      <c r="L317" s="6"/>
      <c r="M317" s="5"/>
      <c r="N317" s="5"/>
    </row>
    <row r="318" spans="1:14" x14ac:dyDescent="0.2">
      <c r="A318" s="5"/>
      <c r="B318" s="6"/>
      <c r="C318" s="7"/>
      <c r="D318" s="8"/>
      <c r="E318" s="5"/>
      <c r="F318" s="5"/>
      <c r="G318" s="5"/>
      <c r="H318" s="9"/>
      <c r="I318" s="9"/>
      <c r="J318" s="9"/>
      <c r="K318" s="6"/>
      <c r="L318" s="6"/>
      <c r="M318" s="5"/>
      <c r="N318" s="5"/>
    </row>
    <row r="319" spans="1:14" x14ac:dyDescent="0.2">
      <c r="A319" s="5"/>
      <c r="B319" s="6"/>
      <c r="C319" s="7"/>
      <c r="D319" s="8"/>
      <c r="E319" s="5"/>
      <c r="F319" s="5"/>
      <c r="G319" s="5"/>
      <c r="H319" s="9"/>
      <c r="I319" s="9"/>
      <c r="J319" s="9"/>
      <c r="K319" s="6"/>
      <c r="L319" s="6"/>
      <c r="M319" s="5"/>
      <c r="N319" s="5"/>
    </row>
    <row r="320" spans="1:14" x14ac:dyDescent="0.2">
      <c r="A320" s="5"/>
      <c r="B320" s="6"/>
      <c r="C320" s="7"/>
      <c r="D320" s="8"/>
      <c r="E320" s="5"/>
      <c r="F320" s="5"/>
      <c r="G320" s="5"/>
      <c r="H320" s="9"/>
      <c r="I320" s="9"/>
      <c r="J320" s="9"/>
      <c r="K320" s="6"/>
      <c r="L320" s="6"/>
      <c r="M320" s="5"/>
      <c r="N320" s="5"/>
    </row>
    <row r="321" spans="1:14" x14ac:dyDescent="0.2">
      <c r="A321" s="5"/>
      <c r="B321" s="6"/>
      <c r="C321" s="7"/>
      <c r="D321" s="8"/>
      <c r="E321" s="5"/>
      <c r="F321" s="5"/>
      <c r="G321" s="5"/>
      <c r="H321" s="9"/>
      <c r="I321" s="9"/>
      <c r="J321" s="9"/>
      <c r="K321" s="6"/>
      <c r="L321" s="6"/>
      <c r="M321" s="5"/>
      <c r="N321" s="5"/>
    </row>
    <row r="322" spans="1:14" x14ac:dyDescent="0.2">
      <c r="A322" s="5"/>
      <c r="B322" s="6"/>
      <c r="C322" s="7"/>
      <c r="D322" s="8"/>
      <c r="E322" s="5"/>
      <c r="F322" s="5"/>
      <c r="G322" s="5"/>
      <c r="H322" s="9"/>
      <c r="I322" s="9"/>
      <c r="J322" s="9"/>
      <c r="K322" s="6"/>
      <c r="L322" s="6"/>
      <c r="M322" s="5"/>
      <c r="N322" s="5"/>
    </row>
    <row r="323" spans="1:14" x14ac:dyDescent="0.2">
      <c r="A323" s="5"/>
      <c r="B323" s="6"/>
      <c r="C323" s="7"/>
      <c r="D323" s="8"/>
      <c r="E323" s="5"/>
      <c r="F323" s="5"/>
      <c r="G323" s="5"/>
      <c r="H323" s="9"/>
      <c r="I323" s="9"/>
      <c r="J323" s="9"/>
      <c r="K323" s="6"/>
      <c r="L323" s="6"/>
      <c r="M323" s="5"/>
      <c r="N323" s="5"/>
    </row>
    <row r="324" spans="1:14" x14ac:dyDescent="0.2">
      <c r="A324" s="5"/>
      <c r="B324" s="6"/>
      <c r="C324" s="7"/>
      <c r="D324" s="8"/>
      <c r="E324" s="5"/>
      <c r="F324" s="5"/>
      <c r="G324" s="5"/>
      <c r="H324" s="9"/>
      <c r="I324" s="9"/>
      <c r="J324" s="9"/>
      <c r="K324" s="6"/>
      <c r="L324" s="6"/>
      <c r="M324" s="5"/>
      <c r="N324" s="5"/>
    </row>
    <row r="325" spans="1:14" x14ac:dyDescent="0.2">
      <c r="A325" s="5"/>
      <c r="B325" s="6"/>
      <c r="C325" s="7"/>
      <c r="D325" s="8"/>
      <c r="E325" s="5"/>
      <c r="F325" s="5"/>
      <c r="G325" s="5"/>
      <c r="H325" s="9"/>
      <c r="I325" s="9"/>
      <c r="J325" s="9"/>
      <c r="K325" s="6"/>
      <c r="L325" s="6"/>
      <c r="M325" s="5"/>
      <c r="N325" s="5"/>
    </row>
    <row r="326" spans="1:14" x14ac:dyDescent="0.2">
      <c r="A326" s="5"/>
      <c r="B326" s="6"/>
      <c r="C326" s="7"/>
      <c r="D326" s="8"/>
      <c r="E326" s="5"/>
      <c r="F326" s="5"/>
      <c r="G326" s="5"/>
      <c r="H326" s="9"/>
      <c r="I326" s="9"/>
      <c r="J326" s="9"/>
      <c r="K326" s="6"/>
      <c r="L326" s="6"/>
      <c r="M326" s="5"/>
      <c r="N326" s="5"/>
    </row>
    <row r="327" spans="1:14" x14ac:dyDescent="0.2">
      <c r="A327" s="5"/>
      <c r="B327" s="6"/>
      <c r="C327" s="7"/>
      <c r="D327" s="8"/>
      <c r="E327" s="5"/>
      <c r="F327" s="5"/>
      <c r="G327" s="5"/>
      <c r="H327" s="9"/>
      <c r="I327" s="9"/>
      <c r="J327" s="9"/>
      <c r="K327" s="6"/>
      <c r="L327" s="6"/>
      <c r="M327" s="5"/>
      <c r="N327" s="5"/>
    </row>
    <row r="328" spans="1:14" x14ac:dyDescent="0.2">
      <c r="A328" s="5"/>
      <c r="B328" s="6"/>
      <c r="C328" s="7"/>
      <c r="D328" s="8"/>
      <c r="E328" s="5"/>
      <c r="F328" s="5"/>
      <c r="G328" s="5"/>
      <c r="H328" s="9"/>
      <c r="I328" s="9"/>
      <c r="J328" s="9"/>
      <c r="K328" s="6"/>
      <c r="L328" s="6"/>
      <c r="M328" s="5"/>
      <c r="N328" s="5"/>
    </row>
    <row r="329" spans="1:14" x14ac:dyDescent="0.2">
      <c r="A329" s="5"/>
      <c r="B329" s="6"/>
      <c r="C329" s="7"/>
      <c r="D329" s="8"/>
      <c r="E329" s="5"/>
      <c r="F329" s="5"/>
      <c r="G329" s="5"/>
      <c r="H329" s="9"/>
      <c r="I329" s="9"/>
      <c r="J329" s="9"/>
      <c r="K329" s="6"/>
      <c r="L329" s="6"/>
      <c r="M329" s="5"/>
      <c r="N329" s="5"/>
    </row>
    <row r="330" spans="1:14" x14ac:dyDescent="0.2">
      <c r="A330" s="5"/>
      <c r="B330" s="6"/>
      <c r="C330" s="7"/>
      <c r="D330" s="8"/>
      <c r="E330" s="5"/>
      <c r="F330" s="5"/>
      <c r="G330" s="5"/>
      <c r="H330" s="9"/>
      <c r="I330" s="9"/>
      <c r="J330" s="9"/>
      <c r="K330" s="6"/>
      <c r="L330" s="6"/>
      <c r="M330" s="5"/>
      <c r="N330" s="5"/>
    </row>
    <row r="331" spans="1:14" x14ac:dyDescent="0.2">
      <c r="A331" s="5"/>
      <c r="B331" s="6"/>
      <c r="C331" s="7"/>
      <c r="D331" s="8"/>
      <c r="E331" s="5"/>
      <c r="F331" s="5"/>
      <c r="G331" s="5"/>
      <c r="H331" s="9"/>
      <c r="I331" s="9"/>
      <c r="J331" s="9"/>
      <c r="K331" s="6"/>
      <c r="L331" s="6"/>
      <c r="M331" s="5"/>
      <c r="N331" s="5"/>
    </row>
    <row r="332" spans="1:14" x14ac:dyDescent="0.2">
      <c r="A332" s="5"/>
      <c r="B332" s="6"/>
      <c r="C332" s="7"/>
      <c r="D332" s="8"/>
      <c r="E332" s="5"/>
      <c r="F332" s="5"/>
      <c r="G332" s="5"/>
      <c r="H332" s="9"/>
      <c r="I332" s="9"/>
      <c r="J332" s="9"/>
      <c r="K332" s="6"/>
      <c r="L332" s="6"/>
      <c r="M332" s="5"/>
      <c r="N332" s="5"/>
    </row>
    <row r="333" spans="1:14" x14ac:dyDescent="0.2">
      <c r="A333" s="5"/>
      <c r="B333" s="6"/>
      <c r="C333" s="7"/>
      <c r="D333" s="8"/>
      <c r="E333" s="5"/>
      <c r="F333" s="5"/>
      <c r="G333" s="5"/>
      <c r="H333" s="9"/>
      <c r="I333" s="9"/>
      <c r="J333" s="9"/>
      <c r="K333" s="6"/>
      <c r="L333" s="6"/>
      <c r="M333" s="5"/>
      <c r="N333" s="5"/>
    </row>
    <row r="334" spans="1:14" x14ac:dyDescent="0.2">
      <c r="A334" s="5"/>
      <c r="B334" s="6"/>
      <c r="C334" s="7"/>
      <c r="D334" s="8"/>
      <c r="E334" s="5"/>
      <c r="F334" s="5"/>
      <c r="G334" s="5"/>
      <c r="H334" s="9"/>
      <c r="I334" s="9"/>
      <c r="J334" s="9"/>
      <c r="K334" s="6"/>
      <c r="L334" s="6"/>
      <c r="M334" s="5"/>
      <c r="N334" s="5"/>
    </row>
    <row r="335" spans="1:14" x14ac:dyDescent="0.2">
      <c r="A335" s="5"/>
      <c r="B335" s="6"/>
      <c r="C335" s="7"/>
      <c r="D335" s="8"/>
      <c r="E335" s="5"/>
      <c r="F335" s="5"/>
      <c r="G335" s="5"/>
      <c r="H335" s="9"/>
      <c r="I335" s="9"/>
      <c r="J335" s="9"/>
      <c r="K335" s="6"/>
      <c r="L335" s="6"/>
      <c r="M335" s="5"/>
      <c r="N335" s="5"/>
    </row>
    <row r="336" spans="1:14" x14ac:dyDescent="0.2">
      <c r="A336" s="5"/>
      <c r="B336" s="6"/>
      <c r="C336" s="7"/>
      <c r="D336" s="8"/>
      <c r="E336" s="5"/>
      <c r="F336" s="5"/>
      <c r="G336" s="5"/>
      <c r="H336" s="9"/>
      <c r="I336" s="9"/>
      <c r="J336" s="9"/>
      <c r="K336" s="6"/>
      <c r="L336" s="6"/>
      <c r="M336" s="5"/>
      <c r="N336" s="5"/>
    </row>
    <row r="337" spans="1:14" x14ac:dyDescent="0.2">
      <c r="A337" s="5"/>
      <c r="B337" s="6"/>
      <c r="C337" s="7"/>
      <c r="D337" s="8"/>
      <c r="E337" s="5"/>
      <c r="F337" s="5"/>
      <c r="G337" s="5"/>
      <c r="H337" s="9"/>
      <c r="I337" s="9"/>
      <c r="J337" s="9"/>
      <c r="K337" s="6"/>
      <c r="L337" s="6"/>
      <c r="M337" s="5"/>
      <c r="N337" s="5"/>
    </row>
    <row r="338" spans="1:14" x14ac:dyDescent="0.2">
      <c r="A338" s="5"/>
      <c r="B338" s="6"/>
      <c r="C338" s="7"/>
      <c r="D338" s="8"/>
      <c r="E338" s="5"/>
      <c r="F338" s="5"/>
      <c r="G338" s="5"/>
      <c r="H338" s="9"/>
      <c r="I338" s="9"/>
      <c r="J338" s="9"/>
      <c r="K338" s="6"/>
      <c r="L338" s="6"/>
      <c r="M338" s="5"/>
      <c r="N338" s="5"/>
    </row>
    <row r="339" spans="1:14" x14ac:dyDescent="0.2">
      <c r="A339" s="5"/>
      <c r="B339" s="6"/>
      <c r="C339" s="7"/>
      <c r="D339" s="8"/>
      <c r="E339" s="5"/>
      <c r="F339" s="5"/>
      <c r="G339" s="5"/>
      <c r="H339" s="9"/>
      <c r="I339" s="9"/>
      <c r="J339" s="9"/>
      <c r="K339" s="6"/>
      <c r="L339" s="6"/>
      <c r="M339" s="5"/>
      <c r="N339" s="5"/>
    </row>
    <row r="340" spans="1:14" x14ac:dyDescent="0.2">
      <c r="A340" s="5"/>
      <c r="B340" s="6"/>
      <c r="C340" s="7"/>
      <c r="D340" s="8"/>
      <c r="E340" s="5"/>
      <c r="F340" s="5"/>
      <c r="G340" s="5"/>
      <c r="H340" s="9"/>
      <c r="I340" s="9"/>
      <c r="J340" s="9"/>
      <c r="K340" s="6"/>
      <c r="L340" s="6"/>
      <c r="M340" s="5"/>
      <c r="N340" s="5"/>
    </row>
    <row r="341" spans="1:14" x14ac:dyDescent="0.2">
      <c r="A341" s="5"/>
      <c r="B341" s="6"/>
      <c r="C341" s="7"/>
      <c r="D341" s="8"/>
      <c r="E341" s="5"/>
      <c r="F341" s="5"/>
      <c r="G341" s="5"/>
      <c r="H341" s="9"/>
      <c r="I341" s="9"/>
      <c r="J341" s="9"/>
      <c r="K341" s="6"/>
      <c r="L341" s="6"/>
      <c r="M341" s="5"/>
      <c r="N341" s="5"/>
    </row>
    <row r="342" spans="1:14" x14ac:dyDescent="0.2">
      <c r="A342" s="5"/>
      <c r="B342" s="6"/>
      <c r="C342" s="7"/>
      <c r="D342" s="8"/>
      <c r="E342" s="5"/>
      <c r="F342" s="5"/>
      <c r="G342" s="5"/>
      <c r="H342" s="9"/>
      <c r="I342" s="9"/>
      <c r="J342" s="9"/>
      <c r="K342" s="6"/>
      <c r="L342" s="6"/>
      <c r="M342" s="5"/>
      <c r="N342" s="5"/>
    </row>
    <row r="343" spans="1:14" x14ac:dyDescent="0.2">
      <c r="A343" s="5"/>
      <c r="B343" s="6"/>
      <c r="C343" s="7"/>
      <c r="D343" s="8"/>
      <c r="E343" s="5"/>
      <c r="F343" s="5"/>
      <c r="G343" s="5"/>
      <c r="H343" s="9"/>
      <c r="I343" s="9"/>
      <c r="J343" s="9"/>
      <c r="K343" s="6"/>
      <c r="L343" s="6"/>
      <c r="M343" s="5"/>
      <c r="N343" s="5"/>
    </row>
    <row r="344" spans="1:14" x14ac:dyDescent="0.2">
      <c r="A344" s="5"/>
      <c r="B344" s="6"/>
      <c r="C344" s="7"/>
      <c r="D344" s="8"/>
      <c r="E344" s="5"/>
      <c r="F344" s="5"/>
      <c r="G344" s="5"/>
      <c r="H344" s="9"/>
      <c r="I344" s="9"/>
      <c r="J344" s="9"/>
      <c r="K344" s="6"/>
      <c r="L344" s="6"/>
      <c r="M344" s="5"/>
      <c r="N344" s="5"/>
    </row>
    <row r="345" spans="1:14" x14ac:dyDescent="0.2">
      <c r="A345" s="5"/>
      <c r="B345" s="6"/>
      <c r="C345" s="7"/>
      <c r="D345" s="8"/>
      <c r="E345" s="5"/>
      <c r="F345" s="5"/>
      <c r="G345" s="5"/>
      <c r="H345" s="9"/>
      <c r="I345" s="9"/>
      <c r="J345" s="9"/>
      <c r="K345" s="6"/>
      <c r="L345" s="6"/>
      <c r="M345" s="5"/>
      <c r="N345" s="5"/>
    </row>
    <row r="346" spans="1:14" x14ac:dyDescent="0.2">
      <c r="A346" s="5"/>
      <c r="B346" s="6"/>
      <c r="C346" s="7"/>
      <c r="D346" s="8"/>
      <c r="E346" s="5"/>
      <c r="F346" s="5"/>
      <c r="G346" s="5"/>
      <c r="H346" s="9"/>
      <c r="I346" s="9"/>
      <c r="J346" s="9"/>
      <c r="K346" s="6"/>
      <c r="L346" s="6"/>
      <c r="M346" s="5"/>
      <c r="N346" s="5"/>
    </row>
    <row r="347" spans="1:14" x14ac:dyDescent="0.2">
      <c r="A347" s="5"/>
      <c r="B347" s="6"/>
      <c r="C347" s="7"/>
      <c r="D347" s="8"/>
      <c r="E347" s="5"/>
      <c r="F347" s="5"/>
      <c r="G347" s="5"/>
      <c r="H347" s="9"/>
      <c r="I347" s="9"/>
      <c r="J347" s="9"/>
      <c r="K347" s="6"/>
      <c r="L347" s="6"/>
      <c r="M347" s="5"/>
      <c r="N347" s="5"/>
    </row>
    <row r="348" spans="1:14" x14ac:dyDescent="0.2">
      <c r="A348" s="5"/>
      <c r="B348" s="6"/>
      <c r="C348" s="7"/>
      <c r="D348" s="8"/>
      <c r="E348" s="5"/>
      <c r="F348" s="5"/>
      <c r="G348" s="5"/>
      <c r="H348" s="9"/>
      <c r="I348" s="9"/>
      <c r="J348" s="9"/>
      <c r="K348" s="6"/>
      <c r="L348" s="6"/>
      <c r="M348" s="5"/>
      <c r="N348" s="5"/>
    </row>
    <row r="349" spans="1:14" x14ac:dyDescent="0.2">
      <c r="A349" s="5"/>
      <c r="B349" s="6"/>
      <c r="C349" s="7"/>
      <c r="D349" s="8"/>
      <c r="E349" s="5"/>
      <c r="F349" s="5"/>
      <c r="G349" s="5"/>
      <c r="H349" s="9"/>
      <c r="I349" s="9"/>
      <c r="J349" s="9"/>
      <c r="K349" s="6"/>
      <c r="L349" s="6"/>
      <c r="M349" s="5"/>
      <c r="N349" s="5"/>
    </row>
    <row r="350" spans="1:14" x14ac:dyDescent="0.2">
      <c r="A350" s="5"/>
      <c r="B350" s="6"/>
      <c r="C350" s="7"/>
      <c r="D350" s="8"/>
      <c r="E350" s="5"/>
      <c r="F350" s="5"/>
      <c r="G350" s="5"/>
      <c r="H350" s="9"/>
      <c r="I350" s="9"/>
      <c r="J350" s="9"/>
      <c r="K350" s="6"/>
      <c r="L350" s="6"/>
      <c r="M350" s="5"/>
      <c r="N350" s="5"/>
    </row>
    <row r="351" spans="1:14" x14ac:dyDescent="0.2">
      <c r="A351" s="5"/>
      <c r="B351" s="6"/>
      <c r="C351" s="7"/>
      <c r="D351" s="8"/>
      <c r="E351" s="5"/>
      <c r="F351" s="5"/>
      <c r="G351" s="5"/>
      <c r="H351" s="9"/>
      <c r="I351" s="9"/>
      <c r="J351" s="9"/>
      <c r="K351" s="6"/>
      <c r="L351" s="6"/>
      <c r="M351" s="5"/>
      <c r="N351" s="5"/>
    </row>
  </sheetData>
  <dataConsolidate/>
  <dataValidations count="1">
    <dataValidation type="date" operator="greaterThanOrEqual" allowBlank="1" showInputMessage="1" showErrorMessage="1" sqref="L2:L351" xr:uid="{2AC3774C-7695-40FF-8456-480E570102B5}">
      <formula1>B2</formula1>
    </dataValidation>
  </dataValidations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B4D6-8D0C-4F7F-B36C-D04994B1EC02}">
  <dimension ref="A1:A10"/>
  <sheetViews>
    <sheetView zoomScale="175" zoomScaleNormal="175" workbookViewId="0">
      <selection activeCell="A12" sqref="A12:B15"/>
    </sheetView>
  </sheetViews>
  <sheetFormatPr defaultRowHeight="15" x14ac:dyDescent="0.25"/>
  <cols>
    <col min="1" max="1" width="25.140625" bestFit="1" customWidth="1"/>
  </cols>
  <sheetData>
    <row r="1" spans="1:1" x14ac:dyDescent="0.25">
      <c r="A1" s="1" t="s">
        <v>4</v>
      </c>
    </row>
    <row r="2" spans="1:1" x14ac:dyDescent="0.25">
      <c r="A2" s="5" t="s">
        <v>21</v>
      </c>
    </row>
    <row r="3" spans="1:1" x14ac:dyDescent="0.25">
      <c r="A3" s="5" t="s">
        <v>29</v>
      </c>
    </row>
    <row r="4" spans="1:1" x14ac:dyDescent="0.25">
      <c r="A4" s="5" t="s">
        <v>25</v>
      </c>
    </row>
    <row r="5" spans="1:1" x14ac:dyDescent="0.25">
      <c r="A5" s="5" t="s">
        <v>23</v>
      </c>
    </row>
    <row r="6" spans="1:1" x14ac:dyDescent="0.25">
      <c r="A6" s="5" t="s">
        <v>30</v>
      </c>
    </row>
    <row r="7" spans="1:1" x14ac:dyDescent="0.25">
      <c r="A7" s="5" t="s">
        <v>36</v>
      </c>
    </row>
    <row r="8" spans="1:1" x14ac:dyDescent="0.25">
      <c r="A8" s="5" t="s">
        <v>32</v>
      </c>
    </row>
    <row r="9" spans="1:1" x14ac:dyDescent="0.25">
      <c r="A9" s="5" t="s">
        <v>18</v>
      </c>
    </row>
    <row r="10" spans="1:1" x14ac:dyDescent="0.25">
      <c r="A10" s="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D949-AC19-4EF3-9145-6AC94FB69F3C}">
  <dimension ref="A1:P351"/>
  <sheetViews>
    <sheetView zoomScaleNormal="100" workbookViewId="0">
      <selection activeCell="X29" sqref="X29"/>
    </sheetView>
  </sheetViews>
  <sheetFormatPr defaultRowHeight="15" x14ac:dyDescent="0.25"/>
  <cols>
    <col min="1" max="1" width="11.140625" style="11" customWidth="1"/>
    <col min="2" max="2" width="9.42578125" style="12" customWidth="1"/>
    <col min="3" max="3" width="9.85546875" style="14" customWidth="1"/>
    <col min="5" max="6" width="10.5703125" bestFit="1" customWidth="1"/>
    <col min="7" max="7" width="9.42578125" bestFit="1" customWidth="1"/>
    <col min="8" max="8" width="13.28515625" customWidth="1"/>
    <col min="9" max="9" width="9.42578125" bestFit="1" customWidth="1"/>
    <col min="10" max="10" width="10.5703125" bestFit="1" customWidth="1"/>
    <col min="12" max="12" width="9.42578125" bestFit="1" customWidth="1"/>
    <col min="13" max="13" width="13.42578125" customWidth="1"/>
    <col min="14" max="14" width="10.5703125" bestFit="1" customWidth="1"/>
    <col min="15" max="15" width="18" customWidth="1"/>
    <col min="16" max="16" width="18.5703125" customWidth="1"/>
  </cols>
  <sheetData>
    <row r="1" spans="1:16" ht="30.75" customHeight="1" x14ac:dyDescent="0.25">
      <c r="A1" s="2" t="s">
        <v>1</v>
      </c>
      <c r="B1" s="1" t="s">
        <v>2</v>
      </c>
      <c r="C1" s="3" t="s">
        <v>52</v>
      </c>
      <c r="D1" s="31" t="s">
        <v>2</v>
      </c>
      <c r="E1" s="2" t="s">
        <v>1</v>
      </c>
      <c r="F1" s="1" t="s">
        <v>2</v>
      </c>
      <c r="G1" s="3" t="s">
        <v>52</v>
      </c>
      <c r="H1" s="3" t="s">
        <v>62</v>
      </c>
      <c r="I1" s="1" t="s">
        <v>2</v>
      </c>
      <c r="J1" s="2" t="s">
        <v>1</v>
      </c>
      <c r="K1" s="1" t="s">
        <v>2</v>
      </c>
      <c r="L1" s="3" t="s">
        <v>52</v>
      </c>
      <c r="M1" s="3" t="s">
        <v>62</v>
      </c>
      <c r="N1" s="2" t="s">
        <v>1</v>
      </c>
      <c r="O1" s="3" t="s">
        <v>63</v>
      </c>
      <c r="P1" s="3" t="s">
        <v>64</v>
      </c>
    </row>
    <row r="2" spans="1:16" x14ac:dyDescent="0.25">
      <c r="A2" s="6">
        <v>44928</v>
      </c>
      <c r="B2" s="7" t="s">
        <v>11</v>
      </c>
      <c r="C2" s="9">
        <v>17652.39</v>
      </c>
      <c r="D2" s="32" t="s">
        <v>11</v>
      </c>
      <c r="E2" s="6">
        <v>44928</v>
      </c>
      <c r="F2" s="7" t="s">
        <v>11</v>
      </c>
      <c r="G2" s="9">
        <v>17652.39</v>
      </c>
      <c r="H2" s="35">
        <f>G2</f>
        <v>17652.39</v>
      </c>
      <c r="I2" s="34" t="s">
        <v>12</v>
      </c>
      <c r="J2" s="6">
        <v>44928</v>
      </c>
      <c r="K2" s="7" t="s">
        <v>12</v>
      </c>
      <c r="L2" s="9">
        <v>11622.39</v>
      </c>
      <c r="M2" s="35">
        <f>L2</f>
        <v>11622.39</v>
      </c>
      <c r="N2" s="6">
        <v>44928</v>
      </c>
      <c r="O2" s="36">
        <f t="shared" ref="O2:O65" si="0">VLOOKUP(N2,E:H,4,1)</f>
        <v>28678.899999999998</v>
      </c>
      <c r="P2" s="36">
        <f t="shared" ref="P2:P65" si="1">VLOOKUP(N2,J:M,4,1)</f>
        <v>11622.39</v>
      </c>
    </row>
    <row r="3" spans="1:16" x14ac:dyDescent="0.25">
      <c r="A3" s="6">
        <v>44928</v>
      </c>
      <c r="B3" s="7" t="s">
        <v>11</v>
      </c>
      <c r="C3" s="9">
        <v>7716.44</v>
      </c>
      <c r="E3" s="6">
        <v>44928</v>
      </c>
      <c r="F3" s="7" t="s">
        <v>11</v>
      </c>
      <c r="G3" s="9">
        <v>7716.44</v>
      </c>
      <c r="H3" s="35">
        <f>G3+H2</f>
        <v>25368.829999999998</v>
      </c>
      <c r="J3" s="6">
        <v>44937</v>
      </c>
      <c r="K3" s="7" t="s">
        <v>12</v>
      </c>
      <c r="L3" s="9">
        <v>13510.57</v>
      </c>
      <c r="M3" s="35">
        <f>L3+M2</f>
        <v>25132.959999999999</v>
      </c>
      <c r="N3" s="6">
        <v>44929</v>
      </c>
      <c r="O3" s="36">
        <f t="shared" si="0"/>
        <v>55250.11</v>
      </c>
      <c r="P3" s="36">
        <f t="shared" si="1"/>
        <v>11622.39</v>
      </c>
    </row>
    <row r="4" spans="1:16" ht="15.75" customHeight="1" x14ac:dyDescent="0.25">
      <c r="A4" s="6">
        <v>44928</v>
      </c>
      <c r="B4" s="7" t="s">
        <v>11</v>
      </c>
      <c r="C4" s="9">
        <v>3310.07</v>
      </c>
      <c r="E4" s="6">
        <v>44928</v>
      </c>
      <c r="F4" s="7" t="s">
        <v>11</v>
      </c>
      <c r="G4" s="9">
        <v>3310.07</v>
      </c>
      <c r="H4" s="35">
        <f t="shared" ref="H4:H67" si="2">G4+H3</f>
        <v>28678.899999999998</v>
      </c>
      <c r="J4" s="6">
        <v>44939</v>
      </c>
      <c r="K4" s="7" t="s">
        <v>12</v>
      </c>
      <c r="L4" s="9">
        <v>9401.92</v>
      </c>
      <c r="M4" s="35">
        <f t="shared" ref="M4:M67" si="3">L4+M3</f>
        <v>34534.879999999997</v>
      </c>
      <c r="N4" s="6">
        <v>44930</v>
      </c>
      <c r="O4" s="36">
        <f t="shared" si="0"/>
        <v>57298.080000000002</v>
      </c>
      <c r="P4" s="36">
        <f t="shared" si="1"/>
        <v>11622.39</v>
      </c>
    </row>
    <row r="5" spans="1:16" ht="15.75" customHeight="1" x14ac:dyDescent="0.25">
      <c r="A5" s="6">
        <v>44928</v>
      </c>
      <c r="B5" s="7" t="s">
        <v>12</v>
      </c>
      <c r="C5" s="9">
        <v>11622.39</v>
      </c>
      <c r="E5" s="6">
        <v>44929</v>
      </c>
      <c r="F5" s="7" t="s">
        <v>11</v>
      </c>
      <c r="G5" s="9">
        <v>22745.18</v>
      </c>
      <c r="H5" s="35">
        <f t="shared" si="2"/>
        <v>51424.08</v>
      </c>
      <c r="J5" s="6">
        <v>44945</v>
      </c>
      <c r="K5" s="7" t="s">
        <v>12</v>
      </c>
      <c r="L5" s="9">
        <v>10681.970000000001</v>
      </c>
      <c r="M5" s="35">
        <f t="shared" si="3"/>
        <v>45216.85</v>
      </c>
      <c r="N5" s="6">
        <v>44931</v>
      </c>
      <c r="O5" s="36">
        <f t="shared" si="0"/>
        <v>98037.98000000001</v>
      </c>
      <c r="P5" s="36">
        <f t="shared" si="1"/>
        <v>11622.39</v>
      </c>
    </row>
    <row r="6" spans="1:16" x14ac:dyDescent="0.25">
      <c r="A6" s="6">
        <v>44929</v>
      </c>
      <c r="B6" s="7" t="s">
        <v>11</v>
      </c>
      <c r="C6" s="9">
        <v>22745.18</v>
      </c>
      <c r="E6" s="6">
        <v>44929</v>
      </c>
      <c r="F6" s="7" t="s">
        <v>11</v>
      </c>
      <c r="G6" s="9">
        <v>3826.03</v>
      </c>
      <c r="H6" s="35">
        <f t="shared" si="2"/>
        <v>55250.11</v>
      </c>
      <c r="J6" s="6">
        <v>44952</v>
      </c>
      <c r="K6" s="7" t="s">
        <v>12</v>
      </c>
      <c r="L6" s="9">
        <v>13190.789999999999</v>
      </c>
      <c r="M6" s="35">
        <f t="shared" si="3"/>
        <v>58407.64</v>
      </c>
      <c r="N6" s="6">
        <v>44934</v>
      </c>
      <c r="O6" s="36">
        <f t="shared" si="0"/>
        <v>102585.84000000001</v>
      </c>
      <c r="P6" s="36">
        <f t="shared" si="1"/>
        <v>11622.39</v>
      </c>
    </row>
    <row r="7" spans="1:16" x14ac:dyDescent="0.25">
      <c r="A7" s="6">
        <v>44929</v>
      </c>
      <c r="B7" s="7" t="s">
        <v>11</v>
      </c>
      <c r="C7" s="9">
        <v>3826.03</v>
      </c>
      <c r="E7" s="6">
        <v>44930</v>
      </c>
      <c r="F7" s="7" t="s">
        <v>11</v>
      </c>
      <c r="G7" s="9">
        <v>2047.97</v>
      </c>
      <c r="H7" s="35">
        <f t="shared" si="2"/>
        <v>57298.080000000002</v>
      </c>
      <c r="J7" s="6">
        <v>44952</v>
      </c>
      <c r="K7" s="7" t="s">
        <v>12</v>
      </c>
      <c r="L7" s="9">
        <v>8068.1</v>
      </c>
      <c r="M7" s="35">
        <f t="shared" si="3"/>
        <v>66475.740000000005</v>
      </c>
      <c r="N7" s="6">
        <v>44937</v>
      </c>
      <c r="O7" s="36">
        <f t="shared" si="0"/>
        <v>102585.84000000001</v>
      </c>
      <c r="P7" s="36">
        <f t="shared" si="1"/>
        <v>25132.959999999999</v>
      </c>
    </row>
    <row r="8" spans="1:16" x14ac:dyDescent="0.25">
      <c r="A8" s="6">
        <v>44930</v>
      </c>
      <c r="B8" s="7" t="s">
        <v>11</v>
      </c>
      <c r="C8" s="9">
        <v>2047.97</v>
      </c>
      <c r="E8" s="6">
        <v>44931</v>
      </c>
      <c r="F8" s="7" t="s">
        <v>11</v>
      </c>
      <c r="G8" s="9">
        <v>17083.11</v>
      </c>
      <c r="H8" s="35">
        <f t="shared" si="2"/>
        <v>74381.19</v>
      </c>
      <c r="J8" s="6">
        <v>44952</v>
      </c>
      <c r="K8" s="7" t="s">
        <v>12</v>
      </c>
      <c r="L8" s="9">
        <v>10305.27</v>
      </c>
      <c r="M8" s="35">
        <f t="shared" si="3"/>
        <v>76781.010000000009</v>
      </c>
      <c r="N8" s="6">
        <v>44939</v>
      </c>
      <c r="O8" s="36">
        <f t="shared" si="0"/>
        <v>119288.13000000002</v>
      </c>
      <c r="P8" s="36">
        <f t="shared" si="1"/>
        <v>34534.879999999997</v>
      </c>
    </row>
    <row r="9" spans="1:16" x14ac:dyDescent="0.25">
      <c r="A9" s="6">
        <v>44931</v>
      </c>
      <c r="B9" s="7" t="s">
        <v>11</v>
      </c>
      <c r="C9" s="9">
        <v>17083.11</v>
      </c>
      <c r="E9" s="6">
        <v>44931</v>
      </c>
      <c r="F9" s="7" t="s">
        <v>11</v>
      </c>
      <c r="G9" s="9">
        <v>13059.32</v>
      </c>
      <c r="H9" s="35">
        <f t="shared" si="2"/>
        <v>87440.510000000009</v>
      </c>
      <c r="J9" s="6">
        <v>44953</v>
      </c>
      <c r="K9" s="7" t="s">
        <v>12</v>
      </c>
      <c r="L9" s="9">
        <v>12985.289999999999</v>
      </c>
      <c r="M9" s="35">
        <f t="shared" si="3"/>
        <v>89766.3</v>
      </c>
      <c r="N9" s="6">
        <v>44941</v>
      </c>
      <c r="O9" s="36">
        <f t="shared" si="0"/>
        <v>129689.08000000002</v>
      </c>
      <c r="P9" s="36">
        <f t="shared" si="1"/>
        <v>34534.879999999997</v>
      </c>
    </row>
    <row r="10" spans="1:16" x14ac:dyDescent="0.25">
      <c r="A10" s="6">
        <v>44931</v>
      </c>
      <c r="B10" s="7" t="s">
        <v>11</v>
      </c>
      <c r="C10" s="9">
        <v>13059.32</v>
      </c>
      <c r="E10" s="6">
        <v>44931</v>
      </c>
      <c r="F10" s="7" t="s">
        <v>11</v>
      </c>
      <c r="G10" s="9">
        <v>10597.47</v>
      </c>
      <c r="H10" s="35">
        <f t="shared" si="2"/>
        <v>98037.98000000001</v>
      </c>
      <c r="J10" s="6">
        <v>44953</v>
      </c>
      <c r="K10" s="7" t="s">
        <v>12</v>
      </c>
      <c r="L10" s="9">
        <v>6362.74</v>
      </c>
      <c r="M10" s="35">
        <f t="shared" si="3"/>
        <v>96129.040000000008</v>
      </c>
      <c r="N10" s="6">
        <v>44942</v>
      </c>
      <c r="O10" s="36">
        <f t="shared" si="0"/>
        <v>135907.15000000002</v>
      </c>
      <c r="P10" s="36">
        <f t="shared" si="1"/>
        <v>34534.879999999997</v>
      </c>
    </row>
    <row r="11" spans="1:16" x14ac:dyDescent="0.25">
      <c r="A11" s="6">
        <v>44931</v>
      </c>
      <c r="B11" s="7" t="s">
        <v>11</v>
      </c>
      <c r="C11" s="9">
        <v>10597.47</v>
      </c>
      <c r="E11" s="6">
        <v>44934</v>
      </c>
      <c r="F11" s="7" t="s">
        <v>11</v>
      </c>
      <c r="G11" s="9">
        <v>1270.32</v>
      </c>
      <c r="H11" s="35">
        <f t="shared" si="2"/>
        <v>99308.300000000017</v>
      </c>
      <c r="J11" s="6">
        <v>44957</v>
      </c>
      <c r="K11" s="7" t="s">
        <v>12</v>
      </c>
      <c r="L11" s="9">
        <v>11602.43</v>
      </c>
      <c r="M11" s="35">
        <f t="shared" si="3"/>
        <v>107731.47</v>
      </c>
      <c r="N11" s="6">
        <v>44943</v>
      </c>
      <c r="O11" s="36">
        <f t="shared" si="0"/>
        <v>140433.30000000002</v>
      </c>
      <c r="P11" s="36">
        <f t="shared" si="1"/>
        <v>34534.879999999997</v>
      </c>
    </row>
    <row r="12" spans="1:16" x14ac:dyDescent="0.25">
      <c r="A12" s="6">
        <v>44934</v>
      </c>
      <c r="B12" s="7" t="s">
        <v>11</v>
      </c>
      <c r="C12" s="9">
        <v>1270.32</v>
      </c>
      <c r="E12" s="6">
        <v>44934</v>
      </c>
      <c r="F12" s="7" t="s">
        <v>11</v>
      </c>
      <c r="G12" s="9">
        <v>3277.54</v>
      </c>
      <c r="H12" s="35">
        <f t="shared" si="2"/>
        <v>102585.84000000001</v>
      </c>
      <c r="J12" s="6">
        <v>44958</v>
      </c>
      <c r="K12" s="7" t="s">
        <v>12</v>
      </c>
      <c r="L12" s="9">
        <v>10952.880000000001</v>
      </c>
      <c r="M12" s="35">
        <f t="shared" si="3"/>
        <v>118684.35</v>
      </c>
      <c r="N12" s="6">
        <v>44945</v>
      </c>
      <c r="O12" s="36">
        <f t="shared" si="0"/>
        <v>140433.30000000002</v>
      </c>
      <c r="P12" s="36">
        <f t="shared" si="1"/>
        <v>45216.85</v>
      </c>
    </row>
    <row r="13" spans="1:16" x14ac:dyDescent="0.25">
      <c r="A13" s="6">
        <v>44934</v>
      </c>
      <c r="B13" s="7" t="s">
        <v>11</v>
      </c>
      <c r="C13" s="9">
        <v>3277.54</v>
      </c>
      <c r="E13" s="6">
        <v>44939</v>
      </c>
      <c r="F13" s="7" t="s">
        <v>11</v>
      </c>
      <c r="G13" s="9">
        <v>7908.33</v>
      </c>
      <c r="H13" s="35">
        <f t="shared" si="2"/>
        <v>110494.17000000001</v>
      </c>
      <c r="J13" s="6">
        <v>44958</v>
      </c>
      <c r="K13" s="7" t="s">
        <v>12</v>
      </c>
      <c r="L13" s="9">
        <v>10007.32</v>
      </c>
      <c r="M13" s="35">
        <f t="shared" si="3"/>
        <v>128691.67000000001</v>
      </c>
      <c r="N13" s="6">
        <v>44946</v>
      </c>
      <c r="O13" s="36">
        <f t="shared" si="0"/>
        <v>153657.61000000002</v>
      </c>
      <c r="P13" s="36">
        <f t="shared" si="1"/>
        <v>45216.85</v>
      </c>
    </row>
    <row r="14" spans="1:16" x14ac:dyDescent="0.25">
      <c r="A14" s="6">
        <v>44937</v>
      </c>
      <c r="B14" s="7" t="s">
        <v>12</v>
      </c>
      <c r="C14" s="9">
        <v>13510.57</v>
      </c>
      <c r="E14" s="6">
        <v>44939</v>
      </c>
      <c r="F14" s="7" t="s">
        <v>11</v>
      </c>
      <c r="G14" s="9">
        <v>8793.9600000000009</v>
      </c>
      <c r="H14" s="35">
        <f t="shared" si="2"/>
        <v>119288.13000000002</v>
      </c>
      <c r="J14" s="6">
        <v>44959</v>
      </c>
      <c r="K14" s="7" t="s">
        <v>12</v>
      </c>
      <c r="L14" s="9">
        <v>10759.49</v>
      </c>
      <c r="M14" s="35">
        <f t="shared" si="3"/>
        <v>139451.16</v>
      </c>
      <c r="N14" s="6">
        <v>44951</v>
      </c>
      <c r="O14" s="36">
        <f t="shared" si="0"/>
        <v>174503.25000000003</v>
      </c>
      <c r="P14" s="36">
        <f t="shared" si="1"/>
        <v>45216.85</v>
      </c>
    </row>
    <row r="15" spans="1:16" x14ac:dyDescent="0.25">
      <c r="A15" s="6">
        <v>44939</v>
      </c>
      <c r="B15" s="7" t="s">
        <v>12</v>
      </c>
      <c r="C15" s="9">
        <v>9401.92</v>
      </c>
      <c r="E15" s="6">
        <v>44941</v>
      </c>
      <c r="F15" s="7" t="s">
        <v>11</v>
      </c>
      <c r="G15" s="9">
        <v>2488.77</v>
      </c>
      <c r="H15" s="35">
        <f t="shared" si="2"/>
        <v>121776.90000000002</v>
      </c>
      <c r="J15" s="6">
        <v>44968</v>
      </c>
      <c r="K15" s="7" t="s">
        <v>12</v>
      </c>
      <c r="L15" s="9">
        <v>12266.429999999998</v>
      </c>
      <c r="M15" s="35">
        <f t="shared" si="3"/>
        <v>151717.59</v>
      </c>
      <c r="N15" s="6">
        <v>44952</v>
      </c>
      <c r="O15" s="36">
        <f t="shared" si="0"/>
        <v>174503.25000000003</v>
      </c>
      <c r="P15" s="36">
        <f t="shared" si="1"/>
        <v>76781.010000000009</v>
      </c>
    </row>
    <row r="16" spans="1:16" x14ac:dyDescent="0.25">
      <c r="A16" s="6">
        <v>44939</v>
      </c>
      <c r="B16" s="7" t="s">
        <v>11</v>
      </c>
      <c r="C16" s="9">
        <v>7908.33</v>
      </c>
      <c r="E16" s="6">
        <v>44941</v>
      </c>
      <c r="F16" s="7" t="s">
        <v>11</v>
      </c>
      <c r="G16" s="9">
        <v>7912.18</v>
      </c>
      <c r="H16" s="35">
        <f t="shared" si="2"/>
        <v>129689.08000000002</v>
      </c>
      <c r="J16" s="6">
        <v>44969</v>
      </c>
      <c r="K16" s="7" t="s">
        <v>12</v>
      </c>
      <c r="L16" s="9">
        <v>10619.130000000001</v>
      </c>
      <c r="M16" s="35">
        <f t="shared" si="3"/>
        <v>162336.72</v>
      </c>
      <c r="N16" s="6">
        <v>44953</v>
      </c>
      <c r="O16" s="36">
        <f t="shared" si="0"/>
        <v>174503.25000000003</v>
      </c>
      <c r="P16" s="36">
        <f t="shared" si="1"/>
        <v>96129.040000000008</v>
      </c>
    </row>
    <row r="17" spans="1:16" x14ac:dyDescent="0.25">
      <c r="A17" s="6">
        <v>44939</v>
      </c>
      <c r="B17" s="7" t="s">
        <v>11</v>
      </c>
      <c r="C17" s="9">
        <v>8793.9600000000009</v>
      </c>
      <c r="E17" s="6">
        <v>44942</v>
      </c>
      <c r="F17" s="7" t="s">
        <v>11</v>
      </c>
      <c r="G17" s="9">
        <v>6218.07</v>
      </c>
      <c r="H17" s="35">
        <f t="shared" si="2"/>
        <v>135907.15000000002</v>
      </c>
      <c r="J17" s="6">
        <v>44971</v>
      </c>
      <c r="K17" s="7" t="s">
        <v>12</v>
      </c>
      <c r="L17" s="9">
        <v>5177.93</v>
      </c>
      <c r="M17" s="35">
        <f t="shared" si="3"/>
        <v>167514.65</v>
      </c>
      <c r="N17" s="6">
        <v>44955</v>
      </c>
      <c r="O17" s="36">
        <f t="shared" si="0"/>
        <v>185047.27000000002</v>
      </c>
      <c r="P17" s="36">
        <f t="shared" si="1"/>
        <v>96129.040000000008</v>
      </c>
    </row>
    <row r="18" spans="1:16" x14ac:dyDescent="0.25">
      <c r="A18" s="6">
        <v>44941</v>
      </c>
      <c r="B18" s="7" t="s">
        <v>11</v>
      </c>
      <c r="C18" s="9">
        <v>2488.77</v>
      </c>
      <c r="E18" s="6">
        <v>44943</v>
      </c>
      <c r="F18" s="7" t="s">
        <v>11</v>
      </c>
      <c r="G18" s="9">
        <v>2273.61</v>
      </c>
      <c r="H18" s="35">
        <f t="shared" si="2"/>
        <v>138180.76</v>
      </c>
      <c r="J18" s="6">
        <v>44975</v>
      </c>
      <c r="K18" s="7" t="s">
        <v>12</v>
      </c>
      <c r="L18" s="9">
        <v>13012.79</v>
      </c>
      <c r="M18" s="35">
        <f t="shared" si="3"/>
        <v>180527.44</v>
      </c>
      <c r="N18" s="6">
        <v>44956</v>
      </c>
      <c r="O18" s="36">
        <f t="shared" si="0"/>
        <v>197284.16999999998</v>
      </c>
      <c r="P18" s="36">
        <f t="shared" si="1"/>
        <v>96129.040000000008</v>
      </c>
    </row>
    <row r="19" spans="1:16" x14ac:dyDescent="0.25">
      <c r="A19" s="6">
        <v>44941</v>
      </c>
      <c r="B19" s="7" t="s">
        <v>11</v>
      </c>
      <c r="C19" s="9">
        <v>7912.18</v>
      </c>
      <c r="E19" s="6">
        <v>44943</v>
      </c>
      <c r="F19" s="7" t="s">
        <v>11</v>
      </c>
      <c r="G19" s="9">
        <v>2252.54</v>
      </c>
      <c r="H19" s="35">
        <f t="shared" si="2"/>
        <v>140433.30000000002</v>
      </c>
      <c r="J19" s="6">
        <v>44979</v>
      </c>
      <c r="K19" s="7" t="s">
        <v>12</v>
      </c>
      <c r="L19" s="9">
        <v>7120.32</v>
      </c>
      <c r="M19" s="35">
        <f t="shared" si="3"/>
        <v>187647.76</v>
      </c>
      <c r="N19" s="6">
        <v>44957</v>
      </c>
      <c r="O19" s="36">
        <f t="shared" si="0"/>
        <v>210284.08</v>
      </c>
      <c r="P19" s="36">
        <f t="shared" si="1"/>
        <v>107731.47</v>
      </c>
    </row>
    <row r="20" spans="1:16" x14ac:dyDescent="0.25">
      <c r="A20" s="6">
        <v>44942</v>
      </c>
      <c r="B20" s="7" t="s">
        <v>11</v>
      </c>
      <c r="C20" s="9">
        <v>6218.07</v>
      </c>
      <c r="E20" s="6">
        <v>44946</v>
      </c>
      <c r="F20" s="7" t="s">
        <v>11</v>
      </c>
      <c r="G20" s="9">
        <v>13224.31</v>
      </c>
      <c r="H20" s="35">
        <f t="shared" si="2"/>
        <v>153657.61000000002</v>
      </c>
      <c r="J20" s="6">
        <v>44989</v>
      </c>
      <c r="K20" s="7" t="s">
        <v>12</v>
      </c>
      <c r="L20" s="9">
        <v>8387.69</v>
      </c>
      <c r="M20" s="35">
        <f t="shared" si="3"/>
        <v>196035.45</v>
      </c>
      <c r="N20" s="6">
        <v>44958</v>
      </c>
      <c r="O20" s="36">
        <f t="shared" si="0"/>
        <v>219294.27</v>
      </c>
      <c r="P20" s="36">
        <f t="shared" si="1"/>
        <v>128691.67000000001</v>
      </c>
    </row>
    <row r="21" spans="1:16" x14ac:dyDescent="0.25">
      <c r="A21" s="6">
        <v>44943</v>
      </c>
      <c r="B21" s="7" t="s">
        <v>11</v>
      </c>
      <c r="C21" s="9">
        <v>2273.61</v>
      </c>
      <c r="E21" s="6">
        <v>44951</v>
      </c>
      <c r="F21" s="7" t="s">
        <v>11</v>
      </c>
      <c r="G21" s="9">
        <v>8880.1299999999992</v>
      </c>
      <c r="H21" s="35">
        <f t="shared" si="2"/>
        <v>162537.74000000002</v>
      </c>
      <c r="J21" s="6">
        <v>44989</v>
      </c>
      <c r="K21" s="7" t="s">
        <v>12</v>
      </c>
      <c r="L21" s="9">
        <v>5379.22</v>
      </c>
      <c r="M21" s="35">
        <f t="shared" si="3"/>
        <v>201414.67</v>
      </c>
      <c r="N21" s="6">
        <v>44959</v>
      </c>
      <c r="O21" s="36">
        <f t="shared" si="0"/>
        <v>231709.02</v>
      </c>
      <c r="P21" s="36">
        <f t="shared" si="1"/>
        <v>139451.16</v>
      </c>
    </row>
    <row r="22" spans="1:16" x14ac:dyDescent="0.25">
      <c r="A22" s="6">
        <v>44943</v>
      </c>
      <c r="B22" s="7" t="s">
        <v>11</v>
      </c>
      <c r="C22" s="9">
        <v>2252.54</v>
      </c>
      <c r="E22" s="6">
        <v>44951</v>
      </c>
      <c r="F22" s="7" t="s">
        <v>11</v>
      </c>
      <c r="G22" s="9">
        <v>11965.509999999998</v>
      </c>
      <c r="H22" s="35">
        <f t="shared" si="2"/>
        <v>174503.25000000003</v>
      </c>
      <c r="J22" s="6">
        <v>44992</v>
      </c>
      <c r="K22" s="7" t="s">
        <v>12</v>
      </c>
      <c r="L22" s="9">
        <v>9844.15</v>
      </c>
      <c r="M22" s="35">
        <f t="shared" si="3"/>
        <v>211258.82</v>
      </c>
      <c r="N22" s="6">
        <v>44960</v>
      </c>
      <c r="O22" s="36">
        <f t="shared" si="0"/>
        <v>240657.11</v>
      </c>
      <c r="P22" s="36">
        <f t="shared" si="1"/>
        <v>139451.16</v>
      </c>
    </row>
    <row r="23" spans="1:16" x14ac:dyDescent="0.25">
      <c r="A23" s="6">
        <v>44945</v>
      </c>
      <c r="B23" s="7" t="s">
        <v>12</v>
      </c>
      <c r="C23" s="9">
        <v>10681.970000000001</v>
      </c>
      <c r="E23" s="6">
        <v>44955</v>
      </c>
      <c r="F23" s="7" t="s">
        <v>11</v>
      </c>
      <c r="G23" s="9">
        <v>10544.02</v>
      </c>
      <c r="H23" s="35">
        <f t="shared" si="2"/>
        <v>185047.27000000002</v>
      </c>
      <c r="J23" s="6">
        <v>44997</v>
      </c>
      <c r="K23" s="7" t="s">
        <v>12</v>
      </c>
      <c r="L23" s="9">
        <v>6665.9400000000005</v>
      </c>
      <c r="M23" s="35">
        <f t="shared" si="3"/>
        <v>217924.76</v>
      </c>
      <c r="N23" s="6">
        <v>44962</v>
      </c>
      <c r="O23" s="36">
        <f t="shared" si="0"/>
        <v>243707.16</v>
      </c>
      <c r="P23" s="36">
        <f t="shared" si="1"/>
        <v>139451.16</v>
      </c>
    </row>
    <row r="24" spans="1:16" x14ac:dyDescent="0.25">
      <c r="A24" s="6">
        <v>44946</v>
      </c>
      <c r="B24" s="7" t="s">
        <v>11</v>
      </c>
      <c r="C24" s="9">
        <v>13224.31</v>
      </c>
      <c r="E24" s="6">
        <v>44956</v>
      </c>
      <c r="F24" s="7" t="s">
        <v>11</v>
      </c>
      <c r="G24" s="9">
        <v>8049.61</v>
      </c>
      <c r="H24" s="35">
        <f t="shared" si="2"/>
        <v>193096.88</v>
      </c>
      <c r="J24" s="6">
        <v>45010</v>
      </c>
      <c r="K24" s="7" t="s">
        <v>12</v>
      </c>
      <c r="L24" s="9">
        <v>10085.130000000001</v>
      </c>
      <c r="M24" s="35">
        <f t="shared" si="3"/>
        <v>228009.89</v>
      </c>
      <c r="N24" s="6">
        <v>44963</v>
      </c>
      <c r="O24" s="36">
        <f t="shared" si="0"/>
        <v>258359.48</v>
      </c>
      <c r="P24" s="36">
        <f t="shared" si="1"/>
        <v>139451.16</v>
      </c>
    </row>
    <row r="25" spans="1:16" x14ac:dyDescent="0.25">
      <c r="A25" s="6">
        <v>44951</v>
      </c>
      <c r="B25" s="7" t="s">
        <v>11</v>
      </c>
      <c r="C25" s="9">
        <v>8880.1299999999992</v>
      </c>
      <c r="E25" s="6">
        <v>44956</v>
      </c>
      <c r="F25" s="7" t="s">
        <v>11</v>
      </c>
      <c r="G25" s="9">
        <v>2893.7999999999997</v>
      </c>
      <c r="H25" s="35">
        <f t="shared" si="2"/>
        <v>195990.68</v>
      </c>
      <c r="J25" s="6">
        <v>45012</v>
      </c>
      <c r="K25" s="7" t="s">
        <v>12</v>
      </c>
      <c r="L25" s="9">
        <v>8468.119999999999</v>
      </c>
      <c r="M25" s="35">
        <f t="shared" si="3"/>
        <v>236478.01</v>
      </c>
      <c r="N25" s="6">
        <v>44965</v>
      </c>
      <c r="O25" s="36">
        <f t="shared" si="0"/>
        <v>279611.03000000003</v>
      </c>
      <c r="P25" s="36">
        <f t="shared" si="1"/>
        <v>139451.16</v>
      </c>
    </row>
    <row r="26" spans="1:16" x14ac:dyDescent="0.25">
      <c r="A26" s="6">
        <v>44951</v>
      </c>
      <c r="B26" s="7" t="s">
        <v>11</v>
      </c>
      <c r="C26" s="9">
        <v>11965.509999999998</v>
      </c>
      <c r="E26" s="6">
        <v>44956</v>
      </c>
      <c r="F26" s="7" t="s">
        <v>11</v>
      </c>
      <c r="G26" s="9">
        <v>1293.4899999999998</v>
      </c>
      <c r="H26" s="35">
        <f t="shared" si="2"/>
        <v>197284.16999999998</v>
      </c>
      <c r="J26" s="6">
        <v>45016</v>
      </c>
      <c r="K26" s="7" t="s">
        <v>12</v>
      </c>
      <c r="L26" s="9">
        <v>10205.57</v>
      </c>
      <c r="M26" s="35">
        <f t="shared" si="3"/>
        <v>246683.58000000002</v>
      </c>
      <c r="N26" s="6">
        <v>44968</v>
      </c>
      <c r="O26" s="36">
        <f t="shared" si="0"/>
        <v>279611.03000000003</v>
      </c>
      <c r="P26" s="36">
        <f t="shared" si="1"/>
        <v>151717.59</v>
      </c>
    </row>
    <row r="27" spans="1:16" x14ac:dyDescent="0.25">
      <c r="A27" s="6">
        <v>44952</v>
      </c>
      <c r="B27" s="7" t="s">
        <v>12</v>
      </c>
      <c r="C27" s="9">
        <v>13190.789999999999</v>
      </c>
      <c r="E27" s="6">
        <v>44957</v>
      </c>
      <c r="F27" s="7" t="s">
        <v>11</v>
      </c>
      <c r="G27" s="9">
        <v>12999.91</v>
      </c>
      <c r="H27" s="35">
        <f t="shared" si="2"/>
        <v>210284.08</v>
      </c>
      <c r="J27" s="6">
        <v>45018</v>
      </c>
      <c r="K27" s="7" t="s">
        <v>12</v>
      </c>
      <c r="L27" s="9">
        <v>3754.59</v>
      </c>
      <c r="M27" s="35">
        <f t="shared" si="3"/>
        <v>250438.17</v>
      </c>
      <c r="N27" s="6">
        <v>44969</v>
      </c>
      <c r="O27" s="36">
        <f t="shared" si="0"/>
        <v>292474.87000000005</v>
      </c>
      <c r="P27" s="36">
        <f t="shared" si="1"/>
        <v>162336.72</v>
      </c>
    </row>
    <row r="28" spans="1:16" x14ac:dyDescent="0.25">
      <c r="A28" s="6">
        <v>44952</v>
      </c>
      <c r="B28" s="7" t="s">
        <v>12</v>
      </c>
      <c r="C28" s="9">
        <v>8068.1</v>
      </c>
      <c r="E28" s="6">
        <v>44958</v>
      </c>
      <c r="F28" s="7" t="s">
        <v>11</v>
      </c>
      <c r="G28" s="9">
        <v>9010.1899999999987</v>
      </c>
      <c r="H28" s="35">
        <f t="shared" si="2"/>
        <v>219294.27</v>
      </c>
      <c r="J28" s="6">
        <v>45021</v>
      </c>
      <c r="K28" s="7" t="s">
        <v>12</v>
      </c>
      <c r="L28" s="9">
        <v>3993.16</v>
      </c>
      <c r="M28" s="35">
        <f t="shared" si="3"/>
        <v>254431.33000000002</v>
      </c>
      <c r="N28" s="6">
        <v>44970</v>
      </c>
      <c r="O28" s="36">
        <f t="shared" si="0"/>
        <v>303562.43000000011</v>
      </c>
      <c r="P28" s="36">
        <f t="shared" si="1"/>
        <v>162336.72</v>
      </c>
    </row>
    <row r="29" spans="1:16" x14ac:dyDescent="0.25">
      <c r="A29" s="6">
        <v>44952</v>
      </c>
      <c r="B29" s="7" t="s">
        <v>12</v>
      </c>
      <c r="C29" s="9">
        <v>10305.27</v>
      </c>
      <c r="E29" s="6">
        <v>44959</v>
      </c>
      <c r="F29" s="7" t="s">
        <v>11</v>
      </c>
      <c r="G29" s="9">
        <v>12414.75</v>
      </c>
      <c r="H29" s="35">
        <f t="shared" si="2"/>
        <v>231709.02</v>
      </c>
      <c r="J29" s="6">
        <v>45036</v>
      </c>
      <c r="K29" s="7" t="s">
        <v>12</v>
      </c>
      <c r="L29" s="9">
        <v>6835.75</v>
      </c>
      <c r="M29" s="35">
        <f t="shared" si="3"/>
        <v>261267.08000000002</v>
      </c>
      <c r="N29" s="6">
        <v>44971</v>
      </c>
      <c r="O29" s="36">
        <f t="shared" si="0"/>
        <v>316769.9200000001</v>
      </c>
      <c r="P29" s="36">
        <f t="shared" si="1"/>
        <v>167514.65</v>
      </c>
    </row>
    <row r="30" spans="1:16" x14ac:dyDescent="0.25">
      <c r="A30" s="6">
        <v>44953</v>
      </c>
      <c r="B30" s="7" t="s">
        <v>12</v>
      </c>
      <c r="C30" s="9">
        <v>12985.289999999999</v>
      </c>
      <c r="E30" s="6">
        <v>44960</v>
      </c>
      <c r="F30" s="7" t="s">
        <v>11</v>
      </c>
      <c r="G30" s="9">
        <v>8948.09</v>
      </c>
      <c r="H30" s="35">
        <f t="shared" si="2"/>
        <v>240657.11</v>
      </c>
      <c r="J30" s="6">
        <v>45039</v>
      </c>
      <c r="K30" s="7" t="s">
        <v>12</v>
      </c>
      <c r="L30" s="9">
        <v>7207.25</v>
      </c>
      <c r="M30" s="35">
        <f t="shared" si="3"/>
        <v>268474.33</v>
      </c>
      <c r="N30" s="6">
        <v>44975</v>
      </c>
      <c r="O30" s="36">
        <f t="shared" si="0"/>
        <v>316769.9200000001</v>
      </c>
      <c r="P30" s="36">
        <f t="shared" si="1"/>
        <v>180527.44</v>
      </c>
    </row>
    <row r="31" spans="1:16" x14ac:dyDescent="0.25">
      <c r="A31" s="6">
        <v>44953</v>
      </c>
      <c r="B31" s="7" t="s">
        <v>12</v>
      </c>
      <c r="C31" s="9">
        <v>6362.74</v>
      </c>
      <c r="E31" s="6">
        <v>44962</v>
      </c>
      <c r="F31" s="7" t="s">
        <v>11</v>
      </c>
      <c r="G31" s="9">
        <v>766.19999999999993</v>
      </c>
      <c r="H31" s="35">
        <f t="shared" si="2"/>
        <v>241423.31</v>
      </c>
      <c r="J31" s="6">
        <v>45040</v>
      </c>
      <c r="K31" s="7" t="s">
        <v>12</v>
      </c>
      <c r="L31" s="9">
        <v>12549.740000000002</v>
      </c>
      <c r="M31" s="35">
        <f t="shared" si="3"/>
        <v>281024.07</v>
      </c>
      <c r="N31" s="6">
        <v>44976</v>
      </c>
      <c r="O31" s="36">
        <f t="shared" si="0"/>
        <v>322242.4200000001</v>
      </c>
      <c r="P31" s="36">
        <f t="shared" si="1"/>
        <v>180527.44</v>
      </c>
    </row>
    <row r="32" spans="1:16" x14ac:dyDescent="0.25">
      <c r="A32" s="6">
        <v>44955</v>
      </c>
      <c r="B32" s="7" t="s">
        <v>11</v>
      </c>
      <c r="C32" s="9">
        <v>10544.02</v>
      </c>
      <c r="E32" s="6">
        <v>44962</v>
      </c>
      <c r="F32" s="7" t="s">
        <v>11</v>
      </c>
      <c r="G32" s="9">
        <v>2283.85</v>
      </c>
      <c r="H32" s="35">
        <f t="shared" si="2"/>
        <v>243707.16</v>
      </c>
      <c r="J32" s="6">
        <v>45051</v>
      </c>
      <c r="K32" s="7" t="s">
        <v>12</v>
      </c>
      <c r="L32" s="9">
        <v>13130.59</v>
      </c>
      <c r="M32" s="35">
        <f t="shared" si="3"/>
        <v>294154.66000000003</v>
      </c>
      <c r="N32" s="6">
        <v>44977</v>
      </c>
      <c r="O32" s="36">
        <f t="shared" si="0"/>
        <v>327788.47000000009</v>
      </c>
      <c r="P32" s="36">
        <f t="shared" si="1"/>
        <v>180527.44</v>
      </c>
    </row>
    <row r="33" spans="1:16" x14ac:dyDescent="0.25">
      <c r="A33" s="6">
        <v>44956</v>
      </c>
      <c r="B33" s="7" t="s">
        <v>11</v>
      </c>
      <c r="C33" s="9">
        <v>8049.61</v>
      </c>
      <c r="E33" s="6">
        <v>44963</v>
      </c>
      <c r="F33" s="7" t="s">
        <v>11</v>
      </c>
      <c r="G33" s="9">
        <v>13383.54</v>
      </c>
      <c r="H33" s="35">
        <f t="shared" si="2"/>
        <v>257090.7</v>
      </c>
      <c r="J33" s="6">
        <v>45052</v>
      </c>
      <c r="K33" s="7" t="s">
        <v>12</v>
      </c>
      <c r="L33" s="9">
        <v>6208.18</v>
      </c>
      <c r="M33" s="35">
        <f t="shared" si="3"/>
        <v>300362.84000000003</v>
      </c>
      <c r="N33" s="6">
        <v>44979</v>
      </c>
      <c r="O33" s="36">
        <f t="shared" si="0"/>
        <v>356064.58000000007</v>
      </c>
      <c r="P33" s="36">
        <f t="shared" si="1"/>
        <v>187647.76</v>
      </c>
    </row>
    <row r="34" spans="1:16" x14ac:dyDescent="0.25">
      <c r="A34" s="6">
        <v>44956</v>
      </c>
      <c r="B34" s="7" t="s">
        <v>11</v>
      </c>
      <c r="C34" s="9">
        <v>2893.7999999999997</v>
      </c>
      <c r="E34" s="6">
        <v>44963</v>
      </c>
      <c r="F34" s="7" t="s">
        <v>11</v>
      </c>
      <c r="G34" s="9">
        <v>1268.78</v>
      </c>
      <c r="H34" s="35">
        <f t="shared" si="2"/>
        <v>258359.48</v>
      </c>
      <c r="J34" s="6">
        <v>45056</v>
      </c>
      <c r="K34" s="7" t="s">
        <v>12</v>
      </c>
      <c r="L34" s="9">
        <v>2715.02</v>
      </c>
      <c r="M34" s="35">
        <f t="shared" si="3"/>
        <v>303077.86000000004</v>
      </c>
      <c r="N34" s="6">
        <v>44980</v>
      </c>
      <c r="O34" s="36">
        <f t="shared" si="0"/>
        <v>369961.74000000005</v>
      </c>
      <c r="P34" s="36">
        <f t="shared" si="1"/>
        <v>187647.76</v>
      </c>
    </row>
    <row r="35" spans="1:16" x14ac:dyDescent="0.25">
      <c r="A35" s="6">
        <v>44956</v>
      </c>
      <c r="B35" s="7" t="s">
        <v>11</v>
      </c>
      <c r="C35" s="9">
        <v>1293.4899999999998</v>
      </c>
      <c r="E35" s="6">
        <v>44965</v>
      </c>
      <c r="F35" s="7" t="s">
        <v>11</v>
      </c>
      <c r="G35" s="9">
        <v>21251.55</v>
      </c>
      <c r="H35" s="35">
        <f t="shared" si="2"/>
        <v>279611.03000000003</v>
      </c>
      <c r="J35" s="6">
        <v>45058</v>
      </c>
      <c r="K35" s="7" t="s">
        <v>12</v>
      </c>
      <c r="L35" s="9">
        <v>11541.11</v>
      </c>
      <c r="M35" s="35">
        <f t="shared" si="3"/>
        <v>314618.97000000003</v>
      </c>
      <c r="N35" s="6">
        <v>44982</v>
      </c>
      <c r="O35" s="36">
        <f t="shared" si="0"/>
        <v>376989.80000000005</v>
      </c>
      <c r="P35" s="36">
        <f t="shared" si="1"/>
        <v>187647.76</v>
      </c>
    </row>
    <row r="36" spans="1:16" x14ac:dyDescent="0.25">
      <c r="A36" s="6">
        <v>44957</v>
      </c>
      <c r="B36" s="7" t="s">
        <v>11</v>
      </c>
      <c r="C36" s="9">
        <v>12999.91</v>
      </c>
      <c r="E36" s="6">
        <v>44969</v>
      </c>
      <c r="F36" s="7" t="s">
        <v>11</v>
      </c>
      <c r="G36" s="9">
        <v>12863.84</v>
      </c>
      <c r="H36" s="35">
        <f t="shared" si="2"/>
        <v>292474.87000000005</v>
      </c>
      <c r="J36" s="6">
        <v>45059</v>
      </c>
      <c r="K36" s="7" t="s">
        <v>12</v>
      </c>
      <c r="L36" s="9">
        <v>12009.49</v>
      </c>
      <c r="M36" s="35">
        <f t="shared" si="3"/>
        <v>326628.46000000002</v>
      </c>
      <c r="N36" s="6">
        <v>44983</v>
      </c>
      <c r="O36" s="36">
        <f t="shared" si="0"/>
        <v>397440.94000000006</v>
      </c>
      <c r="P36" s="36">
        <f t="shared" si="1"/>
        <v>187647.76</v>
      </c>
    </row>
    <row r="37" spans="1:16" x14ac:dyDescent="0.25">
      <c r="A37" s="6">
        <v>44957</v>
      </c>
      <c r="B37" s="7" t="s">
        <v>12</v>
      </c>
      <c r="C37" s="9">
        <v>11602.43</v>
      </c>
      <c r="E37" s="6">
        <v>44970</v>
      </c>
      <c r="F37" s="7" t="s">
        <v>11</v>
      </c>
      <c r="G37" s="9">
        <v>1592.53</v>
      </c>
      <c r="H37" s="35">
        <f t="shared" si="2"/>
        <v>294067.40000000008</v>
      </c>
      <c r="J37" s="6">
        <v>45060</v>
      </c>
      <c r="K37" s="7" t="s">
        <v>12</v>
      </c>
      <c r="L37" s="9">
        <v>18032.010000000002</v>
      </c>
      <c r="M37" s="35">
        <f t="shared" si="3"/>
        <v>344660.47000000003</v>
      </c>
      <c r="N37" s="6">
        <v>44989</v>
      </c>
      <c r="O37" s="36">
        <f t="shared" si="0"/>
        <v>397440.94000000006</v>
      </c>
      <c r="P37" s="36">
        <f t="shared" si="1"/>
        <v>201414.67</v>
      </c>
    </row>
    <row r="38" spans="1:16" x14ac:dyDescent="0.25">
      <c r="A38" s="6">
        <v>44958</v>
      </c>
      <c r="B38" s="7" t="s">
        <v>12</v>
      </c>
      <c r="C38" s="9">
        <v>10952.880000000001</v>
      </c>
      <c r="E38" s="6">
        <v>44970</v>
      </c>
      <c r="F38" s="7" t="s">
        <v>11</v>
      </c>
      <c r="G38" s="9">
        <v>9495.0300000000007</v>
      </c>
      <c r="H38" s="35">
        <f t="shared" si="2"/>
        <v>303562.43000000011</v>
      </c>
      <c r="J38" s="6">
        <v>45061</v>
      </c>
      <c r="K38" s="7" t="s">
        <v>12</v>
      </c>
      <c r="L38" s="9">
        <v>7339.08</v>
      </c>
      <c r="M38" s="35">
        <f t="shared" si="3"/>
        <v>351999.55000000005</v>
      </c>
      <c r="N38" s="6">
        <v>44991</v>
      </c>
      <c r="O38" s="36">
        <f t="shared" si="0"/>
        <v>401616.96000000008</v>
      </c>
      <c r="P38" s="36">
        <f t="shared" si="1"/>
        <v>201414.67</v>
      </c>
    </row>
    <row r="39" spans="1:16" x14ac:dyDescent="0.25">
      <c r="A39" s="6">
        <v>44958</v>
      </c>
      <c r="B39" s="7" t="s">
        <v>11</v>
      </c>
      <c r="C39" s="9">
        <v>9010.1899999999987</v>
      </c>
      <c r="E39" s="6">
        <v>44971</v>
      </c>
      <c r="F39" s="7" t="s">
        <v>11</v>
      </c>
      <c r="G39" s="9">
        <v>13207.49</v>
      </c>
      <c r="H39" s="35">
        <f t="shared" si="2"/>
        <v>316769.9200000001</v>
      </c>
      <c r="J39" s="6">
        <v>45065</v>
      </c>
      <c r="K39" s="7" t="s">
        <v>12</v>
      </c>
      <c r="L39" s="9">
        <v>10027.85</v>
      </c>
      <c r="M39" s="35">
        <f t="shared" si="3"/>
        <v>362027.4</v>
      </c>
      <c r="N39" s="6">
        <v>44992</v>
      </c>
      <c r="O39" s="36">
        <f t="shared" si="0"/>
        <v>401616.96000000008</v>
      </c>
      <c r="P39" s="36">
        <f t="shared" si="1"/>
        <v>211258.82</v>
      </c>
    </row>
    <row r="40" spans="1:16" x14ac:dyDescent="0.25">
      <c r="A40" s="6">
        <v>44958</v>
      </c>
      <c r="B40" s="7" t="s">
        <v>12</v>
      </c>
      <c r="C40" s="9">
        <v>10007.32</v>
      </c>
      <c r="E40" s="6">
        <v>44976</v>
      </c>
      <c r="F40" s="7" t="s">
        <v>11</v>
      </c>
      <c r="G40" s="9">
        <v>5472.5</v>
      </c>
      <c r="H40" s="35">
        <f t="shared" si="2"/>
        <v>322242.4200000001</v>
      </c>
      <c r="J40" s="6">
        <v>45067</v>
      </c>
      <c r="K40" s="7" t="s">
        <v>12</v>
      </c>
      <c r="L40" s="9">
        <v>9026.64</v>
      </c>
      <c r="M40" s="35">
        <f t="shared" si="3"/>
        <v>371054.04000000004</v>
      </c>
      <c r="N40" s="6">
        <v>44993</v>
      </c>
      <c r="O40" s="36">
        <f t="shared" si="0"/>
        <v>421885.96000000008</v>
      </c>
      <c r="P40" s="36">
        <f t="shared" si="1"/>
        <v>211258.82</v>
      </c>
    </row>
    <row r="41" spans="1:16" x14ac:dyDescent="0.25">
      <c r="A41" s="6">
        <v>44959</v>
      </c>
      <c r="B41" s="7" t="s">
        <v>12</v>
      </c>
      <c r="C41" s="9">
        <v>10759.49</v>
      </c>
      <c r="E41" s="6">
        <v>44977</v>
      </c>
      <c r="F41" s="7" t="s">
        <v>11</v>
      </c>
      <c r="G41" s="9">
        <v>5546.0499999999993</v>
      </c>
      <c r="H41" s="35">
        <f t="shared" si="2"/>
        <v>327788.47000000009</v>
      </c>
      <c r="J41" s="6">
        <v>45072</v>
      </c>
      <c r="K41" s="7" t="s">
        <v>12</v>
      </c>
      <c r="L41" s="9">
        <v>4648.1099999999997</v>
      </c>
      <c r="M41" s="35">
        <f t="shared" si="3"/>
        <v>375702.15</v>
      </c>
      <c r="N41" s="6">
        <v>44997</v>
      </c>
      <c r="O41" s="36">
        <f t="shared" si="0"/>
        <v>430896.07000000007</v>
      </c>
      <c r="P41" s="36">
        <f t="shared" si="1"/>
        <v>217924.76</v>
      </c>
    </row>
    <row r="42" spans="1:16" x14ac:dyDescent="0.25">
      <c r="A42" s="6">
        <v>44959</v>
      </c>
      <c r="B42" s="7" t="s">
        <v>11</v>
      </c>
      <c r="C42" s="9">
        <v>12414.75</v>
      </c>
      <c r="E42" s="6">
        <v>44979</v>
      </c>
      <c r="F42" s="7" t="s">
        <v>11</v>
      </c>
      <c r="G42" s="9">
        <v>28276.11</v>
      </c>
      <c r="H42" s="35">
        <f t="shared" si="2"/>
        <v>356064.58000000007</v>
      </c>
      <c r="J42" s="6">
        <v>45072</v>
      </c>
      <c r="K42" s="7" t="s">
        <v>12</v>
      </c>
      <c r="L42" s="9">
        <v>10407.390000000001</v>
      </c>
      <c r="M42" s="35">
        <f t="shared" si="3"/>
        <v>386109.54000000004</v>
      </c>
      <c r="N42" s="6">
        <v>44999</v>
      </c>
      <c r="O42" s="36">
        <f t="shared" si="0"/>
        <v>432745.46000000008</v>
      </c>
      <c r="P42" s="36">
        <f t="shared" si="1"/>
        <v>217924.76</v>
      </c>
    </row>
    <row r="43" spans="1:16" x14ac:dyDescent="0.25">
      <c r="A43" s="6">
        <v>44960</v>
      </c>
      <c r="B43" s="7" t="s">
        <v>11</v>
      </c>
      <c r="C43" s="9">
        <v>8948.09</v>
      </c>
      <c r="E43" s="6">
        <v>44980</v>
      </c>
      <c r="F43" s="7" t="s">
        <v>11</v>
      </c>
      <c r="G43" s="9">
        <v>13897.16</v>
      </c>
      <c r="H43" s="35">
        <f t="shared" si="2"/>
        <v>369961.74000000005</v>
      </c>
      <c r="J43" s="6">
        <v>45075</v>
      </c>
      <c r="K43" s="7" t="s">
        <v>12</v>
      </c>
      <c r="L43" s="9">
        <v>10903.37</v>
      </c>
      <c r="M43" s="35">
        <f t="shared" si="3"/>
        <v>397012.91000000003</v>
      </c>
      <c r="N43" s="6">
        <v>45000</v>
      </c>
      <c r="O43" s="36">
        <f t="shared" si="0"/>
        <v>459794.6100000001</v>
      </c>
      <c r="P43" s="36">
        <f t="shared" si="1"/>
        <v>217924.76</v>
      </c>
    </row>
    <row r="44" spans="1:16" x14ac:dyDescent="0.25">
      <c r="A44" s="6">
        <v>44962</v>
      </c>
      <c r="B44" s="7" t="s">
        <v>11</v>
      </c>
      <c r="C44" s="9">
        <v>766.19999999999993</v>
      </c>
      <c r="E44" s="6">
        <v>44982</v>
      </c>
      <c r="F44" s="7" t="s">
        <v>11</v>
      </c>
      <c r="G44" s="9">
        <v>7028.0599999999995</v>
      </c>
      <c r="H44" s="35">
        <f t="shared" si="2"/>
        <v>376989.80000000005</v>
      </c>
      <c r="J44" s="6">
        <v>45078</v>
      </c>
      <c r="K44" s="7" t="s">
        <v>12</v>
      </c>
      <c r="L44" s="9">
        <v>8952.0600000000013</v>
      </c>
      <c r="M44" s="35">
        <f t="shared" si="3"/>
        <v>405964.97000000003</v>
      </c>
      <c r="N44" s="6">
        <v>45001</v>
      </c>
      <c r="O44" s="36">
        <f t="shared" si="0"/>
        <v>471179.32000000012</v>
      </c>
      <c r="P44" s="36">
        <f t="shared" si="1"/>
        <v>217924.76</v>
      </c>
    </row>
    <row r="45" spans="1:16" x14ac:dyDescent="0.25">
      <c r="A45" s="6">
        <v>44962</v>
      </c>
      <c r="B45" s="7" t="s">
        <v>11</v>
      </c>
      <c r="C45" s="9">
        <v>2283.85</v>
      </c>
      <c r="E45" s="6">
        <v>44983</v>
      </c>
      <c r="F45" s="7" t="s">
        <v>11</v>
      </c>
      <c r="G45" s="9">
        <v>20451.14</v>
      </c>
      <c r="H45" s="35">
        <f t="shared" si="2"/>
        <v>397440.94000000006</v>
      </c>
      <c r="J45" s="6">
        <v>45078</v>
      </c>
      <c r="K45" s="7" t="s">
        <v>12</v>
      </c>
      <c r="L45" s="9">
        <v>3910.3100000000004</v>
      </c>
      <c r="M45" s="35">
        <f t="shared" si="3"/>
        <v>409875.28</v>
      </c>
      <c r="N45" s="6">
        <v>45002</v>
      </c>
      <c r="O45" s="36">
        <f t="shared" si="0"/>
        <v>481209.0400000001</v>
      </c>
      <c r="P45" s="36">
        <f t="shared" si="1"/>
        <v>217924.76</v>
      </c>
    </row>
    <row r="46" spans="1:16" x14ac:dyDescent="0.25">
      <c r="A46" s="6">
        <v>44963</v>
      </c>
      <c r="B46" s="7" t="s">
        <v>11</v>
      </c>
      <c r="C46" s="9">
        <v>13383.54</v>
      </c>
      <c r="E46" s="6">
        <v>44991</v>
      </c>
      <c r="F46" s="7" t="s">
        <v>11</v>
      </c>
      <c r="G46" s="9">
        <v>4176.0199999999995</v>
      </c>
      <c r="H46" s="35">
        <f t="shared" si="2"/>
        <v>401616.96000000008</v>
      </c>
      <c r="J46" s="6">
        <v>45079</v>
      </c>
      <c r="K46" s="7" t="s">
        <v>12</v>
      </c>
      <c r="L46" s="9">
        <v>12575.5</v>
      </c>
      <c r="M46" s="35">
        <f t="shared" si="3"/>
        <v>422450.78</v>
      </c>
      <c r="N46" s="6">
        <v>45004</v>
      </c>
      <c r="O46" s="36">
        <f t="shared" si="0"/>
        <v>508224.26000000013</v>
      </c>
      <c r="P46" s="36">
        <f t="shared" si="1"/>
        <v>217924.76</v>
      </c>
    </row>
    <row r="47" spans="1:16" x14ac:dyDescent="0.25">
      <c r="A47" s="6">
        <v>44963</v>
      </c>
      <c r="B47" s="7" t="s">
        <v>11</v>
      </c>
      <c r="C47" s="9">
        <v>1268.78</v>
      </c>
      <c r="E47" s="6">
        <v>44993</v>
      </c>
      <c r="F47" s="7" t="s">
        <v>11</v>
      </c>
      <c r="G47" s="9">
        <v>11448.42</v>
      </c>
      <c r="H47" s="35">
        <f t="shared" si="2"/>
        <v>413065.38000000006</v>
      </c>
      <c r="J47" s="6">
        <v>45082</v>
      </c>
      <c r="K47" s="7" t="s">
        <v>12</v>
      </c>
      <c r="L47" s="9">
        <v>13093.080000000002</v>
      </c>
      <c r="M47" s="35">
        <f t="shared" si="3"/>
        <v>435543.86000000004</v>
      </c>
      <c r="N47" s="6">
        <v>45006</v>
      </c>
      <c r="O47" s="36">
        <f t="shared" si="0"/>
        <v>527988.13000000024</v>
      </c>
      <c r="P47" s="36">
        <f t="shared" si="1"/>
        <v>217924.76</v>
      </c>
    </row>
    <row r="48" spans="1:16" x14ac:dyDescent="0.25">
      <c r="A48" s="6">
        <v>44965</v>
      </c>
      <c r="B48" s="7" t="s">
        <v>11</v>
      </c>
      <c r="C48" s="9">
        <v>21251.55</v>
      </c>
      <c r="E48" s="6">
        <v>44993</v>
      </c>
      <c r="F48" s="7" t="s">
        <v>11</v>
      </c>
      <c r="G48" s="9">
        <v>8820.58</v>
      </c>
      <c r="H48" s="35">
        <f t="shared" si="2"/>
        <v>421885.96000000008</v>
      </c>
      <c r="J48" s="6">
        <v>45083</v>
      </c>
      <c r="K48" s="7" t="s">
        <v>12</v>
      </c>
      <c r="L48" s="9">
        <v>11777.19</v>
      </c>
      <c r="M48" s="35">
        <f t="shared" si="3"/>
        <v>447321.05000000005</v>
      </c>
      <c r="N48" s="6">
        <v>45010</v>
      </c>
      <c r="O48" s="36">
        <f t="shared" si="0"/>
        <v>527988.13000000024</v>
      </c>
      <c r="P48" s="36">
        <f t="shared" si="1"/>
        <v>228009.89</v>
      </c>
    </row>
    <row r="49" spans="1:16" x14ac:dyDescent="0.25">
      <c r="A49" s="6">
        <v>44968</v>
      </c>
      <c r="B49" s="7" t="s">
        <v>12</v>
      </c>
      <c r="C49" s="9">
        <v>12266.429999999998</v>
      </c>
      <c r="E49" s="6">
        <v>44997</v>
      </c>
      <c r="F49" s="7" t="s">
        <v>11</v>
      </c>
      <c r="G49" s="9">
        <v>9010.11</v>
      </c>
      <c r="H49" s="35">
        <f t="shared" si="2"/>
        <v>430896.07000000007</v>
      </c>
      <c r="J49" s="6">
        <v>45083</v>
      </c>
      <c r="K49" s="7" t="s">
        <v>12</v>
      </c>
      <c r="L49" s="9">
        <v>1333.6399999999999</v>
      </c>
      <c r="M49" s="35">
        <f t="shared" si="3"/>
        <v>448654.69000000006</v>
      </c>
      <c r="N49" s="6">
        <v>45011</v>
      </c>
      <c r="O49" s="36">
        <f t="shared" si="0"/>
        <v>532877.98000000021</v>
      </c>
      <c r="P49" s="36">
        <f t="shared" si="1"/>
        <v>228009.89</v>
      </c>
    </row>
    <row r="50" spans="1:16" x14ac:dyDescent="0.25">
      <c r="A50" s="6">
        <v>44969</v>
      </c>
      <c r="B50" s="7" t="s">
        <v>12</v>
      </c>
      <c r="C50" s="9">
        <v>10619.130000000001</v>
      </c>
      <c r="E50" s="6">
        <v>44999</v>
      </c>
      <c r="F50" s="7" t="s">
        <v>11</v>
      </c>
      <c r="G50" s="9">
        <v>1849.3899999999999</v>
      </c>
      <c r="H50" s="35">
        <f t="shared" si="2"/>
        <v>432745.46000000008</v>
      </c>
      <c r="J50" s="6">
        <v>45086</v>
      </c>
      <c r="K50" s="7" t="s">
        <v>12</v>
      </c>
      <c r="L50" s="9">
        <v>10308.36</v>
      </c>
      <c r="M50" s="35">
        <f t="shared" si="3"/>
        <v>458963.05000000005</v>
      </c>
      <c r="N50" s="6">
        <v>45012</v>
      </c>
      <c r="O50" s="36">
        <f t="shared" si="0"/>
        <v>532877.98000000021</v>
      </c>
      <c r="P50" s="36">
        <f t="shared" si="1"/>
        <v>236478.01</v>
      </c>
    </row>
    <row r="51" spans="1:16" x14ac:dyDescent="0.25">
      <c r="A51" s="6">
        <v>44969</v>
      </c>
      <c r="B51" s="7" t="s">
        <v>11</v>
      </c>
      <c r="C51" s="9">
        <v>12863.84</v>
      </c>
      <c r="E51" s="6">
        <v>45000</v>
      </c>
      <c r="F51" s="7" t="s">
        <v>11</v>
      </c>
      <c r="G51" s="9">
        <v>27049.15</v>
      </c>
      <c r="H51" s="35">
        <f t="shared" si="2"/>
        <v>459794.6100000001</v>
      </c>
      <c r="J51" s="6">
        <v>45086</v>
      </c>
      <c r="K51" s="7" t="s">
        <v>12</v>
      </c>
      <c r="L51" s="9">
        <v>3035.92</v>
      </c>
      <c r="M51" s="35">
        <f t="shared" si="3"/>
        <v>461998.97000000003</v>
      </c>
      <c r="N51" s="6">
        <v>45013</v>
      </c>
      <c r="O51" s="36">
        <f t="shared" si="0"/>
        <v>533464.27000000025</v>
      </c>
      <c r="P51" s="36">
        <f t="shared" si="1"/>
        <v>236478.01</v>
      </c>
    </row>
    <row r="52" spans="1:16" x14ac:dyDescent="0.25">
      <c r="A52" s="6">
        <v>44970</v>
      </c>
      <c r="B52" s="7" t="s">
        <v>11</v>
      </c>
      <c r="C52" s="9">
        <v>1592.53</v>
      </c>
      <c r="E52" s="6">
        <v>45001</v>
      </c>
      <c r="F52" s="7" t="s">
        <v>11</v>
      </c>
      <c r="G52" s="9">
        <v>11384.710000000001</v>
      </c>
      <c r="H52" s="35">
        <f t="shared" si="2"/>
        <v>471179.32000000012</v>
      </c>
      <c r="J52" s="6">
        <v>45088</v>
      </c>
      <c r="K52" s="7" t="s">
        <v>12</v>
      </c>
      <c r="L52" s="9">
        <v>6690.6</v>
      </c>
      <c r="M52" s="35">
        <f t="shared" si="3"/>
        <v>468689.57</v>
      </c>
      <c r="N52" s="6">
        <v>45016</v>
      </c>
      <c r="O52" s="36">
        <f t="shared" si="0"/>
        <v>538765.61000000022</v>
      </c>
      <c r="P52" s="36">
        <f t="shared" si="1"/>
        <v>246683.58000000002</v>
      </c>
    </row>
    <row r="53" spans="1:16" x14ac:dyDescent="0.25">
      <c r="A53" s="6">
        <v>44970</v>
      </c>
      <c r="B53" s="7" t="s">
        <v>11</v>
      </c>
      <c r="C53" s="9">
        <v>9495.0300000000007</v>
      </c>
      <c r="E53" s="6">
        <v>45002</v>
      </c>
      <c r="F53" s="7" t="s">
        <v>11</v>
      </c>
      <c r="G53" s="9">
        <v>10029.719999999999</v>
      </c>
      <c r="H53" s="35">
        <f t="shared" si="2"/>
        <v>481209.0400000001</v>
      </c>
      <c r="J53" s="6">
        <v>45090</v>
      </c>
      <c r="K53" s="7" t="s">
        <v>12</v>
      </c>
      <c r="L53" s="9">
        <v>11968.75</v>
      </c>
      <c r="M53" s="35">
        <f t="shared" si="3"/>
        <v>480658.32</v>
      </c>
      <c r="N53" s="6">
        <v>45018</v>
      </c>
      <c r="O53" s="36">
        <f t="shared" si="0"/>
        <v>538765.61000000022</v>
      </c>
      <c r="P53" s="36">
        <f t="shared" si="1"/>
        <v>250438.17</v>
      </c>
    </row>
    <row r="54" spans="1:16" x14ac:dyDescent="0.25">
      <c r="A54" s="6">
        <v>44971</v>
      </c>
      <c r="B54" s="7" t="s">
        <v>11</v>
      </c>
      <c r="C54" s="9">
        <v>13207.49</v>
      </c>
      <c r="E54" s="6">
        <v>45004</v>
      </c>
      <c r="F54" s="7" t="s">
        <v>11</v>
      </c>
      <c r="G54" s="9">
        <v>12872.28</v>
      </c>
      <c r="H54" s="35">
        <f t="shared" si="2"/>
        <v>494081.32000000012</v>
      </c>
      <c r="J54" s="6">
        <v>45090</v>
      </c>
      <c r="K54" s="7" t="s">
        <v>12</v>
      </c>
      <c r="L54" s="9">
        <v>5146.2300000000005</v>
      </c>
      <c r="M54" s="35">
        <f t="shared" si="3"/>
        <v>485804.55</v>
      </c>
      <c r="N54" s="6">
        <v>45019</v>
      </c>
      <c r="O54" s="36">
        <f t="shared" si="0"/>
        <v>548124.70000000019</v>
      </c>
      <c r="P54" s="36">
        <f t="shared" si="1"/>
        <v>250438.17</v>
      </c>
    </row>
    <row r="55" spans="1:16" x14ac:dyDescent="0.25">
      <c r="A55" s="6">
        <v>44971</v>
      </c>
      <c r="B55" s="7" t="s">
        <v>12</v>
      </c>
      <c r="C55" s="9">
        <v>5177.93</v>
      </c>
      <c r="E55" s="6">
        <v>45004</v>
      </c>
      <c r="F55" s="7" t="s">
        <v>11</v>
      </c>
      <c r="G55" s="9">
        <v>2223.42</v>
      </c>
      <c r="H55" s="35">
        <f t="shared" si="2"/>
        <v>496304.74000000011</v>
      </c>
      <c r="J55" s="6">
        <v>45096</v>
      </c>
      <c r="K55" s="7" t="s">
        <v>12</v>
      </c>
      <c r="L55" s="9">
        <v>5171.58</v>
      </c>
      <c r="M55" s="35">
        <f t="shared" si="3"/>
        <v>490976.13</v>
      </c>
      <c r="N55" s="6">
        <v>45021</v>
      </c>
      <c r="O55" s="36">
        <f t="shared" si="0"/>
        <v>548124.70000000019</v>
      </c>
      <c r="P55" s="36">
        <f t="shared" si="1"/>
        <v>254431.33000000002</v>
      </c>
    </row>
    <row r="56" spans="1:16" x14ac:dyDescent="0.25">
      <c r="A56" s="6">
        <v>44975</v>
      </c>
      <c r="B56" s="7" t="s">
        <v>12</v>
      </c>
      <c r="C56" s="9">
        <v>13012.79</v>
      </c>
      <c r="E56" s="6">
        <v>45004</v>
      </c>
      <c r="F56" s="7" t="s">
        <v>11</v>
      </c>
      <c r="G56" s="9">
        <v>11919.52</v>
      </c>
      <c r="H56" s="35">
        <f t="shared" si="2"/>
        <v>508224.26000000013</v>
      </c>
      <c r="J56" s="6">
        <v>45097</v>
      </c>
      <c r="K56" s="7" t="s">
        <v>12</v>
      </c>
      <c r="L56" s="9">
        <v>5751.68</v>
      </c>
      <c r="M56" s="35">
        <f t="shared" si="3"/>
        <v>496727.81</v>
      </c>
      <c r="N56" s="6">
        <v>45022</v>
      </c>
      <c r="O56" s="36">
        <f t="shared" si="0"/>
        <v>553497.92000000016</v>
      </c>
      <c r="P56" s="36">
        <f t="shared" si="1"/>
        <v>254431.33000000002</v>
      </c>
    </row>
    <row r="57" spans="1:16" x14ac:dyDescent="0.25">
      <c r="A57" s="6">
        <v>44976</v>
      </c>
      <c r="B57" s="7" t="s">
        <v>11</v>
      </c>
      <c r="C57" s="9">
        <v>5472.5</v>
      </c>
      <c r="E57" s="6">
        <v>45006</v>
      </c>
      <c r="F57" s="7" t="s">
        <v>11</v>
      </c>
      <c r="G57" s="9">
        <v>16494.310000000001</v>
      </c>
      <c r="H57" s="35">
        <f t="shared" si="2"/>
        <v>524718.57000000018</v>
      </c>
      <c r="J57" s="6">
        <v>45098</v>
      </c>
      <c r="K57" s="7" t="s">
        <v>12</v>
      </c>
      <c r="L57" s="9">
        <v>4264.43</v>
      </c>
      <c r="M57" s="35">
        <f t="shared" si="3"/>
        <v>500992.24</v>
      </c>
      <c r="N57" s="6">
        <v>45023</v>
      </c>
      <c r="O57" s="36">
        <f t="shared" si="0"/>
        <v>577870.81000000017</v>
      </c>
      <c r="P57" s="36">
        <f t="shared" si="1"/>
        <v>254431.33000000002</v>
      </c>
    </row>
    <row r="58" spans="1:16" x14ac:dyDescent="0.25">
      <c r="A58" s="6">
        <v>44977</v>
      </c>
      <c r="B58" s="7" t="s">
        <v>11</v>
      </c>
      <c r="C58" s="9">
        <v>5546.0499999999993</v>
      </c>
      <c r="E58" s="6">
        <v>45006</v>
      </c>
      <c r="F58" s="7" t="s">
        <v>11</v>
      </c>
      <c r="G58" s="9">
        <v>3269.56</v>
      </c>
      <c r="H58" s="35">
        <f t="shared" si="2"/>
        <v>527988.13000000024</v>
      </c>
      <c r="J58" s="6">
        <v>45114</v>
      </c>
      <c r="K58" s="7" t="s">
        <v>12</v>
      </c>
      <c r="L58" s="9">
        <v>11890.07</v>
      </c>
      <c r="M58" s="35">
        <f t="shared" si="3"/>
        <v>512882.31</v>
      </c>
      <c r="N58" s="6">
        <v>45026</v>
      </c>
      <c r="O58" s="36">
        <f t="shared" si="0"/>
        <v>578732.55000000016</v>
      </c>
      <c r="P58" s="36">
        <f t="shared" si="1"/>
        <v>254431.33000000002</v>
      </c>
    </row>
    <row r="59" spans="1:16" x14ac:dyDescent="0.25">
      <c r="A59" s="6">
        <v>44979</v>
      </c>
      <c r="B59" s="7" t="s">
        <v>11</v>
      </c>
      <c r="C59" s="9">
        <v>28276.11</v>
      </c>
      <c r="E59" s="6">
        <v>45011</v>
      </c>
      <c r="F59" s="7" t="s">
        <v>11</v>
      </c>
      <c r="G59" s="9">
        <v>4889.8499999999995</v>
      </c>
      <c r="H59" s="35">
        <f t="shared" si="2"/>
        <v>532877.98000000021</v>
      </c>
      <c r="J59" s="6">
        <v>45115</v>
      </c>
      <c r="K59" s="7" t="s">
        <v>12</v>
      </c>
      <c r="L59" s="9">
        <v>10925.07</v>
      </c>
      <c r="M59" s="35">
        <f t="shared" si="3"/>
        <v>523807.38</v>
      </c>
      <c r="N59" s="6">
        <v>45027</v>
      </c>
      <c r="O59" s="36">
        <f t="shared" si="0"/>
        <v>590706.14000000013</v>
      </c>
      <c r="P59" s="36">
        <f t="shared" si="1"/>
        <v>254431.33000000002</v>
      </c>
    </row>
    <row r="60" spans="1:16" x14ac:dyDescent="0.25">
      <c r="A60" s="6">
        <v>44979</v>
      </c>
      <c r="B60" s="7" t="s">
        <v>12</v>
      </c>
      <c r="C60" s="9">
        <v>7120.32</v>
      </c>
      <c r="E60" s="6">
        <v>45013</v>
      </c>
      <c r="F60" s="7" t="s">
        <v>11</v>
      </c>
      <c r="G60" s="9">
        <v>586.29</v>
      </c>
      <c r="H60" s="35">
        <f t="shared" si="2"/>
        <v>533464.27000000025</v>
      </c>
      <c r="J60" s="6">
        <v>45119</v>
      </c>
      <c r="K60" s="7" t="s">
        <v>12</v>
      </c>
      <c r="L60" s="9">
        <v>4465.8600000000006</v>
      </c>
      <c r="M60" s="35">
        <f t="shared" si="3"/>
        <v>528273.24</v>
      </c>
      <c r="N60" s="6">
        <v>45028</v>
      </c>
      <c r="O60" s="36">
        <f t="shared" si="0"/>
        <v>602480.63000000012</v>
      </c>
      <c r="P60" s="36">
        <f t="shared" si="1"/>
        <v>254431.33000000002</v>
      </c>
    </row>
    <row r="61" spans="1:16" x14ac:dyDescent="0.25">
      <c r="A61" s="6">
        <v>44980</v>
      </c>
      <c r="B61" s="7" t="s">
        <v>11</v>
      </c>
      <c r="C61" s="9">
        <v>13897.16</v>
      </c>
      <c r="E61" s="6">
        <v>45016</v>
      </c>
      <c r="F61" s="7" t="s">
        <v>11</v>
      </c>
      <c r="G61" s="9">
        <v>5301.34</v>
      </c>
      <c r="H61" s="35">
        <f t="shared" si="2"/>
        <v>538765.61000000022</v>
      </c>
      <c r="J61" s="6">
        <v>45119</v>
      </c>
      <c r="K61" s="7" t="s">
        <v>12</v>
      </c>
      <c r="L61" s="9">
        <v>7805.9400000000005</v>
      </c>
      <c r="M61" s="35">
        <f t="shared" si="3"/>
        <v>536079.17999999993</v>
      </c>
      <c r="N61" s="6">
        <v>45031</v>
      </c>
      <c r="O61" s="36">
        <f t="shared" si="0"/>
        <v>604210.13000000012</v>
      </c>
      <c r="P61" s="36">
        <f t="shared" si="1"/>
        <v>254431.33000000002</v>
      </c>
    </row>
    <row r="62" spans="1:16" x14ac:dyDescent="0.25">
      <c r="A62" s="6">
        <v>44982</v>
      </c>
      <c r="B62" s="7" t="s">
        <v>11</v>
      </c>
      <c r="C62" s="9">
        <v>7028.0599999999995</v>
      </c>
      <c r="E62" s="6">
        <v>45019</v>
      </c>
      <c r="F62" s="7" t="s">
        <v>11</v>
      </c>
      <c r="G62" s="9">
        <v>9359.09</v>
      </c>
      <c r="H62" s="35">
        <f t="shared" si="2"/>
        <v>548124.70000000019</v>
      </c>
      <c r="J62" s="6">
        <v>45119</v>
      </c>
      <c r="K62" s="7" t="s">
        <v>12</v>
      </c>
      <c r="L62" s="9">
        <v>1610.3200000000002</v>
      </c>
      <c r="M62" s="35">
        <f t="shared" si="3"/>
        <v>537689.49999999988</v>
      </c>
      <c r="N62" s="6">
        <v>45035</v>
      </c>
      <c r="O62" s="36">
        <f t="shared" si="0"/>
        <v>629575.44000000018</v>
      </c>
      <c r="P62" s="36">
        <f t="shared" si="1"/>
        <v>254431.33000000002</v>
      </c>
    </row>
    <row r="63" spans="1:16" x14ac:dyDescent="0.25">
      <c r="A63" s="6">
        <v>44983</v>
      </c>
      <c r="B63" s="7" t="s">
        <v>11</v>
      </c>
      <c r="C63" s="9">
        <v>20451.14</v>
      </c>
      <c r="E63" s="6">
        <v>45022</v>
      </c>
      <c r="F63" s="7" t="s">
        <v>11</v>
      </c>
      <c r="G63" s="9">
        <v>5373.22</v>
      </c>
      <c r="H63" s="35">
        <f t="shared" si="2"/>
        <v>553497.92000000016</v>
      </c>
      <c r="J63" s="6">
        <v>45121</v>
      </c>
      <c r="K63" s="7" t="s">
        <v>12</v>
      </c>
      <c r="L63" s="9">
        <v>12985.32</v>
      </c>
      <c r="M63" s="35">
        <f t="shared" si="3"/>
        <v>550674.81999999983</v>
      </c>
      <c r="N63" s="6">
        <v>45036</v>
      </c>
      <c r="O63" s="36">
        <f t="shared" si="0"/>
        <v>629575.44000000018</v>
      </c>
      <c r="P63" s="36">
        <f t="shared" si="1"/>
        <v>261267.08000000002</v>
      </c>
    </row>
    <row r="64" spans="1:16" x14ac:dyDescent="0.25">
      <c r="A64" s="6">
        <v>44989</v>
      </c>
      <c r="B64" s="7" t="s">
        <v>12</v>
      </c>
      <c r="C64" s="9">
        <v>8387.69</v>
      </c>
      <c r="E64" s="6">
        <v>45023</v>
      </c>
      <c r="F64" s="7" t="s">
        <v>11</v>
      </c>
      <c r="G64" s="9">
        <v>24372.89</v>
      </c>
      <c r="H64" s="35">
        <f t="shared" si="2"/>
        <v>577870.81000000017</v>
      </c>
      <c r="J64" s="6">
        <v>45123</v>
      </c>
      <c r="K64" s="7" t="s">
        <v>12</v>
      </c>
      <c r="L64" s="9">
        <v>9766.9</v>
      </c>
      <c r="M64" s="35">
        <f t="shared" si="3"/>
        <v>560441.71999999986</v>
      </c>
      <c r="N64" s="6">
        <v>45037</v>
      </c>
      <c r="O64" s="36">
        <f t="shared" si="0"/>
        <v>643060.41000000015</v>
      </c>
      <c r="P64" s="36">
        <f t="shared" si="1"/>
        <v>261267.08000000002</v>
      </c>
    </row>
    <row r="65" spans="1:16" x14ac:dyDescent="0.25">
      <c r="A65" s="6">
        <v>44989</v>
      </c>
      <c r="B65" s="7" t="s">
        <v>12</v>
      </c>
      <c r="C65" s="9">
        <v>5379.22</v>
      </c>
      <c r="E65" s="6">
        <v>45026</v>
      </c>
      <c r="F65" s="7" t="s">
        <v>11</v>
      </c>
      <c r="G65" s="9">
        <v>861.74</v>
      </c>
      <c r="H65" s="35">
        <f t="shared" si="2"/>
        <v>578732.55000000016</v>
      </c>
      <c r="J65" s="6">
        <v>45123</v>
      </c>
      <c r="K65" s="7" t="s">
        <v>12</v>
      </c>
      <c r="L65" s="9">
        <v>9444.35</v>
      </c>
      <c r="M65" s="35">
        <f t="shared" si="3"/>
        <v>569886.06999999983</v>
      </c>
      <c r="N65" s="6">
        <v>45038</v>
      </c>
      <c r="O65" s="36">
        <f t="shared" si="0"/>
        <v>654119.6100000001</v>
      </c>
      <c r="P65" s="36">
        <f t="shared" si="1"/>
        <v>261267.08000000002</v>
      </c>
    </row>
    <row r="66" spans="1:16" x14ac:dyDescent="0.25">
      <c r="A66" s="6">
        <v>44991</v>
      </c>
      <c r="B66" s="7" t="s">
        <v>11</v>
      </c>
      <c r="C66" s="9">
        <v>4176.0199999999995</v>
      </c>
      <c r="E66" s="6">
        <v>45027</v>
      </c>
      <c r="F66" s="7" t="s">
        <v>11</v>
      </c>
      <c r="G66" s="9">
        <v>11973.59</v>
      </c>
      <c r="H66" s="35">
        <f t="shared" si="2"/>
        <v>590706.14000000013</v>
      </c>
      <c r="J66" s="6">
        <v>45124</v>
      </c>
      <c r="K66" s="7" t="s">
        <v>12</v>
      </c>
      <c r="L66" s="9">
        <v>8775.0400000000009</v>
      </c>
      <c r="M66" s="35">
        <f t="shared" si="3"/>
        <v>578661.10999999987</v>
      </c>
      <c r="N66" s="6">
        <v>45039</v>
      </c>
      <c r="O66" s="36">
        <f t="shared" ref="O66:O129" si="4">VLOOKUP(N66,E:H,4,1)</f>
        <v>654119.6100000001</v>
      </c>
      <c r="P66" s="36">
        <f t="shared" ref="P66:P129" si="5">VLOOKUP(N66,J:M,4,1)</f>
        <v>268474.33</v>
      </c>
    </row>
    <row r="67" spans="1:16" x14ac:dyDescent="0.25">
      <c r="A67" s="6">
        <v>44992</v>
      </c>
      <c r="B67" s="7" t="s">
        <v>12</v>
      </c>
      <c r="C67" s="9">
        <v>9844.15</v>
      </c>
      <c r="E67" s="6">
        <v>45028</v>
      </c>
      <c r="F67" s="7" t="s">
        <v>11</v>
      </c>
      <c r="G67" s="9">
        <v>11774.49</v>
      </c>
      <c r="H67" s="35">
        <f t="shared" si="2"/>
        <v>602480.63000000012</v>
      </c>
      <c r="J67" s="6">
        <v>45130</v>
      </c>
      <c r="K67" s="7" t="s">
        <v>12</v>
      </c>
      <c r="L67" s="9">
        <v>4815.75</v>
      </c>
      <c r="M67" s="35">
        <f t="shared" si="3"/>
        <v>583476.85999999987</v>
      </c>
      <c r="N67" s="6">
        <v>45040</v>
      </c>
      <c r="O67" s="36">
        <f t="shared" si="4"/>
        <v>654119.6100000001</v>
      </c>
      <c r="P67" s="36">
        <f t="shared" si="5"/>
        <v>281024.07</v>
      </c>
    </row>
    <row r="68" spans="1:16" x14ac:dyDescent="0.25">
      <c r="A68" s="6">
        <v>44993</v>
      </c>
      <c r="B68" s="7" t="s">
        <v>11</v>
      </c>
      <c r="C68" s="9">
        <v>11448.42</v>
      </c>
      <c r="E68" s="6">
        <v>45031</v>
      </c>
      <c r="F68" s="7" t="s">
        <v>11</v>
      </c>
      <c r="G68" s="9">
        <v>1729.5</v>
      </c>
      <c r="H68" s="35">
        <f t="shared" ref="H68:H131" si="6">G68+H67</f>
        <v>604210.13000000012</v>
      </c>
      <c r="J68" s="6">
        <v>45133</v>
      </c>
      <c r="K68" s="7" t="s">
        <v>12</v>
      </c>
      <c r="L68" s="9">
        <v>10857.779999999999</v>
      </c>
      <c r="M68" s="35">
        <f t="shared" ref="M68:M114" si="7">L68+M67</f>
        <v>594334.6399999999</v>
      </c>
      <c r="N68" s="6">
        <v>45042</v>
      </c>
      <c r="O68" s="36">
        <f t="shared" si="4"/>
        <v>667003.49000000011</v>
      </c>
      <c r="P68" s="36">
        <f t="shared" si="5"/>
        <v>281024.07</v>
      </c>
    </row>
    <row r="69" spans="1:16" x14ac:dyDescent="0.25">
      <c r="A69" s="6">
        <v>44993</v>
      </c>
      <c r="B69" s="7" t="s">
        <v>11</v>
      </c>
      <c r="C69" s="9">
        <v>8820.58</v>
      </c>
      <c r="E69" s="6">
        <v>45035</v>
      </c>
      <c r="F69" s="7" t="s">
        <v>11</v>
      </c>
      <c r="G69" s="9">
        <v>13205.42</v>
      </c>
      <c r="H69" s="35">
        <f t="shared" si="6"/>
        <v>617415.55000000016</v>
      </c>
      <c r="J69" s="6">
        <v>45140</v>
      </c>
      <c r="K69" s="7" t="s">
        <v>12</v>
      </c>
      <c r="L69" s="9">
        <v>10941.439999999999</v>
      </c>
      <c r="M69" s="35">
        <f t="shared" si="7"/>
        <v>605276.07999999984</v>
      </c>
      <c r="N69" s="6">
        <v>45043</v>
      </c>
      <c r="O69" s="36">
        <f t="shared" si="4"/>
        <v>672759.29000000015</v>
      </c>
      <c r="P69" s="36">
        <f t="shared" si="5"/>
        <v>281024.07</v>
      </c>
    </row>
    <row r="70" spans="1:16" x14ac:dyDescent="0.25">
      <c r="A70" s="6">
        <v>44997</v>
      </c>
      <c r="B70" s="7" t="s">
        <v>12</v>
      </c>
      <c r="C70" s="9">
        <v>6665.9400000000005</v>
      </c>
      <c r="E70" s="6">
        <v>45035</v>
      </c>
      <c r="F70" s="7" t="s">
        <v>11</v>
      </c>
      <c r="G70" s="9">
        <v>1842.98</v>
      </c>
      <c r="H70" s="35">
        <f t="shared" si="6"/>
        <v>619258.53000000014</v>
      </c>
      <c r="J70" s="6">
        <v>45145</v>
      </c>
      <c r="K70" s="7" t="s">
        <v>12</v>
      </c>
      <c r="L70" s="9">
        <v>11008.71</v>
      </c>
      <c r="M70" s="35">
        <f t="shared" si="7"/>
        <v>616284.7899999998</v>
      </c>
      <c r="N70" s="6">
        <v>45046</v>
      </c>
      <c r="O70" s="36">
        <f t="shared" si="4"/>
        <v>674420.58000000019</v>
      </c>
      <c r="P70" s="36">
        <f t="shared" si="5"/>
        <v>281024.07</v>
      </c>
    </row>
    <row r="71" spans="1:16" x14ac:dyDescent="0.25">
      <c r="A71" s="6">
        <v>44997</v>
      </c>
      <c r="B71" s="7" t="s">
        <v>11</v>
      </c>
      <c r="C71" s="9">
        <v>9010.11</v>
      </c>
      <c r="E71" s="6">
        <v>45035</v>
      </c>
      <c r="F71" s="7" t="s">
        <v>11</v>
      </c>
      <c r="G71" s="9">
        <v>10316.91</v>
      </c>
      <c r="H71" s="35">
        <f t="shared" si="6"/>
        <v>629575.44000000018</v>
      </c>
      <c r="J71" s="6">
        <v>45153</v>
      </c>
      <c r="K71" s="7" t="s">
        <v>12</v>
      </c>
      <c r="L71" s="9">
        <v>2767.16</v>
      </c>
      <c r="M71" s="35">
        <f t="shared" si="7"/>
        <v>619051.94999999984</v>
      </c>
      <c r="N71" s="6">
        <v>45049</v>
      </c>
      <c r="O71" s="36">
        <f t="shared" si="4"/>
        <v>677022.99000000011</v>
      </c>
      <c r="P71" s="36">
        <f t="shared" si="5"/>
        <v>281024.07</v>
      </c>
    </row>
    <row r="72" spans="1:16" x14ac:dyDescent="0.25">
      <c r="A72" s="6">
        <v>44999</v>
      </c>
      <c r="B72" s="7" t="s">
        <v>11</v>
      </c>
      <c r="C72" s="9">
        <v>1849.3899999999999</v>
      </c>
      <c r="E72" s="6">
        <v>45037</v>
      </c>
      <c r="F72" s="7" t="s">
        <v>11</v>
      </c>
      <c r="G72" s="9">
        <v>13484.97</v>
      </c>
      <c r="H72" s="35">
        <f t="shared" si="6"/>
        <v>643060.41000000015</v>
      </c>
      <c r="J72" s="6">
        <v>45153</v>
      </c>
      <c r="K72" s="7" t="s">
        <v>12</v>
      </c>
      <c r="L72" s="9">
        <v>3201.1600000000003</v>
      </c>
      <c r="M72" s="35">
        <f t="shared" si="7"/>
        <v>622253.10999999987</v>
      </c>
      <c r="N72" s="6">
        <v>45050</v>
      </c>
      <c r="O72" s="36">
        <f t="shared" si="4"/>
        <v>689611.19000000006</v>
      </c>
      <c r="P72" s="36">
        <f t="shared" si="5"/>
        <v>281024.07</v>
      </c>
    </row>
    <row r="73" spans="1:16" x14ac:dyDescent="0.25">
      <c r="A73" s="6">
        <v>45000</v>
      </c>
      <c r="B73" s="7" t="s">
        <v>11</v>
      </c>
      <c r="C73" s="9">
        <v>27049.15</v>
      </c>
      <c r="E73" s="6">
        <v>45038</v>
      </c>
      <c r="F73" s="7" t="s">
        <v>11</v>
      </c>
      <c r="G73" s="9">
        <v>11059.199999999999</v>
      </c>
      <c r="H73" s="35">
        <f t="shared" si="6"/>
        <v>654119.6100000001</v>
      </c>
      <c r="J73" s="6">
        <v>45154</v>
      </c>
      <c r="K73" s="7" t="s">
        <v>12</v>
      </c>
      <c r="L73" s="9">
        <v>9417.9500000000007</v>
      </c>
      <c r="M73" s="35">
        <f t="shared" si="7"/>
        <v>631671.05999999982</v>
      </c>
      <c r="N73" s="6">
        <v>45051</v>
      </c>
      <c r="O73" s="36">
        <f t="shared" si="4"/>
        <v>689611.19000000006</v>
      </c>
      <c r="P73" s="36">
        <f t="shared" si="5"/>
        <v>294154.66000000003</v>
      </c>
    </row>
    <row r="74" spans="1:16" x14ac:dyDescent="0.25">
      <c r="A74" s="6">
        <v>45001</v>
      </c>
      <c r="B74" s="7" t="s">
        <v>11</v>
      </c>
      <c r="C74" s="9">
        <v>11384.710000000001</v>
      </c>
      <c r="E74" s="6">
        <v>45042</v>
      </c>
      <c r="F74" s="7" t="s">
        <v>11</v>
      </c>
      <c r="G74" s="9">
        <v>12883.880000000001</v>
      </c>
      <c r="H74" s="35">
        <f t="shared" si="6"/>
        <v>667003.49000000011</v>
      </c>
      <c r="J74" s="6">
        <v>45160</v>
      </c>
      <c r="K74" s="7" t="s">
        <v>12</v>
      </c>
      <c r="L74" s="9">
        <v>11819.64</v>
      </c>
      <c r="M74" s="35">
        <f t="shared" si="7"/>
        <v>643490.69999999984</v>
      </c>
      <c r="N74" s="6">
        <v>45052</v>
      </c>
      <c r="O74" s="36">
        <f t="shared" si="4"/>
        <v>701004.21000000008</v>
      </c>
      <c r="P74" s="36">
        <f t="shared" si="5"/>
        <v>300362.84000000003</v>
      </c>
    </row>
    <row r="75" spans="1:16" x14ac:dyDescent="0.25">
      <c r="A75" s="6">
        <v>45002</v>
      </c>
      <c r="B75" s="7" t="s">
        <v>11</v>
      </c>
      <c r="C75" s="9">
        <v>10029.719999999999</v>
      </c>
      <c r="E75" s="6">
        <v>45043</v>
      </c>
      <c r="F75" s="7" t="s">
        <v>11</v>
      </c>
      <c r="G75" s="9">
        <v>5755.8</v>
      </c>
      <c r="H75" s="35">
        <f t="shared" si="6"/>
        <v>672759.29000000015</v>
      </c>
      <c r="J75" s="6">
        <v>45161</v>
      </c>
      <c r="K75" s="7" t="s">
        <v>12</v>
      </c>
      <c r="L75" s="9">
        <v>8226.8700000000008</v>
      </c>
      <c r="M75" s="35">
        <f t="shared" si="7"/>
        <v>651717.56999999983</v>
      </c>
      <c r="N75" s="6">
        <v>45053</v>
      </c>
      <c r="O75" s="36">
        <f t="shared" si="4"/>
        <v>715455.47000000009</v>
      </c>
      <c r="P75" s="36">
        <f t="shared" si="5"/>
        <v>300362.84000000003</v>
      </c>
    </row>
    <row r="76" spans="1:16" x14ac:dyDescent="0.25">
      <c r="A76" s="6">
        <v>45004</v>
      </c>
      <c r="B76" s="7" t="s">
        <v>11</v>
      </c>
      <c r="C76" s="9">
        <v>12872.28</v>
      </c>
      <c r="E76" s="6">
        <v>45046</v>
      </c>
      <c r="F76" s="7" t="s">
        <v>11</v>
      </c>
      <c r="G76" s="9">
        <v>1661.29</v>
      </c>
      <c r="H76" s="35">
        <f t="shared" si="6"/>
        <v>674420.58000000019</v>
      </c>
      <c r="J76" s="6">
        <v>45164</v>
      </c>
      <c r="K76" s="7" t="s">
        <v>12</v>
      </c>
      <c r="L76" s="9">
        <v>1241.46</v>
      </c>
      <c r="M76" s="35">
        <f t="shared" si="7"/>
        <v>652959.0299999998</v>
      </c>
      <c r="N76" s="6">
        <v>45055</v>
      </c>
      <c r="O76" s="36">
        <f t="shared" si="4"/>
        <v>717662.35000000009</v>
      </c>
      <c r="P76" s="36">
        <f t="shared" si="5"/>
        <v>300362.84000000003</v>
      </c>
    </row>
    <row r="77" spans="1:16" x14ac:dyDescent="0.25">
      <c r="A77" s="6">
        <v>45004</v>
      </c>
      <c r="B77" s="7" t="s">
        <v>11</v>
      </c>
      <c r="C77" s="9">
        <v>2223.42</v>
      </c>
      <c r="E77" s="6">
        <v>45049</v>
      </c>
      <c r="F77" s="7" t="s">
        <v>11</v>
      </c>
      <c r="G77" s="9">
        <v>1375.95</v>
      </c>
      <c r="H77" s="35">
        <f t="shared" si="6"/>
        <v>675796.53000000014</v>
      </c>
      <c r="J77" s="6">
        <v>45171</v>
      </c>
      <c r="K77" s="7" t="s">
        <v>12</v>
      </c>
      <c r="L77" s="9">
        <v>1620.6599999999999</v>
      </c>
      <c r="M77" s="35">
        <f t="shared" si="7"/>
        <v>654579.68999999983</v>
      </c>
      <c r="N77" s="6">
        <v>45056</v>
      </c>
      <c r="O77" s="36">
        <f t="shared" si="4"/>
        <v>729821.93</v>
      </c>
      <c r="P77" s="36">
        <f t="shared" si="5"/>
        <v>303077.86000000004</v>
      </c>
    </row>
    <row r="78" spans="1:16" x14ac:dyDescent="0.25">
      <c r="A78" s="6">
        <v>45004</v>
      </c>
      <c r="B78" s="7" t="s">
        <v>11</v>
      </c>
      <c r="C78" s="9">
        <v>11919.52</v>
      </c>
      <c r="E78" s="6">
        <v>45049</v>
      </c>
      <c r="F78" s="7" t="s">
        <v>11</v>
      </c>
      <c r="G78" s="9">
        <v>1226.46</v>
      </c>
      <c r="H78" s="35">
        <f t="shared" si="6"/>
        <v>677022.99000000011</v>
      </c>
      <c r="J78" s="6">
        <v>45173</v>
      </c>
      <c r="K78" s="7" t="s">
        <v>12</v>
      </c>
      <c r="L78" s="9">
        <v>4053.78</v>
      </c>
      <c r="M78" s="35">
        <f t="shared" si="7"/>
        <v>658633.46999999986</v>
      </c>
      <c r="N78" s="6">
        <v>45058</v>
      </c>
      <c r="O78" s="36">
        <f t="shared" si="4"/>
        <v>729821.93</v>
      </c>
      <c r="P78" s="36">
        <f t="shared" si="5"/>
        <v>314618.97000000003</v>
      </c>
    </row>
    <row r="79" spans="1:16" x14ac:dyDescent="0.25">
      <c r="A79" s="6">
        <v>45006</v>
      </c>
      <c r="B79" s="7" t="s">
        <v>11</v>
      </c>
      <c r="C79" s="9">
        <v>16494.310000000001</v>
      </c>
      <c r="E79" s="6">
        <v>45050</v>
      </c>
      <c r="F79" s="7" t="s">
        <v>11</v>
      </c>
      <c r="G79" s="9">
        <v>12588.199999999999</v>
      </c>
      <c r="H79" s="35">
        <f t="shared" si="6"/>
        <v>689611.19000000006</v>
      </c>
      <c r="J79" s="6">
        <v>45180</v>
      </c>
      <c r="K79" s="7" t="s">
        <v>12</v>
      </c>
      <c r="L79" s="9">
        <v>5561.26</v>
      </c>
      <c r="M79" s="35">
        <f t="shared" si="7"/>
        <v>664194.72999999986</v>
      </c>
      <c r="N79" s="6">
        <v>45059</v>
      </c>
      <c r="O79" s="36">
        <f t="shared" si="4"/>
        <v>729821.93</v>
      </c>
      <c r="P79" s="36">
        <f t="shared" si="5"/>
        <v>326628.46000000002</v>
      </c>
    </row>
    <row r="80" spans="1:16" x14ac:dyDescent="0.25">
      <c r="A80" s="6">
        <v>45006</v>
      </c>
      <c r="B80" s="7" t="s">
        <v>11</v>
      </c>
      <c r="C80" s="9">
        <v>3269.56</v>
      </c>
      <c r="E80" s="6">
        <v>45052</v>
      </c>
      <c r="F80" s="7" t="s">
        <v>11</v>
      </c>
      <c r="G80" s="9">
        <v>11393.02</v>
      </c>
      <c r="H80" s="35">
        <f t="shared" si="6"/>
        <v>701004.21000000008</v>
      </c>
      <c r="J80" s="6">
        <v>45180</v>
      </c>
      <c r="K80" s="7" t="s">
        <v>12</v>
      </c>
      <c r="L80" s="9">
        <v>758.92</v>
      </c>
      <c r="M80" s="35">
        <f t="shared" si="7"/>
        <v>664953.64999999991</v>
      </c>
      <c r="N80" s="6">
        <v>45060</v>
      </c>
      <c r="O80" s="36">
        <f t="shared" si="4"/>
        <v>741643.65</v>
      </c>
      <c r="P80" s="36">
        <f t="shared" si="5"/>
        <v>344660.47000000003</v>
      </c>
    </row>
    <row r="81" spans="1:16" x14ac:dyDescent="0.25">
      <c r="A81" s="6">
        <v>45010</v>
      </c>
      <c r="B81" s="7" t="s">
        <v>12</v>
      </c>
      <c r="C81" s="9">
        <v>10085.130000000001</v>
      </c>
      <c r="E81" s="6">
        <v>45053</v>
      </c>
      <c r="F81" s="7" t="s">
        <v>11</v>
      </c>
      <c r="G81" s="9">
        <v>14451.26</v>
      </c>
      <c r="H81" s="35">
        <f t="shared" si="6"/>
        <v>715455.47000000009</v>
      </c>
      <c r="J81" s="6">
        <v>45189</v>
      </c>
      <c r="K81" s="7" t="s">
        <v>12</v>
      </c>
      <c r="L81" s="9">
        <v>13253.41</v>
      </c>
      <c r="M81" s="35">
        <f t="shared" si="7"/>
        <v>678207.05999999994</v>
      </c>
      <c r="N81" s="6">
        <v>45061</v>
      </c>
      <c r="O81" s="36">
        <f t="shared" si="4"/>
        <v>741643.65</v>
      </c>
      <c r="P81" s="36">
        <f t="shared" si="5"/>
        <v>351999.55000000005</v>
      </c>
    </row>
    <row r="82" spans="1:16" x14ac:dyDescent="0.25">
      <c r="A82" s="6">
        <v>45011</v>
      </c>
      <c r="B82" s="7" t="s">
        <v>11</v>
      </c>
      <c r="C82" s="9">
        <v>4889.8499999999995</v>
      </c>
      <c r="E82" s="6">
        <v>45055</v>
      </c>
      <c r="F82" s="7" t="s">
        <v>11</v>
      </c>
      <c r="G82" s="9">
        <v>2206.88</v>
      </c>
      <c r="H82" s="35">
        <f t="shared" si="6"/>
        <v>717662.35000000009</v>
      </c>
      <c r="J82" s="6">
        <v>45191</v>
      </c>
      <c r="K82" s="7" t="s">
        <v>12</v>
      </c>
      <c r="L82" s="9">
        <v>9028.75</v>
      </c>
      <c r="M82" s="35">
        <f t="shared" si="7"/>
        <v>687235.80999999994</v>
      </c>
      <c r="N82" s="6">
        <v>45064</v>
      </c>
      <c r="O82" s="36">
        <f t="shared" si="4"/>
        <v>749412.77</v>
      </c>
      <c r="P82" s="36">
        <f t="shared" si="5"/>
        <v>351999.55000000005</v>
      </c>
    </row>
    <row r="83" spans="1:16" x14ac:dyDescent="0.25">
      <c r="A83" s="6">
        <v>45012</v>
      </c>
      <c r="B83" s="7" t="s">
        <v>12</v>
      </c>
      <c r="C83" s="9">
        <v>8468.119999999999</v>
      </c>
      <c r="E83" s="6">
        <v>45056</v>
      </c>
      <c r="F83" s="7" t="s">
        <v>11</v>
      </c>
      <c r="G83" s="9">
        <v>5844.26</v>
      </c>
      <c r="H83" s="35">
        <f t="shared" si="6"/>
        <v>723506.6100000001</v>
      </c>
      <c r="J83" s="6">
        <v>45197</v>
      </c>
      <c r="K83" s="7" t="s">
        <v>12</v>
      </c>
      <c r="L83" s="9">
        <v>12171.710000000001</v>
      </c>
      <c r="M83" s="35">
        <f t="shared" si="7"/>
        <v>699407.5199999999</v>
      </c>
      <c r="N83" s="6">
        <v>45065</v>
      </c>
      <c r="O83" s="36">
        <f t="shared" si="4"/>
        <v>749412.77</v>
      </c>
      <c r="P83" s="36">
        <f t="shared" si="5"/>
        <v>362027.4</v>
      </c>
    </row>
    <row r="84" spans="1:16" x14ac:dyDescent="0.25">
      <c r="A84" s="6">
        <v>45013</v>
      </c>
      <c r="B84" s="7" t="s">
        <v>11</v>
      </c>
      <c r="C84" s="9">
        <v>586.29</v>
      </c>
      <c r="E84" s="6">
        <v>45056</v>
      </c>
      <c r="F84" s="7" t="s">
        <v>11</v>
      </c>
      <c r="G84" s="9">
        <v>6315.32</v>
      </c>
      <c r="H84" s="35">
        <f t="shared" si="6"/>
        <v>729821.93</v>
      </c>
      <c r="J84" s="6">
        <v>45201</v>
      </c>
      <c r="K84" s="7" t="s">
        <v>12</v>
      </c>
      <c r="L84" s="9">
        <v>11759.960000000001</v>
      </c>
      <c r="M84" s="35">
        <f t="shared" si="7"/>
        <v>711167.47999999986</v>
      </c>
      <c r="N84" s="6">
        <v>45066</v>
      </c>
      <c r="O84" s="36">
        <f t="shared" si="4"/>
        <v>757942.93</v>
      </c>
      <c r="P84" s="36">
        <f t="shared" si="5"/>
        <v>362027.4</v>
      </c>
    </row>
    <row r="85" spans="1:16" x14ac:dyDescent="0.25">
      <c r="A85" s="6">
        <v>45016</v>
      </c>
      <c r="B85" s="7" t="s">
        <v>12</v>
      </c>
      <c r="C85" s="9">
        <v>10205.57</v>
      </c>
      <c r="E85" s="6">
        <v>45060</v>
      </c>
      <c r="F85" s="7" t="s">
        <v>11</v>
      </c>
      <c r="G85" s="9">
        <v>9463.08</v>
      </c>
      <c r="H85" s="35">
        <f t="shared" si="6"/>
        <v>739285.01</v>
      </c>
      <c r="J85" s="6">
        <v>45201</v>
      </c>
      <c r="K85" s="7" t="s">
        <v>12</v>
      </c>
      <c r="L85" s="9">
        <v>5179.7000000000007</v>
      </c>
      <c r="M85" s="35">
        <f t="shared" si="7"/>
        <v>716347.17999999982</v>
      </c>
      <c r="N85" s="6">
        <v>45067</v>
      </c>
      <c r="O85" s="36">
        <f t="shared" si="4"/>
        <v>757942.93</v>
      </c>
      <c r="P85" s="36">
        <f t="shared" si="5"/>
        <v>371054.04000000004</v>
      </c>
    </row>
    <row r="86" spans="1:16" x14ac:dyDescent="0.25">
      <c r="A86" s="6">
        <v>45016</v>
      </c>
      <c r="B86" s="7" t="s">
        <v>11</v>
      </c>
      <c r="C86" s="9">
        <v>5301.34</v>
      </c>
      <c r="E86" s="6">
        <v>45060</v>
      </c>
      <c r="F86" s="7" t="s">
        <v>11</v>
      </c>
      <c r="G86" s="9">
        <v>2358.64</v>
      </c>
      <c r="H86" s="35">
        <f t="shared" si="6"/>
        <v>741643.65</v>
      </c>
      <c r="J86" s="6">
        <v>45203</v>
      </c>
      <c r="K86" s="7" t="s">
        <v>12</v>
      </c>
      <c r="L86" s="9">
        <v>6773.29</v>
      </c>
      <c r="M86" s="35">
        <f t="shared" si="7"/>
        <v>723120.46999999986</v>
      </c>
      <c r="N86" s="6">
        <v>45068</v>
      </c>
      <c r="O86" s="36">
        <f t="shared" si="4"/>
        <v>759126.07000000007</v>
      </c>
      <c r="P86" s="36">
        <f t="shared" si="5"/>
        <v>371054.04000000004</v>
      </c>
    </row>
    <row r="87" spans="1:16" x14ac:dyDescent="0.25">
      <c r="A87" s="6">
        <v>45018</v>
      </c>
      <c r="B87" s="7" t="s">
        <v>12</v>
      </c>
      <c r="C87" s="9">
        <v>3754.59</v>
      </c>
      <c r="E87" s="6">
        <v>45064</v>
      </c>
      <c r="F87" s="7" t="s">
        <v>11</v>
      </c>
      <c r="G87" s="9">
        <v>7769.12</v>
      </c>
      <c r="H87" s="35">
        <f t="shared" si="6"/>
        <v>749412.77</v>
      </c>
      <c r="J87" s="6">
        <v>45205</v>
      </c>
      <c r="K87" s="7" t="s">
        <v>12</v>
      </c>
      <c r="L87" s="9">
        <v>10784.84</v>
      </c>
      <c r="M87" s="35">
        <f t="shared" si="7"/>
        <v>733905.30999999982</v>
      </c>
      <c r="N87" s="6">
        <v>45069</v>
      </c>
      <c r="O87" s="36">
        <f t="shared" si="4"/>
        <v>771393.66</v>
      </c>
      <c r="P87" s="36">
        <f t="shared" si="5"/>
        <v>371054.04000000004</v>
      </c>
    </row>
    <row r="88" spans="1:16" x14ac:dyDescent="0.25">
      <c r="A88" s="6">
        <v>45019</v>
      </c>
      <c r="B88" s="7" t="s">
        <v>11</v>
      </c>
      <c r="C88" s="9">
        <v>9359.09</v>
      </c>
      <c r="E88" s="6">
        <v>45066</v>
      </c>
      <c r="F88" s="7" t="s">
        <v>11</v>
      </c>
      <c r="G88" s="9">
        <v>8530.16</v>
      </c>
      <c r="H88" s="35">
        <f t="shared" si="6"/>
        <v>757942.93</v>
      </c>
      <c r="J88" s="6">
        <v>45207</v>
      </c>
      <c r="K88" s="7" t="s">
        <v>12</v>
      </c>
      <c r="L88" s="9">
        <v>4345.6899999999996</v>
      </c>
      <c r="M88" s="35">
        <f t="shared" si="7"/>
        <v>738250.99999999977</v>
      </c>
      <c r="N88" s="6">
        <v>45070</v>
      </c>
      <c r="O88" s="36">
        <f t="shared" si="4"/>
        <v>772574.85</v>
      </c>
      <c r="P88" s="36">
        <f t="shared" si="5"/>
        <v>371054.04000000004</v>
      </c>
    </row>
    <row r="89" spans="1:16" x14ac:dyDescent="0.25">
      <c r="A89" s="6">
        <v>45021</v>
      </c>
      <c r="B89" s="7" t="s">
        <v>12</v>
      </c>
      <c r="C89" s="9">
        <v>3993.16</v>
      </c>
      <c r="E89" s="6">
        <v>45068</v>
      </c>
      <c r="F89" s="7" t="s">
        <v>11</v>
      </c>
      <c r="G89" s="9">
        <v>1183.1399999999999</v>
      </c>
      <c r="H89" s="35">
        <f t="shared" si="6"/>
        <v>759126.07000000007</v>
      </c>
      <c r="J89" s="6">
        <v>45208</v>
      </c>
      <c r="K89" s="7" t="s">
        <v>12</v>
      </c>
      <c r="L89" s="9">
        <v>10256.290000000001</v>
      </c>
      <c r="M89" s="35">
        <f t="shared" si="7"/>
        <v>748507.2899999998</v>
      </c>
      <c r="N89" s="6">
        <v>45071</v>
      </c>
      <c r="O89" s="36">
        <f t="shared" si="4"/>
        <v>791373.95</v>
      </c>
      <c r="P89" s="36">
        <f t="shared" si="5"/>
        <v>371054.04000000004</v>
      </c>
    </row>
    <row r="90" spans="1:16" x14ac:dyDescent="0.25">
      <c r="A90" s="6">
        <v>45022</v>
      </c>
      <c r="B90" s="7" t="s">
        <v>11</v>
      </c>
      <c r="C90" s="9">
        <v>5373.22</v>
      </c>
      <c r="E90" s="6">
        <v>45069</v>
      </c>
      <c r="F90" s="7" t="s">
        <v>11</v>
      </c>
      <c r="G90" s="9">
        <v>12267.59</v>
      </c>
      <c r="H90" s="35">
        <f t="shared" si="6"/>
        <v>771393.66</v>
      </c>
      <c r="J90" s="6">
        <v>45211</v>
      </c>
      <c r="K90" s="7" t="s">
        <v>12</v>
      </c>
      <c r="L90" s="9">
        <v>3744.66</v>
      </c>
      <c r="M90" s="35">
        <f t="shared" si="7"/>
        <v>752251.94999999984</v>
      </c>
      <c r="N90" s="6">
        <v>45072</v>
      </c>
      <c r="O90" s="36">
        <f t="shared" si="4"/>
        <v>791373.95</v>
      </c>
      <c r="P90" s="36">
        <f t="shared" si="5"/>
        <v>386109.54000000004</v>
      </c>
    </row>
    <row r="91" spans="1:16" x14ac:dyDescent="0.25">
      <c r="A91" s="6">
        <v>45023</v>
      </c>
      <c r="B91" s="7" t="s">
        <v>11</v>
      </c>
      <c r="C91" s="9">
        <v>24372.89</v>
      </c>
      <c r="E91" s="6">
        <v>45070</v>
      </c>
      <c r="F91" s="7" t="s">
        <v>11</v>
      </c>
      <c r="G91" s="9">
        <v>1181.19</v>
      </c>
      <c r="H91" s="35">
        <f t="shared" si="6"/>
        <v>772574.85</v>
      </c>
      <c r="J91" s="6">
        <v>45214</v>
      </c>
      <c r="K91" s="7" t="s">
        <v>12</v>
      </c>
      <c r="L91" s="9">
        <v>5770.5199999999995</v>
      </c>
      <c r="M91" s="35">
        <f t="shared" si="7"/>
        <v>758022.46999999986</v>
      </c>
      <c r="N91" s="6">
        <v>45073</v>
      </c>
      <c r="O91" s="36">
        <f t="shared" si="4"/>
        <v>808427.74</v>
      </c>
      <c r="P91" s="36">
        <f t="shared" si="5"/>
        <v>386109.54000000004</v>
      </c>
    </row>
    <row r="92" spans="1:16" x14ac:dyDescent="0.25">
      <c r="A92" s="6">
        <v>45026</v>
      </c>
      <c r="B92" s="7" t="s">
        <v>11</v>
      </c>
      <c r="C92" s="9">
        <v>861.74</v>
      </c>
      <c r="E92" s="6">
        <v>45071</v>
      </c>
      <c r="F92" s="7" t="s">
        <v>11</v>
      </c>
      <c r="G92" s="9">
        <v>15407.62</v>
      </c>
      <c r="H92" s="35">
        <f t="shared" si="6"/>
        <v>787982.47</v>
      </c>
      <c r="J92" s="6">
        <v>45215</v>
      </c>
      <c r="K92" s="7" t="s">
        <v>12</v>
      </c>
      <c r="L92" s="9">
        <v>8178.9500000000007</v>
      </c>
      <c r="M92" s="35">
        <f t="shared" si="7"/>
        <v>766201.41999999981</v>
      </c>
      <c r="N92" s="6">
        <v>45075</v>
      </c>
      <c r="O92" s="36">
        <f t="shared" si="4"/>
        <v>808427.74</v>
      </c>
      <c r="P92" s="36">
        <f t="shared" si="5"/>
        <v>397012.91000000003</v>
      </c>
    </row>
    <row r="93" spans="1:16" x14ac:dyDescent="0.25">
      <c r="A93" s="6">
        <v>45027</v>
      </c>
      <c r="B93" s="7" t="s">
        <v>11</v>
      </c>
      <c r="C93" s="9">
        <v>11973.59</v>
      </c>
      <c r="E93" s="6">
        <v>45071</v>
      </c>
      <c r="F93" s="7" t="s">
        <v>11</v>
      </c>
      <c r="G93" s="9">
        <v>3391.48</v>
      </c>
      <c r="H93" s="35">
        <f t="shared" si="6"/>
        <v>791373.95</v>
      </c>
      <c r="J93" s="6">
        <v>45215</v>
      </c>
      <c r="K93" s="7" t="s">
        <v>12</v>
      </c>
      <c r="L93" s="9">
        <v>7373.74</v>
      </c>
      <c r="M93" s="35">
        <f t="shared" si="7"/>
        <v>773575.1599999998</v>
      </c>
      <c r="N93" s="6">
        <v>45076</v>
      </c>
      <c r="O93" s="36">
        <f t="shared" si="4"/>
        <v>814890.52</v>
      </c>
      <c r="P93" s="36">
        <f t="shared" si="5"/>
        <v>397012.91000000003</v>
      </c>
    </row>
    <row r="94" spans="1:16" x14ac:dyDescent="0.25">
      <c r="A94" s="6">
        <v>45028</v>
      </c>
      <c r="B94" s="7" t="s">
        <v>11</v>
      </c>
      <c r="C94" s="9">
        <v>11774.49</v>
      </c>
      <c r="E94" s="6">
        <v>45073</v>
      </c>
      <c r="F94" s="7" t="s">
        <v>11</v>
      </c>
      <c r="G94" s="9">
        <v>1066.29</v>
      </c>
      <c r="H94" s="35">
        <f t="shared" si="6"/>
        <v>792440.24</v>
      </c>
      <c r="J94" s="6">
        <v>45215</v>
      </c>
      <c r="K94" s="7" t="s">
        <v>12</v>
      </c>
      <c r="L94" s="9">
        <v>5380.75</v>
      </c>
      <c r="M94" s="35">
        <f t="shared" si="7"/>
        <v>778955.9099999998</v>
      </c>
      <c r="N94" s="6">
        <v>45077</v>
      </c>
      <c r="O94" s="36">
        <f t="shared" si="4"/>
        <v>821079.51</v>
      </c>
      <c r="P94" s="36">
        <f t="shared" si="5"/>
        <v>397012.91000000003</v>
      </c>
    </row>
    <row r="95" spans="1:16" x14ac:dyDescent="0.25">
      <c r="A95" s="6">
        <v>45031</v>
      </c>
      <c r="B95" s="7" t="s">
        <v>11</v>
      </c>
      <c r="C95" s="9">
        <v>1729.5</v>
      </c>
      <c r="E95" s="6">
        <v>45073</v>
      </c>
      <c r="F95" s="7" t="s">
        <v>11</v>
      </c>
      <c r="G95" s="9">
        <v>15987.5</v>
      </c>
      <c r="H95" s="35">
        <f t="shared" si="6"/>
        <v>808427.74</v>
      </c>
      <c r="J95" s="6">
        <v>45216</v>
      </c>
      <c r="K95" s="7" t="s">
        <v>12</v>
      </c>
      <c r="L95" s="9">
        <v>7186.4599999999991</v>
      </c>
      <c r="M95" s="35">
        <f t="shared" si="7"/>
        <v>786142.36999999976</v>
      </c>
      <c r="N95" s="6">
        <v>45078</v>
      </c>
      <c r="O95" s="36">
        <f t="shared" si="4"/>
        <v>821079.51</v>
      </c>
      <c r="P95" s="36">
        <f t="shared" si="5"/>
        <v>409875.28</v>
      </c>
    </row>
    <row r="96" spans="1:16" x14ac:dyDescent="0.25">
      <c r="A96" s="6">
        <v>45035</v>
      </c>
      <c r="B96" s="7" t="s">
        <v>11</v>
      </c>
      <c r="C96" s="9">
        <v>13205.42</v>
      </c>
      <c r="E96" s="6">
        <v>45076</v>
      </c>
      <c r="F96" s="7" t="s">
        <v>11</v>
      </c>
      <c r="G96" s="9">
        <v>5618.41</v>
      </c>
      <c r="H96" s="35">
        <f t="shared" si="6"/>
        <v>814046.15</v>
      </c>
      <c r="J96" s="6">
        <v>45227</v>
      </c>
      <c r="K96" s="7" t="s">
        <v>12</v>
      </c>
      <c r="L96" s="9">
        <v>12095.6</v>
      </c>
      <c r="M96" s="35">
        <f t="shared" si="7"/>
        <v>798237.96999999974</v>
      </c>
      <c r="N96" s="6">
        <v>45079</v>
      </c>
      <c r="O96" s="36">
        <f t="shared" si="4"/>
        <v>863637.04000000015</v>
      </c>
      <c r="P96" s="36">
        <f t="shared" si="5"/>
        <v>422450.78</v>
      </c>
    </row>
    <row r="97" spans="1:16" x14ac:dyDescent="0.25">
      <c r="A97" s="6">
        <v>45035</v>
      </c>
      <c r="B97" s="7" t="s">
        <v>11</v>
      </c>
      <c r="C97" s="9">
        <v>1842.98</v>
      </c>
      <c r="E97" s="6">
        <v>45076</v>
      </c>
      <c r="F97" s="7" t="s">
        <v>11</v>
      </c>
      <c r="G97" s="9">
        <v>844.37</v>
      </c>
      <c r="H97" s="35">
        <f t="shared" si="6"/>
        <v>814890.52</v>
      </c>
      <c r="J97" s="6">
        <v>45239</v>
      </c>
      <c r="K97" s="7" t="s">
        <v>12</v>
      </c>
      <c r="L97" s="9">
        <v>12081.2</v>
      </c>
      <c r="M97" s="35">
        <f t="shared" si="7"/>
        <v>810319.16999999969</v>
      </c>
      <c r="N97" s="6">
        <v>45082</v>
      </c>
      <c r="O97" s="36">
        <f t="shared" si="4"/>
        <v>863637.04000000015</v>
      </c>
      <c r="P97" s="36">
        <f t="shared" si="5"/>
        <v>435543.86000000004</v>
      </c>
    </row>
    <row r="98" spans="1:16" x14ac:dyDescent="0.25">
      <c r="A98" s="6">
        <v>45035</v>
      </c>
      <c r="B98" s="7" t="s">
        <v>11</v>
      </c>
      <c r="C98" s="9">
        <v>10316.91</v>
      </c>
      <c r="E98" s="6">
        <v>45077</v>
      </c>
      <c r="F98" s="7" t="s">
        <v>11</v>
      </c>
      <c r="G98" s="9">
        <v>6188.99</v>
      </c>
      <c r="H98" s="35">
        <f t="shared" si="6"/>
        <v>821079.51</v>
      </c>
      <c r="J98" s="6">
        <v>45239</v>
      </c>
      <c r="K98" s="7" t="s">
        <v>12</v>
      </c>
      <c r="L98" s="9">
        <v>5826.1399999999994</v>
      </c>
      <c r="M98" s="35">
        <f t="shared" si="7"/>
        <v>816145.30999999971</v>
      </c>
      <c r="N98" s="6">
        <v>45083</v>
      </c>
      <c r="O98" s="36">
        <f t="shared" si="4"/>
        <v>892850.93000000017</v>
      </c>
      <c r="P98" s="36">
        <f t="shared" si="5"/>
        <v>448654.69000000006</v>
      </c>
    </row>
    <row r="99" spans="1:16" x14ac:dyDescent="0.25">
      <c r="A99" s="6">
        <v>45036</v>
      </c>
      <c r="B99" s="7" t="s">
        <v>12</v>
      </c>
      <c r="C99" s="9">
        <v>6835.75</v>
      </c>
      <c r="E99" s="6">
        <v>45079</v>
      </c>
      <c r="F99" s="7" t="s">
        <v>11</v>
      </c>
      <c r="G99" s="9">
        <v>16865.170000000002</v>
      </c>
      <c r="H99" s="35">
        <f t="shared" si="6"/>
        <v>837944.68</v>
      </c>
      <c r="J99" s="6">
        <v>45241</v>
      </c>
      <c r="K99" s="7" t="s">
        <v>12</v>
      </c>
      <c r="L99" s="9">
        <v>6376.5499999999993</v>
      </c>
      <c r="M99" s="35">
        <f t="shared" si="7"/>
        <v>822521.85999999975</v>
      </c>
      <c r="N99" s="6">
        <v>45086</v>
      </c>
      <c r="O99" s="36">
        <f t="shared" si="4"/>
        <v>902062.68000000017</v>
      </c>
      <c r="P99" s="36">
        <f t="shared" si="5"/>
        <v>461998.97000000003</v>
      </c>
    </row>
    <row r="100" spans="1:16" x14ac:dyDescent="0.25">
      <c r="A100" s="6">
        <v>45037</v>
      </c>
      <c r="B100" s="7" t="s">
        <v>11</v>
      </c>
      <c r="C100" s="9">
        <v>13484.97</v>
      </c>
      <c r="E100" s="6">
        <v>45079</v>
      </c>
      <c r="F100" s="7" t="s">
        <v>11</v>
      </c>
      <c r="G100" s="9">
        <v>11097.39</v>
      </c>
      <c r="H100" s="35">
        <f t="shared" si="6"/>
        <v>849042.07000000007</v>
      </c>
      <c r="J100" s="6">
        <v>45242</v>
      </c>
      <c r="K100" s="7" t="s">
        <v>12</v>
      </c>
      <c r="L100" s="9">
        <v>3127.2799999999997</v>
      </c>
      <c r="M100" s="35">
        <f t="shared" si="7"/>
        <v>825649.13999999978</v>
      </c>
      <c r="N100" s="6">
        <v>45088</v>
      </c>
      <c r="O100" s="36">
        <f t="shared" si="4"/>
        <v>919901.40000000014</v>
      </c>
      <c r="P100" s="36">
        <f t="shared" si="5"/>
        <v>468689.57</v>
      </c>
    </row>
    <row r="101" spans="1:16" x14ac:dyDescent="0.25">
      <c r="A101" s="6">
        <v>45038</v>
      </c>
      <c r="B101" s="7" t="s">
        <v>11</v>
      </c>
      <c r="C101" s="9">
        <v>11059.199999999999</v>
      </c>
      <c r="E101" s="6">
        <v>45079</v>
      </c>
      <c r="F101" s="7" t="s">
        <v>11</v>
      </c>
      <c r="G101" s="9">
        <v>12448.550000000001</v>
      </c>
      <c r="H101" s="35">
        <f t="shared" si="6"/>
        <v>861490.62000000011</v>
      </c>
      <c r="J101" s="6">
        <v>45243</v>
      </c>
      <c r="K101" s="7" t="s">
        <v>12</v>
      </c>
      <c r="L101" s="9">
        <v>2658.89</v>
      </c>
      <c r="M101" s="35">
        <f t="shared" si="7"/>
        <v>828308.0299999998</v>
      </c>
      <c r="N101" s="6">
        <v>45090</v>
      </c>
      <c r="O101" s="36">
        <f t="shared" si="4"/>
        <v>920904.29000000015</v>
      </c>
      <c r="P101" s="36">
        <f t="shared" si="5"/>
        <v>485804.55</v>
      </c>
    </row>
    <row r="102" spans="1:16" x14ac:dyDescent="0.25">
      <c r="A102" s="6">
        <v>45039</v>
      </c>
      <c r="B102" s="7" t="s">
        <v>12</v>
      </c>
      <c r="C102" s="9">
        <v>7207.25</v>
      </c>
      <c r="E102" s="6">
        <v>45079</v>
      </c>
      <c r="F102" s="7" t="s">
        <v>11</v>
      </c>
      <c r="G102" s="9">
        <v>2146.42</v>
      </c>
      <c r="H102" s="35">
        <f t="shared" si="6"/>
        <v>863637.04000000015</v>
      </c>
      <c r="J102" s="6">
        <v>45244</v>
      </c>
      <c r="K102" s="7" t="s">
        <v>12</v>
      </c>
      <c r="L102" s="9">
        <v>4429.6399999999994</v>
      </c>
      <c r="M102" s="35">
        <f t="shared" si="7"/>
        <v>832737.66999999981</v>
      </c>
      <c r="N102" s="6">
        <v>45091</v>
      </c>
      <c r="O102" s="36">
        <f t="shared" si="4"/>
        <v>930840.70000000019</v>
      </c>
      <c r="P102" s="36">
        <f t="shared" si="5"/>
        <v>485804.55</v>
      </c>
    </row>
    <row r="103" spans="1:16" x14ac:dyDescent="0.25">
      <c r="A103" s="6">
        <v>45040</v>
      </c>
      <c r="B103" s="7" t="s">
        <v>12</v>
      </c>
      <c r="C103" s="9">
        <v>12549.740000000002</v>
      </c>
      <c r="E103" s="6">
        <v>45083</v>
      </c>
      <c r="F103" s="7" t="s">
        <v>11</v>
      </c>
      <c r="G103" s="9">
        <v>10641.64</v>
      </c>
      <c r="H103" s="35">
        <f t="shared" si="6"/>
        <v>874278.68000000017</v>
      </c>
      <c r="J103" s="6">
        <v>45245</v>
      </c>
      <c r="K103" s="7" t="s">
        <v>12</v>
      </c>
      <c r="L103" s="9">
        <v>11567.77</v>
      </c>
      <c r="M103" s="35">
        <f t="shared" si="7"/>
        <v>844305.43999999983</v>
      </c>
      <c r="N103" s="6">
        <v>45094</v>
      </c>
      <c r="O103" s="36">
        <f t="shared" si="4"/>
        <v>953234.39000000013</v>
      </c>
      <c r="P103" s="36">
        <f t="shared" si="5"/>
        <v>485804.55</v>
      </c>
    </row>
    <row r="104" spans="1:16" x14ac:dyDescent="0.25">
      <c r="A104" s="6">
        <v>45042</v>
      </c>
      <c r="B104" s="7" t="s">
        <v>11</v>
      </c>
      <c r="C104" s="9">
        <v>12883.880000000001</v>
      </c>
      <c r="E104" s="6">
        <v>45083</v>
      </c>
      <c r="F104" s="7" t="s">
        <v>11</v>
      </c>
      <c r="G104" s="9">
        <v>9956.48</v>
      </c>
      <c r="H104" s="35">
        <f t="shared" si="6"/>
        <v>884235.16000000015</v>
      </c>
      <c r="J104" s="6">
        <v>45246</v>
      </c>
      <c r="K104" s="7" t="s">
        <v>12</v>
      </c>
      <c r="L104" s="9">
        <v>12567.22</v>
      </c>
      <c r="M104" s="35">
        <f t="shared" si="7"/>
        <v>856872.6599999998</v>
      </c>
      <c r="N104" s="6">
        <v>45096</v>
      </c>
      <c r="O104" s="36">
        <f t="shared" si="4"/>
        <v>968532.54000000015</v>
      </c>
      <c r="P104" s="36">
        <f t="shared" si="5"/>
        <v>490976.13</v>
      </c>
    </row>
    <row r="105" spans="1:16" x14ac:dyDescent="0.25">
      <c r="A105" s="6">
        <v>45043</v>
      </c>
      <c r="B105" s="7" t="s">
        <v>11</v>
      </c>
      <c r="C105" s="9">
        <v>5755.8</v>
      </c>
      <c r="E105" s="6">
        <v>45083</v>
      </c>
      <c r="F105" s="7" t="s">
        <v>11</v>
      </c>
      <c r="G105" s="9">
        <v>8615.77</v>
      </c>
      <c r="H105" s="35">
        <f t="shared" si="6"/>
        <v>892850.93000000017</v>
      </c>
      <c r="J105" s="6">
        <v>45255</v>
      </c>
      <c r="K105" s="7" t="s">
        <v>12</v>
      </c>
      <c r="L105" s="9">
        <v>11196.539999999999</v>
      </c>
      <c r="M105" s="35">
        <f t="shared" si="7"/>
        <v>868069.19999999984</v>
      </c>
      <c r="N105" s="6">
        <v>45097</v>
      </c>
      <c r="O105" s="36">
        <f t="shared" si="4"/>
        <v>968532.54000000015</v>
      </c>
      <c r="P105" s="36">
        <f t="shared" si="5"/>
        <v>496727.81</v>
      </c>
    </row>
    <row r="106" spans="1:16" x14ac:dyDescent="0.25">
      <c r="A106" s="6">
        <v>45046</v>
      </c>
      <c r="B106" s="7" t="s">
        <v>11</v>
      </c>
      <c r="C106" s="9">
        <v>1661.29</v>
      </c>
      <c r="E106" s="6">
        <v>45086</v>
      </c>
      <c r="F106" s="7" t="s">
        <v>11</v>
      </c>
      <c r="G106" s="9">
        <v>9211.75</v>
      </c>
      <c r="H106" s="35">
        <f t="shared" si="6"/>
        <v>902062.68000000017</v>
      </c>
      <c r="J106" s="6">
        <v>45259</v>
      </c>
      <c r="K106" s="7" t="s">
        <v>12</v>
      </c>
      <c r="L106" s="9">
        <v>11546.650000000001</v>
      </c>
      <c r="M106" s="35">
        <f t="shared" si="7"/>
        <v>879615.84999999986</v>
      </c>
      <c r="N106" s="6">
        <v>45098</v>
      </c>
      <c r="O106" s="36">
        <f t="shared" si="4"/>
        <v>971573.43000000017</v>
      </c>
      <c r="P106" s="36">
        <f t="shared" si="5"/>
        <v>500992.24</v>
      </c>
    </row>
    <row r="107" spans="1:16" x14ac:dyDescent="0.25">
      <c r="A107" s="6">
        <v>45049</v>
      </c>
      <c r="B107" s="7" t="s">
        <v>11</v>
      </c>
      <c r="C107" s="9">
        <v>1375.95</v>
      </c>
      <c r="E107" s="6">
        <v>45088</v>
      </c>
      <c r="F107" s="7" t="s">
        <v>11</v>
      </c>
      <c r="G107" s="9">
        <v>9085.84</v>
      </c>
      <c r="H107" s="35">
        <f t="shared" si="6"/>
        <v>911148.52000000014</v>
      </c>
      <c r="J107" s="6">
        <v>45260</v>
      </c>
      <c r="K107" s="7" t="s">
        <v>12</v>
      </c>
      <c r="L107" s="9">
        <v>9795.44</v>
      </c>
      <c r="M107" s="35">
        <f t="shared" si="7"/>
        <v>889411.2899999998</v>
      </c>
      <c r="N107" s="6">
        <v>45100</v>
      </c>
      <c r="O107" s="36">
        <f t="shared" si="4"/>
        <v>976649.55000000016</v>
      </c>
      <c r="P107" s="36">
        <f t="shared" si="5"/>
        <v>500992.24</v>
      </c>
    </row>
    <row r="108" spans="1:16" x14ac:dyDescent="0.25">
      <c r="A108" s="6">
        <v>45049</v>
      </c>
      <c r="B108" s="7" t="s">
        <v>11</v>
      </c>
      <c r="C108" s="9">
        <v>1226.46</v>
      </c>
      <c r="E108" s="6">
        <v>45088</v>
      </c>
      <c r="F108" s="7" t="s">
        <v>11</v>
      </c>
      <c r="G108" s="9">
        <v>8752.8799999999992</v>
      </c>
      <c r="H108" s="35">
        <f t="shared" si="6"/>
        <v>919901.40000000014</v>
      </c>
      <c r="J108" s="6">
        <v>45267</v>
      </c>
      <c r="K108" s="7" t="s">
        <v>12</v>
      </c>
      <c r="L108" s="9">
        <v>12176.14</v>
      </c>
      <c r="M108" s="35">
        <f t="shared" si="7"/>
        <v>901587.42999999982</v>
      </c>
      <c r="N108" s="6">
        <v>45101</v>
      </c>
      <c r="O108" s="36">
        <f t="shared" si="4"/>
        <v>1009934.9000000001</v>
      </c>
      <c r="P108" s="36">
        <f t="shared" si="5"/>
        <v>500992.24</v>
      </c>
    </row>
    <row r="109" spans="1:16" x14ac:dyDescent="0.25">
      <c r="A109" s="6">
        <v>45050</v>
      </c>
      <c r="B109" s="7" t="s">
        <v>11</v>
      </c>
      <c r="C109" s="9">
        <v>12588.199999999999</v>
      </c>
      <c r="E109" s="6">
        <v>45090</v>
      </c>
      <c r="F109" s="7" t="s">
        <v>11</v>
      </c>
      <c r="G109" s="9">
        <v>1002.89</v>
      </c>
      <c r="H109" s="35">
        <f t="shared" si="6"/>
        <v>920904.29000000015</v>
      </c>
      <c r="J109" s="6">
        <v>45276</v>
      </c>
      <c r="K109" s="7" t="s">
        <v>12</v>
      </c>
      <c r="L109" s="9">
        <v>4304.95</v>
      </c>
      <c r="M109" s="35">
        <f t="shared" si="7"/>
        <v>905892.37999999977</v>
      </c>
      <c r="N109" s="6">
        <v>45102</v>
      </c>
      <c r="O109" s="36">
        <f t="shared" si="4"/>
        <v>1024715.5000000001</v>
      </c>
      <c r="P109" s="36">
        <f t="shared" si="5"/>
        <v>500992.24</v>
      </c>
    </row>
    <row r="110" spans="1:16" x14ac:dyDescent="0.25">
      <c r="A110" s="6">
        <v>45051</v>
      </c>
      <c r="B110" s="7" t="s">
        <v>12</v>
      </c>
      <c r="C110" s="9">
        <v>13130.59</v>
      </c>
      <c r="E110" s="6">
        <v>45091</v>
      </c>
      <c r="F110" s="7" t="s">
        <v>11</v>
      </c>
      <c r="G110" s="9">
        <v>9936.41</v>
      </c>
      <c r="H110" s="35">
        <f t="shared" si="6"/>
        <v>930840.70000000019</v>
      </c>
      <c r="J110" s="6">
        <v>45280</v>
      </c>
      <c r="K110" s="7" t="s">
        <v>12</v>
      </c>
      <c r="L110" s="9">
        <v>7259.88</v>
      </c>
      <c r="M110" s="35">
        <f t="shared" si="7"/>
        <v>913152.25999999978</v>
      </c>
      <c r="N110" s="6">
        <v>45103</v>
      </c>
      <c r="O110" s="36">
        <f t="shared" si="4"/>
        <v>1028319.5500000002</v>
      </c>
      <c r="P110" s="36">
        <f t="shared" si="5"/>
        <v>500992.24</v>
      </c>
    </row>
    <row r="111" spans="1:16" x14ac:dyDescent="0.25">
      <c r="A111" s="6">
        <v>45052</v>
      </c>
      <c r="B111" s="7" t="s">
        <v>11</v>
      </c>
      <c r="C111" s="9">
        <v>11393.02</v>
      </c>
      <c r="E111" s="6">
        <v>45094</v>
      </c>
      <c r="F111" s="7" t="s">
        <v>11</v>
      </c>
      <c r="G111" s="9">
        <v>10470.08</v>
      </c>
      <c r="H111" s="35">
        <f t="shared" si="6"/>
        <v>941310.78000000014</v>
      </c>
      <c r="J111" s="6">
        <v>45283</v>
      </c>
      <c r="K111" s="7" t="s">
        <v>12</v>
      </c>
      <c r="L111" s="9">
        <v>9425.66</v>
      </c>
      <c r="M111" s="35">
        <f t="shared" si="7"/>
        <v>922577.91999999981</v>
      </c>
      <c r="N111" s="6">
        <v>45104</v>
      </c>
      <c r="O111" s="36">
        <f t="shared" si="4"/>
        <v>1055448.2700000003</v>
      </c>
      <c r="P111" s="36">
        <f t="shared" si="5"/>
        <v>500992.24</v>
      </c>
    </row>
    <row r="112" spans="1:16" x14ac:dyDescent="0.25">
      <c r="A112" s="6">
        <v>45052</v>
      </c>
      <c r="B112" s="7" t="s">
        <v>12</v>
      </c>
      <c r="C112" s="9">
        <v>6208.18</v>
      </c>
      <c r="E112" s="6">
        <v>45094</v>
      </c>
      <c r="F112" s="7" t="s">
        <v>11</v>
      </c>
      <c r="G112" s="9">
        <v>11923.61</v>
      </c>
      <c r="H112" s="35">
        <f t="shared" si="6"/>
        <v>953234.39000000013</v>
      </c>
      <c r="J112" s="6">
        <v>45284</v>
      </c>
      <c r="K112" s="7" t="s">
        <v>12</v>
      </c>
      <c r="L112" s="9">
        <v>9585</v>
      </c>
      <c r="M112" s="35">
        <f t="shared" si="7"/>
        <v>932162.91999999981</v>
      </c>
      <c r="N112" s="6">
        <v>45106</v>
      </c>
      <c r="O112" s="36">
        <f t="shared" si="4"/>
        <v>1060616.9800000002</v>
      </c>
      <c r="P112" s="36">
        <f t="shared" si="5"/>
        <v>500992.24</v>
      </c>
    </row>
    <row r="113" spans="1:16" x14ac:dyDescent="0.25">
      <c r="A113" s="6">
        <v>45053</v>
      </c>
      <c r="B113" s="7" t="s">
        <v>11</v>
      </c>
      <c r="C113" s="9">
        <v>14451.26</v>
      </c>
      <c r="E113" s="6">
        <v>45096</v>
      </c>
      <c r="F113" s="7" t="s">
        <v>11</v>
      </c>
      <c r="G113" s="9">
        <v>10841.72</v>
      </c>
      <c r="H113" s="35">
        <f t="shared" si="6"/>
        <v>964076.1100000001</v>
      </c>
      <c r="J113" s="6">
        <v>45288</v>
      </c>
      <c r="K113" s="7" t="s">
        <v>12</v>
      </c>
      <c r="L113" s="9">
        <v>7281.08</v>
      </c>
      <c r="M113" s="35">
        <f t="shared" si="7"/>
        <v>939443.99999999977</v>
      </c>
      <c r="N113" s="6">
        <v>45107</v>
      </c>
      <c r="O113" s="36">
        <f t="shared" si="4"/>
        <v>1065508.3500000003</v>
      </c>
      <c r="P113" s="36">
        <f t="shared" si="5"/>
        <v>500992.24</v>
      </c>
    </row>
    <row r="114" spans="1:16" x14ac:dyDescent="0.25">
      <c r="A114" s="6">
        <v>45055</v>
      </c>
      <c r="B114" s="7" t="s">
        <v>11</v>
      </c>
      <c r="C114" s="9">
        <v>2206.88</v>
      </c>
      <c r="E114" s="6">
        <v>45096</v>
      </c>
      <c r="F114" s="7" t="s">
        <v>11</v>
      </c>
      <c r="G114" s="9">
        <v>4456.43</v>
      </c>
      <c r="H114" s="35">
        <f t="shared" si="6"/>
        <v>968532.54000000015</v>
      </c>
      <c r="J114" s="6">
        <v>45291</v>
      </c>
      <c r="K114" s="7" t="s">
        <v>12</v>
      </c>
      <c r="L114" s="9">
        <v>1395.63</v>
      </c>
      <c r="M114" s="35">
        <f t="shared" si="7"/>
        <v>940839.62999999977</v>
      </c>
      <c r="N114" s="6">
        <v>45109</v>
      </c>
      <c r="O114" s="36">
        <f t="shared" si="4"/>
        <v>1067701.4200000004</v>
      </c>
      <c r="P114" s="36">
        <f t="shared" si="5"/>
        <v>500992.24</v>
      </c>
    </row>
    <row r="115" spans="1:16" x14ac:dyDescent="0.25">
      <c r="A115" s="6">
        <v>45056</v>
      </c>
      <c r="B115" s="7" t="s">
        <v>11</v>
      </c>
      <c r="C115" s="9">
        <v>5844.26</v>
      </c>
      <c r="E115" s="6">
        <v>45098</v>
      </c>
      <c r="F115" s="7" t="s">
        <v>11</v>
      </c>
      <c r="G115" s="9">
        <v>3040.89</v>
      </c>
      <c r="H115" s="35">
        <f t="shared" si="6"/>
        <v>971573.43000000017</v>
      </c>
      <c r="M115" s="33"/>
      <c r="N115" s="6">
        <v>45110</v>
      </c>
      <c r="O115" s="36">
        <f t="shared" si="4"/>
        <v>1078154.8600000003</v>
      </c>
      <c r="P115" s="36">
        <f t="shared" si="5"/>
        <v>500992.24</v>
      </c>
    </row>
    <row r="116" spans="1:16" x14ac:dyDescent="0.25">
      <c r="A116" s="6">
        <v>45056</v>
      </c>
      <c r="B116" s="7" t="s">
        <v>12</v>
      </c>
      <c r="C116" s="9">
        <v>2715.02</v>
      </c>
      <c r="E116" s="6">
        <v>45100</v>
      </c>
      <c r="F116" s="7" t="s">
        <v>11</v>
      </c>
      <c r="G116" s="9">
        <v>5076.1200000000008</v>
      </c>
      <c r="H116" s="35">
        <f t="shared" si="6"/>
        <v>976649.55000000016</v>
      </c>
      <c r="M116" s="33"/>
      <c r="N116" s="6">
        <v>45112</v>
      </c>
      <c r="O116" s="36">
        <f t="shared" si="4"/>
        <v>1085766.4200000004</v>
      </c>
      <c r="P116" s="36">
        <f t="shared" si="5"/>
        <v>500992.24</v>
      </c>
    </row>
    <row r="117" spans="1:16" x14ac:dyDescent="0.25">
      <c r="A117" s="6">
        <v>45056</v>
      </c>
      <c r="B117" s="7" t="s">
        <v>11</v>
      </c>
      <c r="C117" s="9">
        <v>6315.32</v>
      </c>
      <c r="E117" s="6">
        <v>45101</v>
      </c>
      <c r="F117" s="7" t="s">
        <v>11</v>
      </c>
      <c r="G117" s="9">
        <v>26937.95</v>
      </c>
      <c r="H117" s="35">
        <f t="shared" si="6"/>
        <v>1003587.5000000001</v>
      </c>
      <c r="M117" s="33"/>
      <c r="N117" s="6">
        <v>45113</v>
      </c>
      <c r="O117" s="36">
        <f t="shared" si="4"/>
        <v>1095514.7400000005</v>
      </c>
      <c r="P117" s="36">
        <f t="shared" si="5"/>
        <v>500992.24</v>
      </c>
    </row>
    <row r="118" spans="1:16" x14ac:dyDescent="0.25">
      <c r="A118" s="6">
        <v>45058</v>
      </c>
      <c r="B118" s="7" t="s">
        <v>12</v>
      </c>
      <c r="C118" s="9">
        <v>11541.11</v>
      </c>
      <c r="E118" s="6">
        <v>45101</v>
      </c>
      <c r="F118" s="7" t="s">
        <v>11</v>
      </c>
      <c r="G118" s="9">
        <v>6347.4</v>
      </c>
      <c r="H118" s="35">
        <f t="shared" si="6"/>
        <v>1009934.9000000001</v>
      </c>
      <c r="M118" s="33"/>
      <c r="N118" s="6">
        <v>45114</v>
      </c>
      <c r="O118" s="36">
        <f t="shared" si="4"/>
        <v>1106010.4000000004</v>
      </c>
      <c r="P118" s="36">
        <f t="shared" si="5"/>
        <v>512882.31</v>
      </c>
    </row>
    <row r="119" spans="1:16" x14ac:dyDescent="0.25">
      <c r="A119" s="6">
        <v>45059</v>
      </c>
      <c r="B119" s="7" t="s">
        <v>12</v>
      </c>
      <c r="C119" s="9">
        <v>12009.49</v>
      </c>
      <c r="E119" s="6">
        <v>45102</v>
      </c>
      <c r="F119" s="7" t="s">
        <v>11</v>
      </c>
      <c r="G119" s="9">
        <v>4156.75</v>
      </c>
      <c r="H119" s="35">
        <f t="shared" si="6"/>
        <v>1014091.6500000001</v>
      </c>
      <c r="M119" s="33"/>
      <c r="N119" s="6">
        <v>45115</v>
      </c>
      <c r="O119" s="36">
        <f t="shared" si="4"/>
        <v>1106010.4000000004</v>
      </c>
      <c r="P119" s="36">
        <f t="shared" si="5"/>
        <v>523807.38</v>
      </c>
    </row>
    <row r="120" spans="1:16" x14ac:dyDescent="0.25">
      <c r="A120" s="6">
        <v>45060</v>
      </c>
      <c r="B120" s="7" t="s">
        <v>12</v>
      </c>
      <c r="C120" s="9">
        <v>18032.010000000002</v>
      </c>
      <c r="E120" s="6">
        <v>45102</v>
      </c>
      <c r="F120" s="7" t="s">
        <v>11</v>
      </c>
      <c r="G120" s="9">
        <v>10623.85</v>
      </c>
      <c r="H120" s="35">
        <f t="shared" si="6"/>
        <v>1024715.5000000001</v>
      </c>
      <c r="M120" s="33"/>
      <c r="N120" s="6">
        <v>45117</v>
      </c>
      <c r="O120" s="36">
        <f t="shared" si="4"/>
        <v>1121611.1900000004</v>
      </c>
      <c r="P120" s="36">
        <f t="shared" si="5"/>
        <v>523807.38</v>
      </c>
    </row>
    <row r="121" spans="1:16" x14ac:dyDescent="0.25">
      <c r="A121" s="6">
        <v>45060</v>
      </c>
      <c r="B121" s="7" t="s">
        <v>11</v>
      </c>
      <c r="C121" s="9">
        <v>9463.08</v>
      </c>
      <c r="E121" s="6">
        <v>45103</v>
      </c>
      <c r="F121" s="7" t="s">
        <v>11</v>
      </c>
      <c r="G121" s="9">
        <v>3604.0499999999997</v>
      </c>
      <c r="H121" s="35">
        <f t="shared" si="6"/>
        <v>1028319.5500000002</v>
      </c>
      <c r="M121" s="33"/>
      <c r="N121" s="6">
        <v>45118</v>
      </c>
      <c r="O121" s="36">
        <f t="shared" si="4"/>
        <v>1125249.0300000005</v>
      </c>
      <c r="P121" s="36">
        <f t="shared" si="5"/>
        <v>523807.38</v>
      </c>
    </row>
    <row r="122" spans="1:16" x14ac:dyDescent="0.25">
      <c r="A122" s="6">
        <v>45060</v>
      </c>
      <c r="B122" s="7" t="s">
        <v>11</v>
      </c>
      <c r="C122" s="9">
        <v>2358.64</v>
      </c>
      <c r="E122" s="6">
        <v>45104</v>
      </c>
      <c r="F122" s="7" t="s">
        <v>11</v>
      </c>
      <c r="G122" s="9">
        <v>27128.720000000001</v>
      </c>
      <c r="H122" s="35">
        <f t="shared" si="6"/>
        <v>1055448.2700000003</v>
      </c>
      <c r="M122" s="33"/>
      <c r="N122" s="6">
        <v>45119</v>
      </c>
      <c r="O122" s="36">
        <f t="shared" si="4"/>
        <v>1127047.7800000005</v>
      </c>
      <c r="P122" s="36">
        <f t="shared" si="5"/>
        <v>537689.49999999988</v>
      </c>
    </row>
    <row r="123" spans="1:16" x14ac:dyDescent="0.25">
      <c r="A123" s="6">
        <v>45061</v>
      </c>
      <c r="B123" s="7" t="s">
        <v>12</v>
      </c>
      <c r="C123" s="9">
        <v>7339.08</v>
      </c>
      <c r="E123" s="6">
        <v>45106</v>
      </c>
      <c r="F123" s="7" t="s">
        <v>11</v>
      </c>
      <c r="G123" s="9">
        <v>5168.71</v>
      </c>
      <c r="H123" s="35">
        <f t="shared" si="6"/>
        <v>1060616.9800000002</v>
      </c>
      <c r="M123" s="33"/>
      <c r="N123" s="6">
        <v>45121</v>
      </c>
      <c r="O123" s="36">
        <f t="shared" si="4"/>
        <v>1127047.7800000005</v>
      </c>
      <c r="P123" s="36">
        <f t="shared" si="5"/>
        <v>550674.81999999983</v>
      </c>
    </row>
    <row r="124" spans="1:16" x14ac:dyDescent="0.25">
      <c r="A124" s="6">
        <v>45064</v>
      </c>
      <c r="B124" s="7" t="s">
        <v>11</v>
      </c>
      <c r="C124" s="9">
        <v>7769.12</v>
      </c>
      <c r="E124" s="6">
        <v>45107</v>
      </c>
      <c r="F124" s="7" t="s">
        <v>11</v>
      </c>
      <c r="G124" s="9">
        <v>1226.77</v>
      </c>
      <c r="H124" s="35">
        <f t="shared" si="6"/>
        <v>1061843.7500000002</v>
      </c>
      <c r="M124" s="33"/>
      <c r="N124" s="6">
        <v>45122</v>
      </c>
      <c r="O124" s="36">
        <f t="shared" si="4"/>
        <v>1145022.4100000006</v>
      </c>
      <c r="P124" s="36">
        <f t="shared" si="5"/>
        <v>550674.81999999983</v>
      </c>
    </row>
    <row r="125" spans="1:16" x14ac:dyDescent="0.25">
      <c r="A125" s="6">
        <v>45065</v>
      </c>
      <c r="B125" s="7" t="s">
        <v>12</v>
      </c>
      <c r="C125" s="9">
        <v>10027.85</v>
      </c>
      <c r="E125" s="6">
        <v>45107</v>
      </c>
      <c r="F125" s="7" t="s">
        <v>11</v>
      </c>
      <c r="G125" s="9">
        <v>3664.6</v>
      </c>
      <c r="H125" s="35">
        <f t="shared" si="6"/>
        <v>1065508.3500000003</v>
      </c>
      <c r="M125" s="33"/>
      <c r="N125" s="6">
        <v>45123</v>
      </c>
      <c r="O125" s="36">
        <f t="shared" si="4"/>
        <v>1146561.1200000006</v>
      </c>
      <c r="P125" s="36">
        <f t="shared" si="5"/>
        <v>569886.06999999983</v>
      </c>
    </row>
    <row r="126" spans="1:16" x14ac:dyDescent="0.25">
      <c r="A126" s="6">
        <v>45066</v>
      </c>
      <c r="B126" s="7" t="s">
        <v>11</v>
      </c>
      <c r="C126" s="9">
        <v>8530.16</v>
      </c>
      <c r="E126" s="6">
        <v>45109</v>
      </c>
      <c r="F126" s="7" t="s">
        <v>11</v>
      </c>
      <c r="G126" s="9">
        <v>2193.0700000000002</v>
      </c>
      <c r="H126" s="35">
        <f t="shared" si="6"/>
        <v>1067701.4200000004</v>
      </c>
      <c r="M126" s="33"/>
      <c r="N126" s="6">
        <v>45124</v>
      </c>
      <c r="O126" s="36">
        <f t="shared" si="4"/>
        <v>1146561.1200000006</v>
      </c>
      <c r="P126" s="36">
        <f t="shared" si="5"/>
        <v>578661.10999999987</v>
      </c>
    </row>
    <row r="127" spans="1:16" x14ac:dyDescent="0.25">
      <c r="A127" s="6">
        <v>45067</v>
      </c>
      <c r="B127" s="7" t="s">
        <v>12</v>
      </c>
      <c r="C127" s="9">
        <v>9026.64</v>
      </c>
      <c r="E127" s="6">
        <v>45110</v>
      </c>
      <c r="F127" s="7" t="s">
        <v>11</v>
      </c>
      <c r="G127" s="9">
        <v>10453.439999999999</v>
      </c>
      <c r="H127" s="35">
        <f t="shared" si="6"/>
        <v>1078154.8600000003</v>
      </c>
      <c r="M127" s="33"/>
      <c r="N127" s="6">
        <v>45125</v>
      </c>
      <c r="O127" s="36">
        <f t="shared" si="4"/>
        <v>1165398.7200000007</v>
      </c>
      <c r="P127" s="36">
        <f t="shared" si="5"/>
        <v>578661.10999999987</v>
      </c>
    </row>
    <row r="128" spans="1:16" x14ac:dyDescent="0.25">
      <c r="A128" s="6">
        <v>45068</v>
      </c>
      <c r="B128" s="7" t="s">
        <v>11</v>
      </c>
      <c r="C128" s="9">
        <v>1183.1399999999999</v>
      </c>
      <c r="E128" s="6">
        <v>45112</v>
      </c>
      <c r="F128" s="7" t="s">
        <v>11</v>
      </c>
      <c r="G128" s="9">
        <v>7611.56</v>
      </c>
      <c r="H128" s="35">
        <f t="shared" si="6"/>
        <v>1085766.4200000004</v>
      </c>
      <c r="M128" s="33"/>
      <c r="N128" s="6">
        <v>45126</v>
      </c>
      <c r="O128" s="36">
        <f t="shared" si="4"/>
        <v>1174058.1400000006</v>
      </c>
      <c r="P128" s="36">
        <f t="shared" si="5"/>
        <v>578661.10999999987</v>
      </c>
    </row>
    <row r="129" spans="1:16" x14ac:dyDescent="0.25">
      <c r="A129" s="6">
        <v>45069</v>
      </c>
      <c r="B129" s="7" t="s">
        <v>11</v>
      </c>
      <c r="C129" s="9">
        <v>12267.59</v>
      </c>
      <c r="E129" s="6">
        <v>45113</v>
      </c>
      <c r="F129" s="7" t="s">
        <v>11</v>
      </c>
      <c r="G129" s="9">
        <v>9748.32</v>
      </c>
      <c r="H129" s="35">
        <f t="shared" si="6"/>
        <v>1095514.7400000005</v>
      </c>
      <c r="M129" s="33"/>
      <c r="N129" s="6">
        <v>45129</v>
      </c>
      <c r="O129" s="36">
        <f t="shared" si="4"/>
        <v>1179491.7400000007</v>
      </c>
      <c r="P129" s="36">
        <f t="shared" si="5"/>
        <v>578661.10999999987</v>
      </c>
    </row>
    <row r="130" spans="1:16" x14ac:dyDescent="0.25">
      <c r="A130" s="6">
        <v>45070</v>
      </c>
      <c r="B130" s="7" t="s">
        <v>11</v>
      </c>
      <c r="C130" s="9">
        <v>1181.19</v>
      </c>
      <c r="E130" s="6">
        <v>45114</v>
      </c>
      <c r="F130" s="7" t="s">
        <v>11</v>
      </c>
      <c r="G130" s="9">
        <v>10495.66</v>
      </c>
      <c r="H130" s="35">
        <f t="shared" si="6"/>
        <v>1106010.4000000004</v>
      </c>
      <c r="M130" s="33"/>
      <c r="N130" s="6">
        <v>45130</v>
      </c>
      <c r="O130" s="36">
        <f t="shared" ref="O130:O193" si="8">VLOOKUP(N130,E:H,4,1)</f>
        <v>1179491.7400000007</v>
      </c>
      <c r="P130" s="36">
        <f t="shared" ref="P130:P193" si="9">VLOOKUP(N130,J:M,4,1)</f>
        <v>583476.85999999987</v>
      </c>
    </row>
    <row r="131" spans="1:16" x14ac:dyDescent="0.25">
      <c r="A131" s="6">
        <v>45071</v>
      </c>
      <c r="B131" s="7" t="s">
        <v>11</v>
      </c>
      <c r="C131" s="9">
        <v>15407.62</v>
      </c>
      <c r="E131" s="6">
        <v>45117</v>
      </c>
      <c r="F131" s="7" t="s">
        <v>11</v>
      </c>
      <c r="G131" s="9">
        <v>10077.51</v>
      </c>
      <c r="H131" s="35">
        <f t="shared" si="6"/>
        <v>1116087.9100000004</v>
      </c>
      <c r="M131" s="33"/>
      <c r="N131" s="6">
        <v>45131</v>
      </c>
      <c r="O131" s="36">
        <f t="shared" si="8"/>
        <v>1183982.5400000007</v>
      </c>
      <c r="P131" s="36">
        <f t="shared" si="9"/>
        <v>583476.85999999987</v>
      </c>
    </row>
    <row r="132" spans="1:16" x14ac:dyDescent="0.25">
      <c r="A132" s="6">
        <v>45071</v>
      </c>
      <c r="B132" s="7" t="s">
        <v>11</v>
      </c>
      <c r="C132" s="9">
        <v>3391.48</v>
      </c>
      <c r="E132" s="6">
        <v>45117</v>
      </c>
      <c r="F132" s="7" t="s">
        <v>11</v>
      </c>
      <c r="G132" s="9">
        <v>963.95</v>
      </c>
      <c r="H132" s="35">
        <f t="shared" ref="H132:H195" si="10">G132+H131</f>
        <v>1117051.8600000003</v>
      </c>
      <c r="M132" s="33"/>
      <c r="N132" s="6">
        <v>45132</v>
      </c>
      <c r="O132" s="36">
        <f t="shared" si="8"/>
        <v>1193495.7500000007</v>
      </c>
      <c r="P132" s="36">
        <f t="shared" si="9"/>
        <v>583476.85999999987</v>
      </c>
    </row>
    <row r="133" spans="1:16" x14ac:dyDescent="0.25">
      <c r="A133" s="6">
        <v>45072</v>
      </c>
      <c r="B133" s="7" t="s">
        <v>12</v>
      </c>
      <c r="C133" s="9">
        <v>4648.1099999999997</v>
      </c>
      <c r="E133" s="6">
        <v>45117</v>
      </c>
      <c r="F133" s="7" t="s">
        <v>11</v>
      </c>
      <c r="G133" s="9">
        <v>4559.33</v>
      </c>
      <c r="H133" s="35">
        <f t="shared" si="10"/>
        <v>1121611.1900000004</v>
      </c>
      <c r="M133" s="33"/>
      <c r="N133" s="6">
        <v>45133</v>
      </c>
      <c r="O133" s="36">
        <f t="shared" si="8"/>
        <v>1207660.7300000007</v>
      </c>
      <c r="P133" s="36">
        <f t="shared" si="9"/>
        <v>594334.6399999999</v>
      </c>
    </row>
    <row r="134" spans="1:16" x14ac:dyDescent="0.25">
      <c r="A134" s="6">
        <v>45072</v>
      </c>
      <c r="B134" s="7" t="s">
        <v>12</v>
      </c>
      <c r="C134" s="9">
        <v>10407.390000000001</v>
      </c>
      <c r="E134" s="6">
        <v>45118</v>
      </c>
      <c r="F134" s="7" t="s">
        <v>11</v>
      </c>
      <c r="G134" s="9">
        <v>3637.84</v>
      </c>
      <c r="H134" s="35">
        <f t="shared" si="10"/>
        <v>1125249.0300000005</v>
      </c>
      <c r="M134" s="33"/>
      <c r="N134" s="6">
        <v>45134</v>
      </c>
      <c r="O134" s="36">
        <f t="shared" si="8"/>
        <v>1220459.9100000006</v>
      </c>
      <c r="P134" s="36">
        <f t="shared" si="9"/>
        <v>594334.6399999999</v>
      </c>
    </row>
    <row r="135" spans="1:16" x14ac:dyDescent="0.25">
      <c r="A135" s="6">
        <v>45073</v>
      </c>
      <c r="B135" s="7" t="s">
        <v>11</v>
      </c>
      <c r="C135" s="9">
        <v>1066.29</v>
      </c>
      <c r="E135" s="6">
        <v>45119</v>
      </c>
      <c r="F135" s="7" t="s">
        <v>11</v>
      </c>
      <c r="G135" s="9">
        <v>1798.75</v>
      </c>
      <c r="H135" s="35">
        <f t="shared" si="10"/>
        <v>1127047.7800000005</v>
      </c>
      <c r="M135" s="33"/>
      <c r="N135" s="6">
        <v>45136</v>
      </c>
      <c r="O135" s="36">
        <f t="shared" si="8"/>
        <v>1227458.6800000006</v>
      </c>
      <c r="P135" s="36">
        <f t="shared" si="9"/>
        <v>594334.6399999999</v>
      </c>
    </row>
    <row r="136" spans="1:16" x14ac:dyDescent="0.25">
      <c r="A136" s="6">
        <v>45073</v>
      </c>
      <c r="B136" s="7" t="s">
        <v>11</v>
      </c>
      <c r="C136" s="9">
        <v>15987.5</v>
      </c>
      <c r="E136" s="6">
        <v>45122</v>
      </c>
      <c r="F136" s="7" t="s">
        <v>11</v>
      </c>
      <c r="G136" s="9">
        <v>10951.01</v>
      </c>
      <c r="H136" s="35">
        <f t="shared" si="10"/>
        <v>1137998.7900000005</v>
      </c>
      <c r="M136" s="33"/>
      <c r="N136" s="6">
        <v>45137</v>
      </c>
      <c r="O136" s="36">
        <f t="shared" si="8"/>
        <v>1240971.7100000007</v>
      </c>
      <c r="P136" s="36">
        <f t="shared" si="9"/>
        <v>594334.6399999999</v>
      </c>
    </row>
    <row r="137" spans="1:16" x14ac:dyDescent="0.25">
      <c r="A137" s="6">
        <v>45075</v>
      </c>
      <c r="B137" s="7" t="s">
        <v>12</v>
      </c>
      <c r="C137" s="9">
        <v>10903.37</v>
      </c>
      <c r="E137" s="6">
        <v>45122</v>
      </c>
      <c r="F137" s="7" t="s">
        <v>11</v>
      </c>
      <c r="G137" s="9">
        <v>7023.62</v>
      </c>
      <c r="H137" s="35">
        <f t="shared" si="10"/>
        <v>1145022.4100000006</v>
      </c>
      <c r="M137" s="33"/>
      <c r="N137" s="6">
        <v>45140</v>
      </c>
      <c r="O137" s="36">
        <f t="shared" si="8"/>
        <v>1240971.7100000007</v>
      </c>
      <c r="P137" s="36">
        <f t="shared" si="9"/>
        <v>605276.07999999984</v>
      </c>
    </row>
    <row r="138" spans="1:16" x14ac:dyDescent="0.25">
      <c r="A138" s="6">
        <v>45076</v>
      </c>
      <c r="B138" s="7" t="s">
        <v>11</v>
      </c>
      <c r="C138" s="9">
        <v>5618.41</v>
      </c>
      <c r="E138" s="6">
        <v>45123</v>
      </c>
      <c r="F138" s="7" t="s">
        <v>11</v>
      </c>
      <c r="G138" s="9">
        <v>1538.71</v>
      </c>
      <c r="H138" s="35">
        <f t="shared" si="10"/>
        <v>1146561.1200000006</v>
      </c>
      <c r="M138" s="33"/>
      <c r="N138" s="6">
        <v>45143</v>
      </c>
      <c r="O138" s="36">
        <f t="shared" si="8"/>
        <v>1251917.5700000008</v>
      </c>
      <c r="P138" s="36">
        <f t="shared" si="9"/>
        <v>605276.07999999984</v>
      </c>
    </row>
    <row r="139" spans="1:16" x14ac:dyDescent="0.25">
      <c r="A139" s="6">
        <v>45076</v>
      </c>
      <c r="B139" s="7" t="s">
        <v>11</v>
      </c>
      <c r="C139" s="9">
        <v>844.37</v>
      </c>
      <c r="E139" s="6">
        <v>45125</v>
      </c>
      <c r="F139" s="7" t="s">
        <v>11</v>
      </c>
      <c r="G139" s="9">
        <v>8728.2799999999988</v>
      </c>
      <c r="H139" s="35">
        <f t="shared" si="10"/>
        <v>1155289.4000000006</v>
      </c>
      <c r="M139" s="33"/>
      <c r="N139" s="6">
        <v>45144</v>
      </c>
      <c r="O139" s="36">
        <f t="shared" si="8"/>
        <v>1252704.5200000007</v>
      </c>
      <c r="P139" s="36">
        <f t="shared" si="9"/>
        <v>605276.07999999984</v>
      </c>
    </row>
    <row r="140" spans="1:16" x14ac:dyDescent="0.25">
      <c r="A140" s="6">
        <v>45077</v>
      </c>
      <c r="B140" s="7" t="s">
        <v>11</v>
      </c>
      <c r="C140" s="9">
        <v>6188.99</v>
      </c>
      <c r="E140" s="6">
        <v>45125</v>
      </c>
      <c r="F140" s="7" t="s">
        <v>11</v>
      </c>
      <c r="G140" s="9">
        <v>10109.32</v>
      </c>
      <c r="H140" s="35">
        <f t="shared" si="10"/>
        <v>1165398.7200000007</v>
      </c>
      <c r="M140" s="33"/>
      <c r="N140" s="6">
        <v>45145</v>
      </c>
      <c r="O140" s="36">
        <f t="shared" si="8"/>
        <v>1256583.0500000007</v>
      </c>
      <c r="P140" s="36">
        <f t="shared" si="9"/>
        <v>616284.7899999998</v>
      </c>
    </row>
    <row r="141" spans="1:16" x14ac:dyDescent="0.25">
      <c r="A141" s="6">
        <v>45078</v>
      </c>
      <c r="B141" s="7" t="s">
        <v>12</v>
      </c>
      <c r="C141" s="9">
        <v>8952.0600000000013</v>
      </c>
      <c r="E141" s="6">
        <v>45126</v>
      </c>
      <c r="F141" s="7" t="s">
        <v>11</v>
      </c>
      <c r="G141" s="9">
        <v>8659.42</v>
      </c>
      <c r="H141" s="35">
        <f t="shared" si="10"/>
        <v>1174058.1400000006</v>
      </c>
      <c r="M141" s="33"/>
      <c r="N141" s="6">
        <v>45146</v>
      </c>
      <c r="O141" s="36">
        <f t="shared" si="8"/>
        <v>1267851.2600000007</v>
      </c>
      <c r="P141" s="36">
        <f t="shared" si="9"/>
        <v>616284.7899999998</v>
      </c>
    </row>
    <row r="142" spans="1:16" x14ac:dyDescent="0.25">
      <c r="A142" s="6">
        <v>45078</v>
      </c>
      <c r="B142" s="7" t="s">
        <v>12</v>
      </c>
      <c r="C142" s="9">
        <v>3910.3100000000004</v>
      </c>
      <c r="E142" s="6">
        <v>45129</v>
      </c>
      <c r="F142" s="7" t="s">
        <v>11</v>
      </c>
      <c r="G142" s="9">
        <v>5433.6</v>
      </c>
      <c r="H142" s="35">
        <f t="shared" si="10"/>
        <v>1179491.7400000007</v>
      </c>
      <c r="M142" s="33"/>
      <c r="N142" s="6">
        <v>45150</v>
      </c>
      <c r="O142" s="36">
        <f t="shared" si="8"/>
        <v>1287026.3900000006</v>
      </c>
      <c r="P142" s="36">
        <f t="shared" si="9"/>
        <v>616284.7899999998</v>
      </c>
    </row>
    <row r="143" spans="1:16" x14ac:dyDescent="0.25">
      <c r="A143" s="6">
        <v>45079</v>
      </c>
      <c r="B143" s="7" t="s">
        <v>11</v>
      </c>
      <c r="C143" s="9">
        <v>16865.170000000002</v>
      </c>
      <c r="E143" s="6">
        <v>45131</v>
      </c>
      <c r="F143" s="7" t="s">
        <v>11</v>
      </c>
      <c r="G143" s="9">
        <v>4490.8</v>
      </c>
      <c r="H143" s="35">
        <f t="shared" si="10"/>
        <v>1183982.5400000007</v>
      </c>
      <c r="M143" s="33"/>
      <c r="N143" s="6">
        <v>45152</v>
      </c>
      <c r="O143" s="36">
        <f t="shared" si="8"/>
        <v>1296238.4500000007</v>
      </c>
      <c r="P143" s="36">
        <f t="shared" si="9"/>
        <v>616284.7899999998</v>
      </c>
    </row>
    <row r="144" spans="1:16" x14ac:dyDescent="0.25">
      <c r="A144" s="6">
        <v>45079</v>
      </c>
      <c r="B144" s="7" t="s">
        <v>11</v>
      </c>
      <c r="C144" s="9">
        <v>11097.39</v>
      </c>
      <c r="E144" s="6">
        <v>45132</v>
      </c>
      <c r="F144" s="7" t="s">
        <v>11</v>
      </c>
      <c r="G144" s="9">
        <v>9513.2099999999991</v>
      </c>
      <c r="H144" s="35">
        <f t="shared" si="10"/>
        <v>1193495.7500000007</v>
      </c>
      <c r="M144" s="33"/>
      <c r="N144" s="6">
        <v>45153</v>
      </c>
      <c r="O144" s="36">
        <f t="shared" si="8"/>
        <v>1307137.6600000006</v>
      </c>
      <c r="P144" s="36">
        <f t="shared" si="9"/>
        <v>622253.10999999987</v>
      </c>
    </row>
    <row r="145" spans="1:16" x14ac:dyDescent="0.25">
      <c r="A145" s="6">
        <v>45079</v>
      </c>
      <c r="B145" s="7" t="s">
        <v>11</v>
      </c>
      <c r="C145" s="9">
        <v>12448.550000000001</v>
      </c>
      <c r="E145" s="6">
        <v>45133</v>
      </c>
      <c r="F145" s="7" t="s">
        <v>11</v>
      </c>
      <c r="G145" s="9">
        <v>14164.98</v>
      </c>
      <c r="H145" s="35">
        <f t="shared" si="10"/>
        <v>1207660.7300000007</v>
      </c>
      <c r="M145" s="33"/>
      <c r="N145" s="6">
        <v>45154</v>
      </c>
      <c r="O145" s="36">
        <f t="shared" si="8"/>
        <v>1307137.6600000006</v>
      </c>
      <c r="P145" s="36">
        <f t="shared" si="9"/>
        <v>631671.05999999982</v>
      </c>
    </row>
    <row r="146" spans="1:16" x14ac:dyDescent="0.25">
      <c r="A146" s="6">
        <v>45079</v>
      </c>
      <c r="B146" s="7" t="s">
        <v>12</v>
      </c>
      <c r="C146" s="9">
        <v>12575.5</v>
      </c>
      <c r="E146" s="6">
        <v>45134</v>
      </c>
      <c r="F146" s="7" t="s">
        <v>11</v>
      </c>
      <c r="G146" s="9">
        <v>12799.18</v>
      </c>
      <c r="H146" s="35">
        <f t="shared" si="10"/>
        <v>1220459.9100000006</v>
      </c>
      <c r="M146" s="33"/>
      <c r="N146" s="6">
        <v>45155</v>
      </c>
      <c r="O146" s="36">
        <f t="shared" si="8"/>
        <v>1316927.2900000005</v>
      </c>
      <c r="P146" s="36">
        <f t="shared" si="9"/>
        <v>631671.05999999982</v>
      </c>
    </row>
    <row r="147" spans="1:16" x14ac:dyDescent="0.25">
      <c r="A147" s="6">
        <v>45079</v>
      </c>
      <c r="B147" s="7" t="s">
        <v>11</v>
      </c>
      <c r="C147" s="9">
        <v>2146.42</v>
      </c>
      <c r="E147" s="6">
        <v>45136</v>
      </c>
      <c r="F147" s="7" t="s">
        <v>11</v>
      </c>
      <c r="G147" s="9">
        <v>6998.77</v>
      </c>
      <c r="H147" s="35">
        <f t="shared" si="10"/>
        <v>1227458.6800000006</v>
      </c>
      <c r="M147" s="33"/>
      <c r="N147" s="6">
        <v>45156</v>
      </c>
      <c r="O147" s="36">
        <f t="shared" si="8"/>
        <v>1334382.5600000005</v>
      </c>
      <c r="P147" s="36">
        <f t="shared" si="9"/>
        <v>631671.05999999982</v>
      </c>
    </row>
    <row r="148" spans="1:16" x14ac:dyDescent="0.25">
      <c r="A148" s="6">
        <v>45082</v>
      </c>
      <c r="B148" s="7" t="s">
        <v>12</v>
      </c>
      <c r="C148" s="9">
        <v>13093.080000000002</v>
      </c>
      <c r="E148" s="6">
        <v>45137</v>
      </c>
      <c r="F148" s="7" t="s">
        <v>11</v>
      </c>
      <c r="G148" s="9">
        <v>13513.03</v>
      </c>
      <c r="H148" s="35">
        <f t="shared" si="10"/>
        <v>1240971.7100000007</v>
      </c>
      <c r="M148" s="33"/>
      <c r="N148" s="6">
        <v>45157</v>
      </c>
      <c r="O148" s="36">
        <f t="shared" si="8"/>
        <v>1345475.3800000006</v>
      </c>
      <c r="P148" s="36">
        <f t="shared" si="9"/>
        <v>631671.05999999982</v>
      </c>
    </row>
    <row r="149" spans="1:16" x14ac:dyDescent="0.25">
      <c r="A149" s="6">
        <v>45083</v>
      </c>
      <c r="B149" s="7" t="s">
        <v>12</v>
      </c>
      <c r="C149" s="9">
        <v>11777.19</v>
      </c>
      <c r="E149" s="6">
        <v>45143</v>
      </c>
      <c r="F149" s="7" t="s">
        <v>11</v>
      </c>
      <c r="G149" s="9">
        <v>10945.86</v>
      </c>
      <c r="H149" s="35">
        <f t="shared" si="10"/>
        <v>1251917.5700000008</v>
      </c>
      <c r="M149" s="33"/>
      <c r="N149" s="6">
        <v>45158</v>
      </c>
      <c r="O149" s="36">
        <f t="shared" si="8"/>
        <v>1345940.1800000006</v>
      </c>
      <c r="P149" s="36">
        <f t="shared" si="9"/>
        <v>631671.05999999982</v>
      </c>
    </row>
    <row r="150" spans="1:16" x14ac:dyDescent="0.25">
      <c r="A150" s="6">
        <v>45083</v>
      </c>
      <c r="B150" s="7" t="s">
        <v>11</v>
      </c>
      <c r="C150" s="9">
        <v>10641.64</v>
      </c>
      <c r="E150" s="6">
        <v>45144</v>
      </c>
      <c r="F150" s="7" t="s">
        <v>11</v>
      </c>
      <c r="G150" s="9">
        <v>786.94999999999993</v>
      </c>
      <c r="H150" s="35">
        <f t="shared" si="10"/>
        <v>1252704.5200000007</v>
      </c>
      <c r="M150" s="33"/>
      <c r="N150" s="6">
        <v>45159</v>
      </c>
      <c r="O150" s="36">
        <f t="shared" si="8"/>
        <v>1358878.4900000007</v>
      </c>
      <c r="P150" s="36">
        <f t="shared" si="9"/>
        <v>631671.05999999982</v>
      </c>
    </row>
    <row r="151" spans="1:16" x14ac:dyDescent="0.25">
      <c r="A151" s="6">
        <v>45083</v>
      </c>
      <c r="B151" s="7" t="s">
        <v>11</v>
      </c>
      <c r="C151" s="9">
        <v>9956.48</v>
      </c>
      <c r="E151" s="6">
        <v>45145</v>
      </c>
      <c r="F151" s="7" t="s">
        <v>11</v>
      </c>
      <c r="G151" s="9">
        <v>3878.53</v>
      </c>
      <c r="H151" s="35">
        <f t="shared" si="10"/>
        <v>1256583.0500000007</v>
      </c>
      <c r="M151" s="33"/>
      <c r="N151" s="6">
        <v>45160</v>
      </c>
      <c r="O151" s="36">
        <f t="shared" si="8"/>
        <v>1358878.4900000007</v>
      </c>
      <c r="P151" s="36">
        <f t="shared" si="9"/>
        <v>643490.69999999984</v>
      </c>
    </row>
    <row r="152" spans="1:16" x14ac:dyDescent="0.25">
      <c r="A152" s="6">
        <v>45083</v>
      </c>
      <c r="B152" s="7" t="s">
        <v>11</v>
      </c>
      <c r="C152" s="9">
        <v>8615.77</v>
      </c>
      <c r="E152" s="6">
        <v>45146</v>
      </c>
      <c r="F152" s="7" t="s">
        <v>11</v>
      </c>
      <c r="G152" s="9">
        <v>11268.21</v>
      </c>
      <c r="H152" s="35">
        <f t="shared" si="10"/>
        <v>1267851.2600000007</v>
      </c>
      <c r="M152" s="33"/>
      <c r="N152" s="6">
        <v>45161</v>
      </c>
      <c r="O152" s="36">
        <f t="shared" si="8"/>
        <v>1358878.4900000007</v>
      </c>
      <c r="P152" s="36">
        <f t="shared" si="9"/>
        <v>651717.56999999983</v>
      </c>
    </row>
    <row r="153" spans="1:16" x14ac:dyDescent="0.25">
      <c r="A153" s="6">
        <v>45083</v>
      </c>
      <c r="B153" s="7" t="s">
        <v>12</v>
      </c>
      <c r="C153" s="9">
        <v>1333.6399999999999</v>
      </c>
      <c r="E153" s="6">
        <v>45150</v>
      </c>
      <c r="F153" s="7" t="s">
        <v>11</v>
      </c>
      <c r="G153" s="9">
        <v>9576.0499999999993</v>
      </c>
      <c r="H153" s="35">
        <f t="shared" si="10"/>
        <v>1277427.3100000008</v>
      </c>
      <c r="M153" s="33"/>
      <c r="N153" s="6">
        <v>45163</v>
      </c>
      <c r="O153" s="36">
        <f t="shared" si="8"/>
        <v>1359980.2000000007</v>
      </c>
      <c r="P153" s="36">
        <f t="shared" si="9"/>
        <v>651717.56999999983</v>
      </c>
    </row>
    <row r="154" spans="1:16" x14ac:dyDescent="0.25">
      <c r="A154" s="6">
        <v>45086</v>
      </c>
      <c r="B154" s="7" t="s">
        <v>12</v>
      </c>
      <c r="C154" s="9">
        <v>10308.36</v>
      </c>
      <c r="E154" s="6">
        <v>45150</v>
      </c>
      <c r="F154" s="7" t="s">
        <v>11</v>
      </c>
      <c r="G154" s="9">
        <v>1967.19</v>
      </c>
      <c r="H154" s="35">
        <f t="shared" si="10"/>
        <v>1279394.5000000007</v>
      </c>
      <c r="M154" s="33"/>
      <c r="N154" s="6">
        <v>45164</v>
      </c>
      <c r="O154" s="36">
        <f t="shared" si="8"/>
        <v>1359980.2000000007</v>
      </c>
      <c r="P154" s="36">
        <f t="shared" si="9"/>
        <v>652959.0299999998</v>
      </c>
    </row>
    <row r="155" spans="1:16" x14ac:dyDescent="0.25">
      <c r="A155" s="6">
        <v>45086</v>
      </c>
      <c r="B155" s="7" t="s">
        <v>12</v>
      </c>
      <c r="C155" s="9">
        <v>3035.92</v>
      </c>
      <c r="E155" s="6">
        <v>45150</v>
      </c>
      <c r="F155" s="7" t="s">
        <v>11</v>
      </c>
      <c r="G155" s="9">
        <v>7631.8899999999994</v>
      </c>
      <c r="H155" s="35">
        <f t="shared" si="10"/>
        <v>1287026.3900000006</v>
      </c>
      <c r="M155" s="33"/>
      <c r="N155" s="6">
        <v>45165</v>
      </c>
      <c r="O155" s="36">
        <f t="shared" si="8"/>
        <v>1366149.2000000007</v>
      </c>
      <c r="P155" s="36">
        <f t="shared" si="9"/>
        <v>652959.0299999998</v>
      </c>
    </row>
    <row r="156" spans="1:16" x14ac:dyDescent="0.25">
      <c r="A156" s="6">
        <v>45086</v>
      </c>
      <c r="B156" s="7" t="s">
        <v>11</v>
      </c>
      <c r="C156" s="9">
        <v>9211.75</v>
      </c>
      <c r="E156" s="6">
        <v>45152</v>
      </c>
      <c r="F156" s="7" t="s">
        <v>11</v>
      </c>
      <c r="G156" s="9">
        <v>9212.06</v>
      </c>
      <c r="H156" s="35">
        <f t="shared" si="10"/>
        <v>1296238.4500000007</v>
      </c>
      <c r="M156" s="33"/>
      <c r="N156" s="6">
        <v>45166</v>
      </c>
      <c r="O156" s="36">
        <f t="shared" si="8"/>
        <v>1375587.3100000008</v>
      </c>
      <c r="P156" s="36">
        <f t="shared" si="9"/>
        <v>652959.0299999998</v>
      </c>
    </row>
    <row r="157" spans="1:16" x14ac:dyDescent="0.25">
      <c r="A157" s="6">
        <v>45088</v>
      </c>
      <c r="B157" s="7" t="s">
        <v>11</v>
      </c>
      <c r="C157" s="9">
        <v>9085.84</v>
      </c>
      <c r="E157" s="6">
        <v>45153</v>
      </c>
      <c r="F157" s="7" t="s">
        <v>11</v>
      </c>
      <c r="G157" s="9">
        <v>10899.21</v>
      </c>
      <c r="H157" s="35">
        <f t="shared" si="10"/>
        <v>1307137.6600000006</v>
      </c>
      <c r="M157" s="33"/>
      <c r="N157" s="6">
        <v>45167</v>
      </c>
      <c r="O157" s="36">
        <f t="shared" si="8"/>
        <v>1383002.6400000008</v>
      </c>
      <c r="P157" s="36">
        <f t="shared" si="9"/>
        <v>652959.0299999998</v>
      </c>
    </row>
    <row r="158" spans="1:16" x14ac:dyDescent="0.25">
      <c r="A158" s="6">
        <v>45088</v>
      </c>
      <c r="B158" s="7" t="s">
        <v>11</v>
      </c>
      <c r="C158" s="9">
        <v>8752.8799999999992</v>
      </c>
      <c r="E158" s="6">
        <v>45155</v>
      </c>
      <c r="F158" s="7" t="s">
        <v>11</v>
      </c>
      <c r="G158" s="9">
        <v>9789.630000000001</v>
      </c>
      <c r="H158" s="35">
        <f t="shared" si="10"/>
        <v>1316927.2900000005</v>
      </c>
      <c r="M158" s="33"/>
      <c r="N158" s="6">
        <v>45168</v>
      </c>
      <c r="O158" s="36">
        <f t="shared" si="8"/>
        <v>1392070.4100000008</v>
      </c>
      <c r="P158" s="36">
        <f t="shared" si="9"/>
        <v>652959.0299999998</v>
      </c>
    </row>
    <row r="159" spans="1:16" x14ac:dyDescent="0.25">
      <c r="A159" s="6">
        <v>45088</v>
      </c>
      <c r="B159" s="7" t="s">
        <v>12</v>
      </c>
      <c r="C159" s="9">
        <v>6690.6</v>
      </c>
      <c r="E159" s="6">
        <v>45156</v>
      </c>
      <c r="F159" s="7" t="s">
        <v>11</v>
      </c>
      <c r="G159" s="9">
        <v>17455.27</v>
      </c>
      <c r="H159" s="35">
        <f t="shared" si="10"/>
        <v>1334382.5600000005</v>
      </c>
      <c r="M159" s="33"/>
      <c r="N159" s="6">
        <v>45169</v>
      </c>
      <c r="O159" s="36">
        <f t="shared" si="8"/>
        <v>1416164.590000001</v>
      </c>
      <c r="P159" s="36">
        <f t="shared" si="9"/>
        <v>652959.0299999998</v>
      </c>
    </row>
    <row r="160" spans="1:16" x14ac:dyDescent="0.25">
      <c r="A160" s="6">
        <v>45090</v>
      </c>
      <c r="B160" s="7" t="s">
        <v>12</v>
      </c>
      <c r="C160" s="9">
        <v>11968.75</v>
      </c>
      <c r="E160" s="6">
        <v>45157</v>
      </c>
      <c r="F160" s="7" t="s">
        <v>11</v>
      </c>
      <c r="G160" s="9">
        <v>11092.82</v>
      </c>
      <c r="H160" s="35">
        <f t="shared" si="10"/>
        <v>1345475.3800000006</v>
      </c>
      <c r="M160" s="33"/>
      <c r="N160" s="6">
        <v>45171</v>
      </c>
      <c r="O160" s="36">
        <f t="shared" si="8"/>
        <v>1431104.0200000009</v>
      </c>
      <c r="P160" s="36">
        <f t="shared" si="9"/>
        <v>654579.68999999983</v>
      </c>
    </row>
    <row r="161" spans="1:16" x14ac:dyDescent="0.25">
      <c r="A161" s="6">
        <v>45090</v>
      </c>
      <c r="B161" s="7" t="s">
        <v>12</v>
      </c>
      <c r="C161" s="9">
        <v>5146.2300000000005</v>
      </c>
      <c r="E161" s="6">
        <v>45158</v>
      </c>
      <c r="F161" s="7" t="s">
        <v>11</v>
      </c>
      <c r="G161" s="9">
        <v>464.79999999999995</v>
      </c>
      <c r="H161" s="35">
        <f t="shared" si="10"/>
        <v>1345940.1800000006</v>
      </c>
      <c r="M161" s="33"/>
      <c r="N161" s="6">
        <v>45173</v>
      </c>
      <c r="O161" s="36">
        <f t="shared" si="8"/>
        <v>1439985.2500000009</v>
      </c>
      <c r="P161" s="36">
        <f t="shared" si="9"/>
        <v>658633.46999999986</v>
      </c>
    </row>
    <row r="162" spans="1:16" x14ac:dyDescent="0.25">
      <c r="A162" s="6">
        <v>45090</v>
      </c>
      <c r="B162" s="7" t="s">
        <v>11</v>
      </c>
      <c r="C162" s="9">
        <v>1002.89</v>
      </c>
      <c r="E162" s="6">
        <v>45159</v>
      </c>
      <c r="F162" s="7" t="s">
        <v>11</v>
      </c>
      <c r="G162" s="9">
        <v>12938.310000000001</v>
      </c>
      <c r="H162" s="35">
        <f t="shared" si="10"/>
        <v>1358878.4900000007</v>
      </c>
      <c r="M162" s="33"/>
      <c r="N162" s="6">
        <v>45174</v>
      </c>
      <c r="O162" s="36">
        <f t="shared" si="8"/>
        <v>1458414.850000001</v>
      </c>
      <c r="P162" s="36">
        <f t="shared" si="9"/>
        <v>658633.46999999986</v>
      </c>
    </row>
    <row r="163" spans="1:16" x14ac:dyDescent="0.25">
      <c r="A163" s="6">
        <v>45091</v>
      </c>
      <c r="B163" s="7" t="s">
        <v>11</v>
      </c>
      <c r="C163" s="9">
        <v>9936.41</v>
      </c>
      <c r="E163" s="6">
        <v>45163</v>
      </c>
      <c r="F163" s="7" t="s">
        <v>11</v>
      </c>
      <c r="G163" s="9">
        <v>1101.71</v>
      </c>
      <c r="H163" s="35">
        <f t="shared" si="10"/>
        <v>1359980.2000000007</v>
      </c>
      <c r="M163" s="33"/>
      <c r="N163" s="6">
        <v>45175</v>
      </c>
      <c r="O163" s="36">
        <f t="shared" si="8"/>
        <v>1484775.6700000011</v>
      </c>
      <c r="P163" s="36">
        <f t="shared" si="9"/>
        <v>658633.46999999986</v>
      </c>
    </row>
    <row r="164" spans="1:16" x14ac:dyDescent="0.25">
      <c r="A164" s="6">
        <v>45094</v>
      </c>
      <c r="B164" s="7" t="s">
        <v>11</v>
      </c>
      <c r="C164" s="9">
        <v>10470.08</v>
      </c>
      <c r="E164" s="6">
        <v>45165</v>
      </c>
      <c r="F164" s="7" t="s">
        <v>11</v>
      </c>
      <c r="G164" s="9">
        <v>6169</v>
      </c>
      <c r="H164" s="35">
        <f t="shared" si="10"/>
        <v>1366149.2000000007</v>
      </c>
      <c r="M164" s="33"/>
      <c r="N164" s="6">
        <v>45179</v>
      </c>
      <c r="O164" s="36">
        <f t="shared" si="8"/>
        <v>1497859.060000001</v>
      </c>
      <c r="P164" s="36">
        <f t="shared" si="9"/>
        <v>658633.46999999986</v>
      </c>
    </row>
    <row r="165" spans="1:16" x14ac:dyDescent="0.25">
      <c r="A165" s="6">
        <v>45094</v>
      </c>
      <c r="B165" s="7" t="s">
        <v>11</v>
      </c>
      <c r="C165" s="9">
        <v>11923.61</v>
      </c>
      <c r="E165" s="6">
        <v>45166</v>
      </c>
      <c r="F165" s="7" t="s">
        <v>11</v>
      </c>
      <c r="G165" s="9">
        <v>9438.11</v>
      </c>
      <c r="H165" s="35">
        <f t="shared" si="10"/>
        <v>1375587.3100000008</v>
      </c>
      <c r="M165" s="33"/>
      <c r="N165" s="6">
        <v>45180</v>
      </c>
      <c r="O165" s="36">
        <f t="shared" si="8"/>
        <v>1497859.060000001</v>
      </c>
      <c r="P165" s="36">
        <f t="shared" si="9"/>
        <v>664953.64999999991</v>
      </c>
    </row>
    <row r="166" spans="1:16" x14ac:dyDescent="0.25">
      <c r="A166" s="6">
        <v>45096</v>
      </c>
      <c r="B166" s="7" t="s">
        <v>11</v>
      </c>
      <c r="C166" s="9">
        <v>10841.72</v>
      </c>
      <c r="E166" s="6">
        <v>45167</v>
      </c>
      <c r="F166" s="7" t="s">
        <v>11</v>
      </c>
      <c r="G166" s="9">
        <v>7415.33</v>
      </c>
      <c r="H166" s="35">
        <f t="shared" si="10"/>
        <v>1383002.6400000008</v>
      </c>
      <c r="M166" s="33"/>
      <c r="N166" s="6">
        <v>45182</v>
      </c>
      <c r="O166" s="36">
        <f t="shared" si="8"/>
        <v>1510206.860000001</v>
      </c>
      <c r="P166" s="36">
        <f t="shared" si="9"/>
        <v>664953.64999999991</v>
      </c>
    </row>
    <row r="167" spans="1:16" x14ac:dyDescent="0.25">
      <c r="A167" s="6">
        <v>45096</v>
      </c>
      <c r="B167" s="7" t="s">
        <v>11</v>
      </c>
      <c r="C167" s="9">
        <v>4456.43</v>
      </c>
      <c r="E167" s="6">
        <v>45168</v>
      </c>
      <c r="F167" s="7" t="s">
        <v>11</v>
      </c>
      <c r="G167" s="9">
        <v>9067.77</v>
      </c>
      <c r="H167" s="35">
        <f t="shared" si="10"/>
        <v>1392070.4100000008</v>
      </c>
      <c r="M167" s="33"/>
      <c r="N167" s="6">
        <v>45188</v>
      </c>
      <c r="O167" s="36">
        <f t="shared" si="8"/>
        <v>1515312.100000001</v>
      </c>
      <c r="P167" s="36">
        <f t="shared" si="9"/>
        <v>664953.64999999991</v>
      </c>
    </row>
    <row r="168" spans="1:16" x14ac:dyDescent="0.25">
      <c r="A168" s="6">
        <v>45096</v>
      </c>
      <c r="B168" s="7" t="s">
        <v>12</v>
      </c>
      <c r="C168" s="9">
        <v>5171.58</v>
      </c>
      <c r="E168" s="6">
        <v>45169</v>
      </c>
      <c r="F168" s="7" t="s">
        <v>11</v>
      </c>
      <c r="G168" s="9">
        <v>11327.369999999999</v>
      </c>
      <c r="H168" s="35">
        <f t="shared" si="10"/>
        <v>1403397.780000001</v>
      </c>
      <c r="M168" s="33"/>
      <c r="N168" s="6">
        <v>45189</v>
      </c>
      <c r="O168" s="36">
        <f t="shared" si="8"/>
        <v>1515312.100000001</v>
      </c>
      <c r="P168" s="36">
        <f t="shared" si="9"/>
        <v>678207.05999999994</v>
      </c>
    </row>
    <row r="169" spans="1:16" x14ac:dyDescent="0.25">
      <c r="A169" s="6">
        <v>45097</v>
      </c>
      <c r="B169" s="7" t="s">
        <v>12</v>
      </c>
      <c r="C169" s="9">
        <v>5751.68</v>
      </c>
      <c r="E169" s="6">
        <v>45169</v>
      </c>
      <c r="F169" s="7" t="s">
        <v>11</v>
      </c>
      <c r="G169" s="9">
        <v>12766.810000000001</v>
      </c>
      <c r="H169" s="35">
        <f t="shared" si="10"/>
        <v>1416164.590000001</v>
      </c>
      <c r="M169" s="33"/>
      <c r="N169" s="6">
        <v>45191</v>
      </c>
      <c r="O169" s="36">
        <f t="shared" si="8"/>
        <v>1515312.100000001</v>
      </c>
      <c r="P169" s="36">
        <f t="shared" si="9"/>
        <v>687235.80999999994</v>
      </c>
    </row>
    <row r="170" spans="1:16" x14ac:dyDescent="0.25">
      <c r="A170" s="6">
        <v>45098</v>
      </c>
      <c r="B170" s="7" t="s">
        <v>12</v>
      </c>
      <c r="C170" s="9">
        <v>4264.43</v>
      </c>
      <c r="E170" s="6">
        <v>45171</v>
      </c>
      <c r="F170" s="7" t="s">
        <v>11</v>
      </c>
      <c r="G170" s="9">
        <v>3921.1400000000003</v>
      </c>
      <c r="H170" s="35">
        <f t="shared" si="10"/>
        <v>1420085.7300000009</v>
      </c>
      <c r="M170" s="33"/>
      <c r="N170" s="6">
        <v>45192</v>
      </c>
      <c r="O170" s="36">
        <f t="shared" si="8"/>
        <v>1517824.9400000011</v>
      </c>
      <c r="P170" s="36">
        <f t="shared" si="9"/>
        <v>687235.80999999994</v>
      </c>
    </row>
    <row r="171" spans="1:16" x14ac:dyDescent="0.25">
      <c r="A171" s="6">
        <v>45098</v>
      </c>
      <c r="B171" s="7" t="s">
        <v>11</v>
      </c>
      <c r="C171" s="9">
        <v>3040.89</v>
      </c>
      <c r="E171" s="6">
        <v>45171</v>
      </c>
      <c r="F171" s="7" t="s">
        <v>11</v>
      </c>
      <c r="G171" s="9">
        <v>11018.289999999999</v>
      </c>
      <c r="H171" s="35">
        <f t="shared" si="10"/>
        <v>1431104.0200000009</v>
      </c>
      <c r="M171" s="33"/>
      <c r="N171" s="6">
        <v>45197</v>
      </c>
      <c r="O171" s="36">
        <f t="shared" si="8"/>
        <v>1519608.2400000012</v>
      </c>
      <c r="P171" s="36">
        <f t="shared" si="9"/>
        <v>699407.5199999999</v>
      </c>
    </row>
    <row r="172" spans="1:16" x14ac:dyDescent="0.25">
      <c r="A172" s="6">
        <v>45100</v>
      </c>
      <c r="B172" s="7" t="s">
        <v>11</v>
      </c>
      <c r="C172" s="9">
        <v>5076.1200000000008</v>
      </c>
      <c r="E172" s="6">
        <v>45173</v>
      </c>
      <c r="F172" s="7" t="s">
        <v>11</v>
      </c>
      <c r="G172" s="9">
        <v>8881.23</v>
      </c>
      <c r="H172" s="35">
        <f t="shared" si="10"/>
        <v>1439985.2500000009</v>
      </c>
      <c r="M172" s="33"/>
      <c r="N172" s="6">
        <v>45198</v>
      </c>
      <c r="O172" s="36">
        <f t="shared" si="8"/>
        <v>1527902.0200000012</v>
      </c>
      <c r="P172" s="36">
        <f t="shared" si="9"/>
        <v>699407.5199999999</v>
      </c>
    </row>
    <row r="173" spans="1:16" x14ac:dyDescent="0.25">
      <c r="A173" s="6">
        <v>45101</v>
      </c>
      <c r="B173" s="7" t="s">
        <v>11</v>
      </c>
      <c r="C173" s="9">
        <v>26937.95</v>
      </c>
      <c r="E173" s="6">
        <v>45174</v>
      </c>
      <c r="F173" s="7" t="s">
        <v>11</v>
      </c>
      <c r="G173" s="9">
        <v>9540.7999999999993</v>
      </c>
      <c r="H173" s="35">
        <f t="shared" si="10"/>
        <v>1449526.050000001</v>
      </c>
      <c r="M173" s="33"/>
      <c r="N173" s="6">
        <v>45199</v>
      </c>
      <c r="O173" s="36">
        <f t="shared" si="8"/>
        <v>1538569.5100000012</v>
      </c>
      <c r="P173" s="36">
        <f t="shared" si="9"/>
        <v>699407.5199999999</v>
      </c>
    </row>
    <row r="174" spans="1:16" x14ac:dyDescent="0.25">
      <c r="A174" s="6">
        <v>45101</v>
      </c>
      <c r="B174" s="7" t="s">
        <v>11</v>
      </c>
      <c r="C174" s="9">
        <v>6347.4</v>
      </c>
      <c r="E174" s="6">
        <v>45174</v>
      </c>
      <c r="F174" s="7" t="s">
        <v>11</v>
      </c>
      <c r="G174" s="9">
        <v>8888.7999999999993</v>
      </c>
      <c r="H174" s="35">
        <f t="shared" si="10"/>
        <v>1458414.850000001</v>
      </c>
      <c r="M174" s="33"/>
      <c r="N174" s="6">
        <v>45201</v>
      </c>
      <c r="O174" s="36">
        <f t="shared" si="8"/>
        <v>1538569.5100000012</v>
      </c>
      <c r="P174" s="36">
        <f t="shared" si="9"/>
        <v>716347.17999999982</v>
      </c>
    </row>
    <row r="175" spans="1:16" x14ac:dyDescent="0.25">
      <c r="A175" s="6">
        <v>45102</v>
      </c>
      <c r="B175" s="7" t="s">
        <v>11</v>
      </c>
      <c r="C175" s="9">
        <v>4156.75</v>
      </c>
      <c r="E175" s="6">
        <v>45175</v>
      </c>
      <c r="F175" s="7" t="s">
        <v>11</v>
      </c>
      <c r="G175" s="9">
        <v>13114</v>
      </c>
      <c r="H175" s="35">
        <f t="shared" si="10"/>
        <v>1471528.850000001</v>
      </c>
      <c r="M175" s="33"/>
      <c r="N175" s="6">
        <v>45202</v>
      </c>
      <c r="O175" s="36">
        <f t="shared" si="8"/>
        <v>1556659.2200000011</v>
      </c>
      <c r="P175" s="36">
        <f t="shared" si="9"/>
        <v>716347.17999999982</v>
      </c>
    </row>
    <row r="176" spans="1:16" x14ac:dyDescent="0.25">
      <c r="A176" s="6">
        <v>45102</v>
      </c>
      <c r="B176" s="7" t="s">
        <v>11</v>
      </c>
      <c r="C176" s="9">
        <v>10623.85</v>
      </c>
      <c r="E176" s="6">
        <v>45175</v>
      </c>
      <c r="F176" s="7" t="s">
        <v>11</v>
      </c>
      <c r="G176" s="9">
        <v>13246.82</v>
      </c>
      <c r="H176" s="35">
        <f t="shared" si="10"/>
        <v>1484775.6700000011</v>
      </c>
      <c r="M176" s="33"/>
      <c r="N176" s="6">
        <v>45203</v>
      </c>
      <c r="O176" s="36">
        <f t="shared" si="8"/>
        <v>1581709.6600000011</v>
      </c>
      <c r="P176" s="36">
        <f t="shared" si="9"/>
        <v>723120.46999999986</v>
      </c>
    </row>
    <row r="177" spans="1:16" x14ac:dyDescent="0.25">
      <c r="A177" s="6">
        <v>45103</v>
      </c>
      <c r="B177" s="7" t="s">
        <v>11</v>
      </c>
      <c r="C177" s="9">
        <v>3604.0499999999997</v>
      </c>
      <c r="E177" s="6">
        <v>45179</v>
      </c>
      <c r="F177" s="7" t="s">
        <v>11</v>
      </c>
      <c r="G177" s="9">
        <v>13083.39</v>
      </c>
      <c r="H177" s="35">
        <f t="shared" si="10"/>
        <v>1497859.060000001</v>
      </c>
      <c r="M177" s="33"/>
      <c r="N177" s="6">
        <v>45204</v>
      </c>
      <c r="O177" s="36">
        <f t="shared" si="8"/>
        <v>1587932.850000001</v>
      </c>
      <c r="P177" s="36">
        <f t="shared" si="9"/>
        <v>723120.46999999986</v>
      </c>
    </row>
    <row r="178" spans="1:16" x14ac:dyDescent="0.25">
      <c r="A178" s="6">
        <v>45104</v>
      </c>
      <c r="B178" s="7" t="s">
        <v>11</v>
      </c>
      <c r="C178" s="9">
        <v>27128.720000000001</v>
      </c>
      <c r="E178" s="6">
        <v>45182</v>
      </c>
      <c r="F178" s="7" t="s">
        <v>11</v>
      </c>
      <c r="G178" s="9">
        <v>9421.26</v>
      </c>
      <c r="H178" s="35">
        <f t="shared" si="10"/>
        <v>1507280.320000001</v>
      </c>
      <c r="M178" s="33"/>
      <c r="N178" s="6">
        <v>45205</v>
      </c>
      <c r="O178" s="36">
        <f t="shared" si="8"/>
        <v>1608555.9600000011</v>
      </c>
      <c r="P178" s="36">
        <f t="shared" si="9"/>
        <v>733905.30999999982</v>
      </c>
    </row>
    <row r="179" spans="1:16" x14ac:dyDescent="0.25">
      <c r="A179" s="6">
        <v>45106</v>
      </c>
      <c r="B179" s="7" t="s">
        <v>11</v>
      </c>
      <c r="C179" s="9">
        <v>5168.71</v>
      </c>
      <c r="E179" s="6">
        <v>45182</v>
      </c>
      <c r="F179" s="7" t="s">
        <v>11</v>
      </c>
      <c r="G179" s="9">
        <v>2926.54</v>
      </c>
      <c r="H179" s="35">
        <f t="shared" si="10"/>
        <v>1510206.860000001</v>
      </c>
      <c r="M179" s="33"/>
      <c r="N179" s="6">
        <v>45207</v>
      </c>
      <c r="O179" s="36">
        <f t="shared" si="8"/>
        <v>1636341.7500000012</v>
      </c>
      <c r="P179" s="36">
        <f t="shared" si="9"/>
        <v>738250.99999999977</v>
      </c>
    </row>
    <row r="180" spans="1:16" x14ac:dyDescent="0.25">
      <c r="A180" s="6">
        <v>45107</v>
      </c>
      <c r="B180" s="7" t="s">
        <v>11</v>
      </c>
      <c r="C180" s="9">
        <v>1226.77</v>
      </c>
      <c r="E180" s="6">
        <v>45188</v>
      </c>
      <c r="F180" s="7" t="s">
        <v>11</v>
      </c>
      <c r="G180" s="9">
        <v>5105.2400000000007</v>
      </c>
      <c r="H180" s="35">
        <f t="shared" si="10"/>
        <v>1515312.100000001</v>
      </c>
      <c r="M180" s="33"/>
      <c r="N180" s="6">
        <v>45208</v>
      </c>
      <c r="O180" s="36">
        <f t="shared" si="8"/>
        <v>1636341.7500000012</v>
      </c>
      <c r="P180" s="36">
        <f t="shared" si="9"/>
        <v>748507.2899999998</v>
      </c>
    </row>
    <row r="181" spans="1:16" x14ac:dyDescent="0.25">
      <c r="A181" s="6">
        <v>45107</v>
      </c>
      <c r="B181" s="7" t="s">
        <v>11</v>
      </c>
      <c r="C181" s="9">
        <v>3664.6</v>
      </c>
      <c r="E181" s="6">
        <v>45192</v>
      </c>
      <c r="F181" s="7" t="s">
        <v>11</v>
      </c>
      <c r="G181" s="9">
        <v>2512.84</v>
      </c>
      <c r="H181" s="35">
        <f t="shared" si="10"/>
        <v>1517824.9400000011</v>
      </c>
      <c r="M181" s="33"/>
      <c r="N181" s="6">
        <v>45210</v>
      </c>
      <c r="O181" s="36">
        <f t="shared" si="8"/>
        <v>1664634.5100000012</v>
      </c>
      <c r="P181" s="36">
        <f t="shared" si="9"/>
        <v>748507.2899999998</v>
      </c>
    </row>
    <row r="182" spans="1:16" x14ac:dyDescent="0.25">
      <c r="A182" s="6">
        <v>45109</v>
      </c>
      <c r="B182" s="7" t="s">
        <v>11</v>
      </c>
      <c r="C182" s="9">
        <v>2193.0700000000002</v>
      </c>
      <c r="E182" s="6">
        <v>45197</v>
      </c>
      <c r="F182" s="7" t="s">
        <v>11</v>
      </c>
      <c r="G182" s="9">
        <v>1783.3</v>
      </c>
      <c r="H182" s="35">
        <f t="shared" si="10"/>
        <v>1519608.2400000012</v>
      </c>
      <c r="M182" s="33"/>
      <c r="N182" s="6">
        <v>45211</v>
      </c>
      <c r="O182" s="36">
        <f t="shared" si="8"/>
        <v>1670429.3700000013</v>
      </c>
      <c r="P182" s="36">
        <f t="shared" si="9"/>
        <v>752251.94999999984</v>
      </c>
    </row>
    <row r="183" spans="1:16" x14ac:dyDescent="0.25">
      <c r="A183" s="6">
        <v>45110</v>
      </c>
      <c r="B183" s="7" t="s">
        <v>11</v>
      </c>
      <c r="C183" s="9">
        <v>10453.439999999999</v>
      </c>
      <c r="E183" s="6">
        <v>45198</v>
      </c>
      <c r="F183" s="7" t="s">
        <v>11</v>
      </c>
      <c r="G183" s="9">
        <v>8293.7799999999988</v>
      </c>
      <c r="H183" s="35">
        <f t="shared" si="10"/>
        <v>1527902.0200000012</v>
      </c>
      <c r="M183" s="33"/>
      <c r="N183" s="6">
        <v>45213</v>
      </c>
      <c r="O183" s="36">
        <f t="shared" si="8"/>
        <v>1679333.7700000012</v>
      </c>
      <c r="P183" s="36">
        <f t="shared" si="9"/>
        <v>752251.94999999984</v>
      </c>
    </row>
    <row r="184" spans="1:16" x14ac:dyDescent="0.25">
      <c r="A184" s="6">
        <v>45112</v>
      </c>
      <c r="B184" s="7" t="s">
        <v>11</v>
      </c>
      <c r="C184" s="9">
        <v>7611.56</v>
      </c>
      <c r="E184" s="6">
        <v>45199</v>
      </c>
      <c r="F184" s="7" t="s">
        <v>11</v>
      </c>
      <c r="G184" s="9">
        <v>10667.49</v>
      </c>
      <c r="H184" s="35">
        <f t="shared" si="10"/>
        <v>1538569.5100000012</v>
      </c>
      <c r="M184" s="33"/>
      <c r="N184" s="6">
        <v>45214</v>
      </c>
      <c r="O184" s="36">
        <f t="shared" si="8"/>
        <v>1679333.7700000012</v>
      </c>
      <c r="P184" s="36">
        <f t="shared" si="9"/>
        <v>758022.46999999986</v>
      </c>
    </row>
    <row r="185" spans="1:16" x14ac:dyDescent="0.25">
      <c r="A185" s="6">
        <v>45113</v>
      </c>
      <c r="B185" s="7" t="s">
        <v>11</v>
      </c>
      <c r="C185" s="9">
        <v>9748.32</v>
      </c>
      <c r="E185" s="6">
        <v>45202</v>
      </c>
      <c r="F185" s="7" t="s">
        <v>11</v>
      </c>
      <c r="G185" s="9">
        <v>4592.4799999999996</v>
      </c>
      <c r="H185" s="35">
        <f t="shared" si="10"/>
        <v>1543161.9900000012</v>
      </c>
      <c r="M185" s="33"/>
      <c r="N185" s="6">
        <v>45215</v>
      </c>
      <c r="O185" s="36">
        <f t="shared" si="8"/>
        <v>1679333.7700000012</v>
      </c>
      <c r="P185" s="36">
        <f t="shared" si="9"/>
        <v>778955.9099999998</v>
      </c>
    </row>
    <row r="186" spans="1:16" x14ac:dyDescent="0.25">
      <c r="A186" s="6">
        <v>45114</v>
      </c>
      <c r="B186" s="7" t="s">
        <v>11</v>
      </c>
      <c r="C186" s="9">
        <v>10495.66</v>
      </c>
      <c r="E186" s="6">
        <v>45202</v>
      </c>
      <c r="F186" s="7" t="s">
        <v>11</v>
      </c>
      <c r="G186" s="9">
        <v>13497.23</v>
      </c>
      <c r="H186" s="35">
        <f t="shared" si="10"/>
        <v>1556659.2200000011</v>
      </c>
      <c r="M186" s="33"/>
      <c r="N186" s="6">
        <v>45216</v>
      </c>
      <c r="O186" s="36">
        <f t="shared" si="8"/>
        <v>1679333.7700000012</v>
      </c>
      <c r="P186" s="36">
        <f t="shared" si="9"/>
        <v>786142.36999999976</v>
      </c>
    </row>
    <row r="187" spans="1:16" x14ac:dyDescent="0.25">
      <c r="A187" s="6">
        <v>45114</v>
      </c>
      <c r="B187" s="7" t="s">
        <v>12</v>
      </c>
      <c r="C187" s="9">
        <v>11890.07</v>
      </c>
      <c r="E187" s="6">
        <v>45203</v>
      </c>
      <c r="F187" s="7" t="s">
        <v>11</v>
      </c>
      <c r="G187" s="9">
        <v>25050.44</v>
      </c>
      <c r="H187" s="35">
        <f t="shared" si="10"/>
        <v>1581709.6600000011</v>
      </c>
      <c r="M187" s="33"/>
      <c r="N187" s="6">
        <v>45218</v>
      </c>
      <c r="O187" s="36">
        <f t="shared" si="8"/>
        <v>1681030.6400000013</v>
      </c>
      <c r="P187" s="36">
        <f t="shared" si="9"/>
        <v>786142.36999999976</v>
      </c>
    </row>
    <row r="188" spans="1:16" x14ac:dyDescent="0.25">
      <c r="A188" s="6">
        <v>45115</v>
      </c>
      <c r="B188" s="7" t="s">
        <v>12</v>
      </c>
      <c r="C188" s="9">
        <v>10925.07</v>
      </c>
      <c r="E188" s="6">
        <v>45204</v>
      </c>
      <c r="F188" s="7" t="s">
        <v>11</v>
      </c>
      <c r="G188" s="9">
        <v>6223.1900000000005</v>
      </c>
      <c r="H188" s="35">
        <f t="shared" si="10"/>
        <v>1587932.850000001</v>
      </c>
      <c r="M188" s="33"/>
      <c r="N188" s="6">
        <v>45219</v>
      </c>
      <c r="O188" s="36">
        <f t="shared" si="8"/>
        <v>1694419.0400000012</v>
      </c>
      <c r="P188" s="36">
        <f t="shared" si="9"/>
        <v>786142.36999999976</v>
      </c>
    </row>
    <row r="189" spans="1:16" x14ac:dyDescent="0.25">
      <c r="A189" s="6">
        <v>45117</v>
      </c>
      <c r="B189" s="7" t="s">
        <v>11</v>
      </c>
      <c r="C189" s="9">
        <v>10077.51</v>
      </c>
      <c r="E189" s="6">
        <v>45205</v>
      </c>
      <c r="F189" s="7" t="s">
        <v>11</v>
      </c>
      <c r="G189" s="9">
        <v>1133.06</v>
      </c>
      <c r="H189" s="35">
        <f t="shared" si="10"/>
        <v>1589065.9100000011</v>
      </c>
      <c r="M189" s="33"/>
      <c r="N189" s="6">
        <v>45222</v>
      </c>
      <c r="O189" s="36">
        <f t="shared" si="8"/>
        <v>1705773.5900000012</v>
      </c>
      <c r="P189" s="36">
        <f t="shared" si="9"/>
        <v>786142.36999999976</v>
      </c>
    </row>
    <row r="190" spans="1:16" x14ac:dyDescent="0.25">
      <c r="A190" s="6">
        <v>45117</v>
      </c>
      <c r="B190" s="7" t="s">
        <v>11</v>
      </c>
      <c r="C190" s="9">
        <v>963.95</v>
      </c>
      <c r="E190" s="6">
        <v>45205</v>
      </c>
      <c r="F190" s="7" t="s">
        <v>11</v>
      </c>
      <c r="G190" s="9">
        <v>10656.83</v>
      </c>
      <c r="H190" s="35">
        <f t="shared" si="10"/>
        <v>1599722.7400000012</v>
      </c>
      <c r="M190" s="33"/>
      <c r="N190" s="6">
        <v>45223</v>
      </c>
      <c r="O190" s="36">
        <f t="shared" si="8"/>
        <v>1710642.1600000013</v>
      </c>
      <c r="P190" s="36">
        <f t="shared" si="9"/>
        <v>786142.36999999976</v>
      </c>
    </row>
    <row r="191" spans="1:16" x14ac:dyDescent="0.25">
      <c r="A191" s="6">
        <v>45117</v>
      </c>
      <c r="B191" s="7" t="s">
        <v>11</v>
      </c>
      <c r="C191" s="9">
        <v>4559.33</v>
      </c>
      <c r="E191" s="6">
        <v>45205</v>
      </c>
      <c r="F191" s="7" t="s">
        <v>11</v>
      </c>
      <c r="G191" s="9">
        <v>8833.2199999999993</v>
      </c>
      <c r="H191" s="35">
        <f t="shared" si="10"/>
        <v>1608555.9600000011</v>
      </c>
      <c r="M191" s="33"/>
      <c r="N191" s="6">
        <v>45224</v>
      </c>
      <c r="O191" s="36">
        <f t="shared" si="8"/>
        <v>1715569.9100000013</v>
      </c>
      <c r="P191" s="36">
        <f t="shared" si="9"/>
        <v>786142.36999999976</v>
      </c>
    </row>
    <row r="192" spans="1:16" x14ac:dyDescent="0.25">
      <c r="A192" s="6">
        <v>45118</v>
      </c>
      <c r="B192" s="7" t="s">
        <v>11</v>
      </c>
      <c r="C192" s="9">
        <v>3637.84</v>
      </c>
      <c r="E192" s="6">
        <v>45207</v>
      </c>
      <c r="F192" s="7" t="s">
        <v>11</v>
      </c>
      <c r="G192" s="9">
        <v>27785.79</v>
      </c>
      <c r="H192" s="35">
        <f t="shared" si="10"/>
        <v>1636341.7500000012</v>
      </c>
      <c r="M192" s="33"/>
      <c r="N192" s="6">
        <v>45225</v>
      </c>
      <c r="O192" s="36">
        <f t="shared" si="8"/>
        <v>1727097.8500000013</v>
      </c>
      <c r="P192" s="36">
        <f t="shared" si="9"/>
        <v>786142.36999999976</v>
      </c>
    </row>
    <row r="193" spans="1:16" x14ac:dyDescent="0.25">
      <c r="A193" s="6">
        <v>45119</v>
      </c>
      <c r="B193" s="7" t="s">
        <v>12</v>
      </c>
      <c r="C193" s="9">
        <v>4465.8600000000006</v>
      </c>
      <c r="E193" s="6">
        <v>45210</v>
      </c>
      <c r="F193" s="7" t="s">
        <v>11</v>
      </c>
      <c r="G193" s="9">
        <v>25989.759999999998</v>
      </c>
      <c r="H193" s="35">
        <f t="shared" si="10"/>
        <v>1662331.5100000012</v>
      </c>
      <c r="M193" s="33"/>
      <c r="N193" s="6">
        <v>45227</v>
      </c>
      <c r="O193" s="36">
        <f t="shared" si="8"/>
        <v>1745880.4800000014</v>
      </c>
      <c r="P193" s="36">
        <f t="shared" si="9"/>
        <v>798237.96999999974</v>
      </c>
    </row>
    <row r="194" spans="1:16" x14ac:dyDescent="0.25">
      <c r="A194" s="6">
        <v>45119</v>
      </c>
      <c r="B194" s="7" t="s">
        <v>12</v>
      </c>
      <c r="C194" s="9">
        <v>7805.9400000000005</v>
      </c>
      <c r="E194" s="6">
        <v>45210</v>
      </c>
      <c r="F194" s="7" t="s">
        <v>11</v>
      </c>
      <c r="G194" s="9">
        <v>2303</v>
      </c>
      <c r="H194" s="35">
        <f t="shared" si="10"/>
        <v>1664634.5100000012</v>
      </c>
      <c r="M194" s="33"/>
      <c r="N194" s="6">
        <v>45228</v>
      </c>
      <c r="O194" s="36">
        <f t="shared" ref="O194:O232" si="11">VLOOKUP(N194,E:H,4,1)</f>
        <v>1746856.0400000014</v>
      </c>
      <c r="P194" s="36">
        <f t="shared" ref="P194:P232" si="12">VLOOKUP(N194,J:M,4,1)</f>
        <v>798237.96999999974</v>
      </c>
    </row>
    <row r="195" spans="1:16" x14ac:dyDescent="0.25">
      <c r="A195" s="6">
        <v>45119</v>
      </c>
      <c r="B195" s="7" t="s">
        <v>12</v>
      </c>
      <c r="C195" s="9">
        <v>1610.3200000000002</v>
      </c>
      <c r="E195" s="6">
        <v>45211</v>
      </c>
      <c r="F195" s="7" t="s">
        <v>11</v>
      </c>
      <c r="G195" s="9">
        <v>5794.8600000000006</v>
      </c>
      <c r="H195" s="35">
        <f t="shared" si="10"/>
        <v>1670429.3700000013</v>
      </c>
      <c r="M195" s="33"/>
      <c r="N195" s="6">
        <v>45229</v>
      </c>
      <c r="O195" s="36">
        <f t="shared" si="11"/>
        <v>1756807.3200000015</v>
      </c>
      <c r="P195" s="36">
        <f t="shared" si="12"/>
        <v>798237.96999999974</v>
      </c>
    </row>
    <row r="196" spans="1:16" x14ac:dyDescent="0.25">
      <c r="A196" s="6">
        <v>45119</v>
      </c>
      <c r="B196" s="7" t="s">
        <v>11</v>
      </c>
      <c r="C196" s="9">
        <v>1798.75</v>
      </c>
      <c r="E196" s="6">
        <v>45213</v>
      </c>
      <c r="F196" s="7" t="s">
        <v>11</v>
      </c>
      <c r="G196" s="9">
        <v>8904.4</v>
      </c>
      <c r="H196" s="35">
        <f t="shared" ref="H196:H238" si="13">G196+H195</f>
        <v>1679333.7700000012</v>
      </c>
      <c r="M196" s="33"/>
      <c r="N196" s="6">
        <v>45231</v>
      </c>
      <c r="O196" s="36">
        <f t="shared" si="11"/>
        <v>1765253.2100000014</v>
      </c>
      <c r="P196" s="36">
        <f t="shared" si="12"/>
        <v>798237.96999999974</v>
      </c>
    </row>
    <row r="197" spans="1:16" x14ac:dyDescent="0.25">
      <c r="A197" s="6">
        <v>45121</v>
      </c>
      <c r="B197" s="7" t="s">
        <v>12</v>
      </c>
      <c r="C197" s="9">
        <v>12985.32</v>
      </c>
      <c r="E197" s="6">
        <v>45218</v>
      </c>
      <c r="F197" s="7" t="s">
        <v>11</v>
      </c>
      <c r="G197" s="9">
        <v>1696.87</v>
      </c>
      <c r="H197" s="35">
        <f t="shared" si="13"/>
        <v>1681030.6400000013</v>
      </c>
      <c r="M197" s="33"/>
      <c r="N197" s="6">
        <v>45232</v>
      </c>
      <c r="O197" s="36">
        <f t="shared" si="11"/>
        <v>1778645.0300000014</v>
      </c>
      <c r="P197" s="36">
        <f t="shared" si="12"/>
        <v>798237.96999999974</v>
      </c>
    </row>
    <row r="198" spans="1:16" x14ac:dyDescent="0.25">
      <c r="A198" s="6">
        <v>45122</v>
      </c>
      <c r="B198" s="7" t="s">
        <v>11</v>
      </c>
      <c r="C198" s="9">
        <v>10951.01</v>
      </c>
      <c r="E198" s="6">
        <v>45219</v>
      </c>
      <c r="F198" s="7" t="s">
        <v>11</v>
      </c>
      <c r="G198" s="9">
        <v>13388.4</v>
      </c>
      <c r="H198" s="35">
        <f t="shared" si="13"/>
        <v>1694419.0400000012</v>
      </c>
      <c r="M198" s="33"/>
      <c r="N198" s="6">
        <v>45234</v>
      </c>
      <c r="O198" s="36">
        <f t="shared" si="11"/>
        <v>1797618.1200000015</v>
      </c>
      <c r="P198" s="36">
        <f t="shared" si="12"/>
        <v>798237.96999999974</v>
      </c>
    </row>
    <row r="199" spans="1:16" x14ac:dyDescent="0.25">
      <c r="A199" s="6">
        <v>45122</v>
      </c>
      <c r="B199" s="7" t="s">
        <v>11</v>
      </c>
      <c r="C199" s="9">
        <v>7023.62</v>
      </c>
      <c r="E199" s="6">
        <v>45222</v>
      </c>
      <c r="F199" s="7" t="s">
        <v>11</v>
      </c>
      <c r="G199" s="9">
        <v>11354.55</v>
      </c>
      <c r="H199" s="35">
        <f t="shared" si="13"/>
        <v>1705773.5900000012</v>
      </c>
      <c r="M199" s="33"/>
      <c r="N199" s="6">
        <v>45235</v>
      </c>
      <c r="O199" s="36">
        <f t="shared" si="11"/>
        <v>1808225.3300000015</v>
      </c>
      <c r="P199" s="36">
        <f t="shared" si="12"/>
        <v>798237.96999999974</v>
      </c>
    </row>
    <row r="200" spans="1:16" x14ac:dyDescent="0.25">
      <c r="A200" s="6">
        <v>45123</v>
      </c>
      <c r="B200" s="7" t="s">
        <v>12</v>
      </c>
      <c r="C200" s="9">
        <v>9766.9</v>
      </c>
      <c r="E200" s="6">
        <v>45223</v>
      </c>
      <c r="F200" s="7" t="s">
        <v>11</v>
      </c>
      <c r="G200" s="9">
        <v>4868.57</v>
      </c>
      <c r="H200" s="35">
        <f t="shared" si="13"/>
        <v>1710642.1600000013</v>
      </c>
      <c r="M200" s="33"/>
      <c r="N200" s="6">
        <v>45236</v>
      </c>
      <c r="O200" s="36">
        <f t="shared" si="11"/>
        <v>1831142.5700000015</v>
      </c>
      <c r="P200" s="36">
        <f t="shared" si="12"/>
        <v>798237.96999999974</v>
      </c>
    </row>
    <row r="201" spans="1:16" x14ac:dyDescent="0.25">
      <c r="A201" s="6">
        <v>45123</v>
      </c>
      <c r="B201" s="7" t="s">
        <v>12</v>
      </c>
      <c r="C201" s="9">
        <v>9444.35</v>
      </c>
      <c r="E201" s="6">
        <v>45224</v>
      </c>
      <c r="F201" s="7" t="s">
        <v>11</v>
      </c>
      <c r="G201" s="9">
        <v>4927.75</v>
      </c>
      <c r="H201" s="35">
        <f t="shared" si="13"/>
        <v>1715569.9100000013</v>
      </c>
      <c r="M201" s="33"/>
      <c r="N201" s="6">
        <v>45239</v>
      </c>
      <c r="O201" s="36">
        <f t="shared" si="11"/>
        <v>1831977.4300000016</v>
      </c>
      <c r="P201" s="36">
        <f t="shared" si="12"/>
        <v>816145.30999999971</v>
      </c>
    </row>
    <row r="202" spans="1:16" x14ac:dyDescent="0.25">
      <c r="A202" s="6">
        <v>45123</v>
      </c>
      <c r="B202" s="7" t="s">
        <v>11</v>
      </c>
      <c r="C202" s="9">
        <v>1538.71</v>
      </c>
      <c r="E202" s="6">
        <v>45225</v>
      </c>
      <c r="F202" s="7" t="s">
        <v>11</v>
      </c>
      <c r="G202" s="9">
        <v>11527.939999999999</v>
      </c>
      <c r="H202" s="35">
        <f t="shared" si="13"/>
        <v>1727097.8500000013</v>
      </c>
      <c r="M202" s="33"/>
      <c r="N202" s="6">
        <v>45241</v>
      </c>
      <c r="O202" s="36">
        <f t="shared" si="11"/>
        <v>1831977.4300000016</v>
      </c>
      <c r="P202" s="36">
        <f t="shared" si="12"/>
        <v>822521.85999999975</v>
      </c>
    </row>
    <row r="203" spans="1:16" x14ac:dyDescent="0.25">
      <c r="A203" s="6">
        <v>45124</v>
      </c>
      <c r="B203" s="7" t="s">
        <v>12</v>
      </c>
      <c r="C203" s="9">
        <v>8775.0400000000009</v>
      </c>
      <c r="E203" s="6">
        <v>45227</v>
      </c>
      <c r="F203" s="7" t="s">
        <v>11</v>
      </c>
      <c r="G203" s="9">
        <v>12151.08</v>
      </c>
      <c r="H203" s="35">
        <f t="shared" si="13"/>
        <v>1739248.9300000013</v>
      </c>
      <c r="M203" s="33"/>
      <c r="N203" s="6">
        <v>45242</v>
      </c>
      <c r="O203" s="36">
        <f t="shared" si="11"/>
        <v>1831977.4300000016</v>
      </c>
      <c r="P203" s="36">
        <f t="shared" si="12"/>
        <v>825649.13999999978</v>
      </c>
    </row>
    <row r="204" spans="1:16" x14ac:dyDescent="0.25">
      <c r="A204" s="6">
        <v>45125</v>
      </c>
      <c r="B204" s="7" t="s">
        <v>11</v>
      </c>
      <c r="C204" s="9">
        <v>8728.2799999999988</v>
      </c>
      <c r="E204" s="6">
        <v>45227</v>
      </c>
      <c r="F204" s="7" t="s">
        <v>11</v>
      </c>
      <c r="G204" s="9">
        <v>6631.55</v>
      </c>
      <c r="H204" s="35">
        <f t="shared" si="13"/>
        <v>1745880.4800000014</v>
      </c>
      <c r="M204" s="33"/>
      <c r="N204" s="6">
        <v>45243</v>
      </c>
      <c r="O204" s="36">
        <f t="shared" si="11"/>
        <v>1844346.7800000017</v>
      </c>
      <c r="P204" s="36">
        <f t="shared" si="12"/>
        <v>828308.0299999998</v>
      </c>
    </row>
    <row r="205" spans="1:16" x14ac:dyDescent="0.25">
      <c r="A205" s="6">
        <v>45125</v>
      </c>
      <c r="B205" s="7" t="s">
        <v>11</v>
      </c>
      <c r="C205" s="9">
        <v>10109.32</v>
      </c>
      <c r="E205" s="6">
        <v>45228</v>
      </c>
      <c r="F205" s="7" t="s">
        <v>11</v>
      </c>
      <c r="G205" s="9">
        <v>975.56</v>
      </c>
      <c r="H205" s="35">
        <f t="shared" si="13"/>
        <v>1746856.0400000014</v>
      </c>
      <c r="M205" s="33"/>
      <c r="N205" s="6">
        <v>45244</v>
      </c>
      <c r="O205" s="36">
        <f t="shared" si="11"/>
        <v>1844346.7800000017</v>
      </c>
      <c r="P205" s="36">
        <f t="shared" si="12"/>
        <v>832737.66999999981</v>
      </c>
    </row>
    <row r="206" spans="1:16" x14ac:dyDescent="0.25">
      <c r="A206" s="6">
        <v>45126</v>
      </c>
      <c r="B206" s="7" t="s">
        <v>11</v>
      </c>
      <c r="C206" s="9">
        <v>8659.42</v>
      </c>
      <c r="E206" s="6">
        <v>45229</v>
      </c>
      <c r="F206" s="7" t="s">
        <v>11</v>
      </c>
      <c r="G206" s="9">
        <v>9951.2800000000007</v>
      </c>
      <c r="H206" s="35">
        <f t="shared" si="13"/>
        <v>1756807.3200000015</v>
      </c>
      <c r="M206" s="33"/>
      <c r="N206" s="6">
        <v>45245</v>
      </c>
      <c r="O206" s="36">
        <f t="shared" si="11"/>
        <v>1844346.7800000017</v>
      </c>
      <c r="P206" s="36">
        <f t="shared" si="12"/>
        <v>844305.43999999983</v>
      </c>
    </row>
    <row r="207" spans="1:16" x14ac:dyDescent="0.25">
      <c r="A207" s="6">
        <v>45129</v>
      </c>
      <c r="B207" s="7" t="s">
        <v>11</v>
      </c>
      <c r="C207" s="9">
        <v>5433.6</v>
      </c>
      <c r="E207" s="6">
        <v>45231</v>
      </c>
      <c r="F207" s="7" t="s">
        <v>11</v>
      </c>
      <c r="G207" s="9">
        <v>8445.89</v>
      </c>
      <c r="H207" s="35">
        <f t="shared" si="13"/>
        <v>1765253.2100000014</v>
      </c>
      <c r="M207" s="33"/>
      <c r="N207" s="6">
        <v>45246</v>
      </c>
      <c r="O207" s="36">
        <f t="shared" si="11"/>
        <v>1846623.8800000018</v>
      </c>
      <c r="P207" s="36">
        <f t="shared" si="12"/>
        <v>856872.6599999998</v>
      </c>
    </row>
    <row r="208" spans="1:16" x14ac:dyDescent="0.25">
      <c r="A208" s="6">
        <v>45130</v>
      </c>
      <c r="B208" s="7" t="s">
        <v>12</v>
      </c>
      <c r="C208" s="9">
        <v>4815.75</v>
      </c>
      <c r="E208" s="6">
        <v>45232</v>
      </c>
      <c r="F208" s="7" t="s">
        <v>11</v>
      </c>
      <c r="G208" s="9">
        <v>13391.82</v>
      </c>
      <c r="H208" s="35">
        <f t="shared" si="13"/>
        <v>1778645.0300000014</v>
      </c>
      <c r="M208" s="33"/>
      <c r="N208" s="6">
        <v>45247</v>
      </c>
      <c r="O208" s="36">
        <f t="shared" si="11"/>
        <v>1855004.9600000018</v>
      </c>
      <c r="P208" s="36">
        <f t="shared" si="12"/>
        <v>856872.6599999998</v>
      </c>
    </row>
    <row r="209" spans="1:16" x14ac:dyDescent="0.25">
      <c r="A209" s="6">
        <v>45131</v>
      </c>
      <c r="B209" s="7" t="s">
        <v>11</v>
      </c>
      <c r="C209" s="9">
        <v>4490.8</v>
      </c>
      <c r="E209" s="6">
        <v>45234</v>
      </c>
      <c r="F209" s="7" t="s">
        <v>11</v>
      </c>
      <c r="G209" s="9">
        <v>18973.09</v>
      </c>
      <c r="H209" s="35">
        <f t="shared" si="13"/>
        <v>1797618.1200000015</v>
      </c>
      <c r="M209" s="33"/>
      <c r="N209" s="6">
        <v>45249</v>
      </c>
      <c r="O209" s="36">
        <f t="shared" si="11"/>
        <v>1856626.3600000017</v>
      </c>
      <c r="P209" s="36">
        <f t="shared" si="12"/>
        <v>856872.6599999998</v>
      </c>
    </row>
    <row r="210" spans="1:16" x14ac:dyDescent="0.25">
      <c r="A210" s="6">
        <v>45132</v>
      </c>
      <c r="B210" s="7" t="s">
        <v>11</v>
      </c>
      <c r="C210" s="9">
        <v>9513.2099999999991</v>
      </c>
      <c r="E210" s="6">
        <v>45235</v>
      </c>
      <c r="F210" s="7" t="s">
        <v>11</v>
      </c>
      <c r="G210" s="9">
        <v>10607.21</v>
      </c>
      <c r="H210" s="35">
        <f t="shared" si="13"/>
        <v>1808225.3300000015</v>
      </c>
      <c r="M210" s="33"/>
      <c r="N210" s="6">
        <v>45251</v>
      </c>
      <c r="O210" s="36">
        <f t="shared" si="11"/>
        <v>1858686.1500000018</v>
      </c>
      <c r="P210" s="36">
        <f t="shared" si="12"/>
        <v>856872.6599999998</v>
      </c>
    </row>
    <row r="211" spans="1:16" x14ac:dyDescent="0.25">
      <c r="A211" s="6">
        <v>45133</v>
      </c>
      <c r="B211" s="7" t="s">
        <v>11</v>
      </c>
      <c r="C211" s="9">
        <v>14164.98</v>
      </c>
      <c r="E211" s="6">
        <v>45236</v>
      </c>
      <c r="F211" s="7" t="s">
        <v>11</v>
      </c>
      <c r="G211" s="9">
        <v>22917.24</v>
      </c>
      <c r="H211" s="35">
        <f t="shared" si="13"/>
        <v>1831142.5700000015</v>
      </c>
      <c r="M211" s="33"/>
      <c r="N211" s="6">
        <v>45253</v>
      </c>
      <c r="O211" s="36">
        <f t="shared" si="11"/>
        <v>1861715.2800000017</v>
      </c>
      <c r="P211" s="36">
        <f t="shared" si="12"/>
        <v>856872.6599999998</v>
      </c>
    </row>
    <row r="212" spans="1:16" x14ac:dyDescent="0.25">
      <c r="A212" s="6">
        <v>45133</v>
      </c>
      <c r="B212" s="7" t="s">
        <v>12</v>
      </c>
      <c r="C212" s="9">
        <v>10857.779999999999</v>
      </c>
      <c r="E212" s="6">
        <v>45239</v>
      </c>
      <c r="F212" s="7" t="s">
        <v>11</v>
      </c>
      <c r="G212" s="9">
        <v>834.86</v>
      </c>
      <c r="H212" s="35">
        <f t="shared" si="13"/>
        <v>1831977.4300000016</v>
      </c>
      <c r="M212" s="33"/>
      <c r="N212" s="6">
        <v>45255</v>
      </c>
      <c r="O212" s="36">
        <f t="shared" si="11"/>
        <v>1871622.2900000017</v>
      </c>
      <c r="P212" s="36">
        <f t="shared" si="12"/>
        <v>868069.19999999984</v>
      </c>
    </row>
    <row r="213" spans="1:16" x14ac:dyDescent="0.25">
      <c r="A213" s="6">
        <v>45134</v>
      </c>
      <c r="B213" s="7" t="s">
        <v>11</v>
      </c>
      <c r="C213" s="9">
        <v>12799.18</v>
      </c>
      <c r="E213" s="6">
        <v>45243</v>
      </c>
      <c r="F213" s="7" t="s">
        <v>11</v>
      </c>
      <c r="G213" s="9">
        <v>12369.349999999999</v>
      </c>
      <c r="H213" s="35">
        <f t="shared" si="13"/>
        <v>1844346.7800000017</v>
      </c>
      <c r="M213" s="33"/>
      <c r="N213" s="6">
        <v>45259</v>
      </c>
      <c r="O213" s="36">
        <f t="shared" si="11"/>
        <v>1871622.2900000017</v>
      </c>
      <c r="P213" s="36">
        <f t="shared" si="12"/>
        <v>879615.84999999986</v>
      </c>
    </row>
    <row r="214" spans="1:16" x14ac:dyDescent="0.25">
      <c r="A214" s="6">
        <v>45136</v>
      </c>
      <c r="B214" s="7" t="s">
        <v>11</v>
      </c>
      <c r="C214" s="9">
        <v>6998.77</v>
      </c>
      <c r="E214" s="6">
        <v>45246</v>
      </c>
      <c r="F214" s="7" t="s">
        <v>11</v>
      </c>
      <c r="G214" s="9">
        <v>2277.1</v>
      </c>
      <c r="H214" s="35">
        <f t="shared" si="13"/>
        <v>1846623.8800000018</v>
      </c>
      <c r="M214" s="33"/>
      <c r="N214" s="6">
        <v>45260</v>
      </c>
      <c r="O214" s="36">
        <f t="shared" si="11"/>
        <v>1875806.2100000016</v>
      </c>
      <c r="P214" s="36">
        <f t="shared" si="12"/>
        <v>889411.2899999998</v>
      </c>
    </row>
    <row r="215" spans="1:16" x14ac:dyDescent="0.25">
      <c r="A215" s="6">
        <v>45137</v>
      </c>
      <c r="B215" s="7" t="s">
        <v>11</v>
      </c>
      <c r="C215" s="9">
        <v>13513.03</v>
      </c>
      <c r="E215" s="6">
        <v>45247</v>
      </c>
      <c r="F215" s="7" t="s">
        <v>11</v>
      </c>
      <c r="G215" s="9">
        <v>8381.08</v>
      </c>
      <c r="H215" s="35">
        <f t="shared" si="13"/>
        <v>1855004.9600000018</v>
      </c>
      <c r="M215" s="33"/>
      <c r="N215" s="6">
        <v>45262</v>
      </c>
      <c r="O215" s="36">
        <f t="shared" si="11"/>
        <v>1881456.8700000015</v>
      </c>
      <c r="P215" s="36">
        <f t="shared" si="12"/>
        <v>889411.2899999998</v>
      </c>
    </row>
    <row r="216" spans="1:16" x14ac:dyDescent="0.25">
      <c r="A216" s="6">
        <v>45140</v>
      </c>
      <c r="B216" s="7" t="s">
        <v>12</v>
      </c>
      <c r="C216" s="9">
        <v>10941.439999999999</v>
      </c>
      <c r="E216" s="6">
        <v>45249</v>
      </c>
      <c r="F216" s="7" t="s">
        <v>11</v>
      </c>
      <c r="G216" s="9">
        <v>1621.4</v>
      </c>
      <c r="H216" s="35">
        <f t="shared" si="13"/>
        <v>1856626.3600000017</v>
      </c>
      <c r="M216" s="33"/>
      <c r="N216" s="6">
        <v>45267</v>
      </c>
      <c r="O216" s="36">
        <f t="shared" si="11"/>
        <v>1893621.9100000015</v>
      </c>
      <c r="P216" s="36">
        <f t="shared" si="12"/>
        <v>901587.42999999982</v>
      </c>
    </row>
    <row r="217" spans="1:16" x14ac:dyDescent="0.25">
      <c r="A217" s="6">
        <v>45143</v>
      </c>
      <c r="B217" s="7" t="s">
        <v>11</v>
      </c>
      <c r="C217" s="9">
        <v>10945.86</v>
      </c>
      <c r="E217" s="6">
        <v>45251</v>
      </c>
      <c r="F217" s="7" t="s">
        <v>11</v>
      </c>
      <c r="G217" s="9">
        <v>2059.79</v>
      </c>
      <c r="H217" s="35">
        <f t="shared" si="13"/>
        <v>1858686.1500000018</v>
      </c>
      <c r="M217" s="33"/>
      <c r="N217" s="6">
        <v>45268</v>
      </c>
      <c r="O217" s="36">
        <f t="shared" si="11"/>
        <v>1894847.2500000016</v>
      </c>
      <c r="P217" s="36">
        <f t="shared" si="12"/>
        <v>901587.42999999982</v>
      </c>
    </row>
    <row r="218" spans="1:16" x14ac:dyDescent="0.25">
      <c r="A218" s="6">
        <v>45144</v>
      </c>
      <c r="B218" s="7" t="s">
        <v>11</v>
      </c>
      <c r="C218" s="9">
        <v>786.94999999999993</v>
      </c>
      <c r="E218" s="6">
        <v>45253</v>
      </c>
      <c r="F218" s="7" t="s">
        <v>11</v>
      </c>
      <c r="G218" s="9">
        <v>3029.13</v>
      </c>
      <c r="H218" s="35">
        <f t="shared" si="13"/>
        <v>1861715.2800000017</v>
      </c>
      <c r="M218" s="33"/>
      <c r="N218" s="6">
        <v>45269</v>
      </c>
      <c r="O218" s="36">
        <f t="shared" si="11"/>
        <v>1906986.2400000016</v>
      </c>
      <c r="P218" s="36">
        <f t="shared" si="12"/>
        <v>901587.42999999982</v>
      </c>
    </row>
    <row r="219" spans="1:16" x14ac:dyDescent="0.25">
      <c r="A219" s="6">
        <v>45145</v>
      </c>
      <c r="B219" s="7" t="s">
        <v>12</v>
      </c>
      <c r="C219" s="9">
        <v>11008.71</v>
      </c>
      <c r="E219" s="6">
        <v>45255</v>
      </c>
      <c r="F219" s="7" t="s">
        <v>11</v>
      </c>
      <c r="G219" s="9">
        <v>9907.01</v>
      </c>
      <c r="H219" s="35">
        <f t="shared" si="13"/>
        <v>1871622.2900000017</v>
      </c>
      <c r="M219" s="33"/>
      <c r="N219" s="6">
        <v>45271</v>
      </c>
      <c r="O219" s="36">
        <f t="shared" si="11"/>
        <v>1908491.8300000017</v>
      </c>
      <c r="P219" s="36">
        <f t="shared" si="12"/>
        <v>901587.42999999982</v>
      </c>
    </row>
    <row r="220" spans="1:16" x14ac:dyDescent="0.25">
      <c r="A220" s="6">
        <v>45145</v>
      </c>
      <c r="B220" s="7" t="s">
        <v>11</v>
      </c>
      <c r="C220" s="9">
        <v>3878.53</v>
      </c>
      <c r="E220" s="6">
        <v>45260</v>
      </c>
      <c r="F220" s="7" t="s">
        <v>11</v>
      </c>
      <c r="G220" s="9">
        <v>4183.92</v>
      </c>
      <c r="H220" s="35">
        <f t="shared" si="13"/>
        <v>1875806.2100000016</v>
      </c>
      <c r="M220" s="33"/>
      <c r="N220" s="6">
        <v>45275</v>
      </c>
      <c r="O220" s="36">
        <f t="shared" si="11"/>
        <v>1909560.8100000017</v>
      </c>
      <c r="P220" s="36">
        <f t="shared" si="12"/>
        <v>901587.42999999982</v>
      </c>
    </row>
    <row r="221" spans="1:16" x14ac:dyDescent="0.25">
      <c r="A221" s="6">
        <v>45146</v>
      </c>
      <c r="B221" s="7" t="s">
        <v>11</v>
      </c>
      <c r="C221" s="9">
        <v>11268.21</v>
      </c>
      <c r="E221" s="6">
        <v>45262</v>
      </c>
      <c r="F221" s="7" t="s">
        <v>11</v>
      </c>
      <c r="G221" s="9">
        <v>5650.66</v>
      </c>
      <c r="H221" s="35">
        <f t="shared" si="13"/>
        <v>1881456.8700000015</v>
      </c>
      <c r="M221" s="33"/>
      <c r="N221" s="6">
        <v>45276</v>
      </c>
      <c r="O221" s="36">
        <f t="shared" si="11"/>
        <v>1909560.8100000017</v>
      </c>
      <c r="P221" s="36">
        <f t="shared" si="12"/>
        <v>905892.37999999977</v>
      </c>
    </row>
    <row r="222" spans="1:16" x14ac:dyDescent="0.25">
      <c r="A222" s="6">
        <v>45150</v>
      </c>
      <c r="B222" s="7" t="s">
        <v>11</v>
      </c>
      <c r="C222" s="9">
        <v>9576.0499999999993</v>
      </c>
      <c r="E222" s="6">
        <v>45267</v>
      </c>
      <c r="F222" s="7" t="s">
        <v>11</v>
      </c>
      <c r="G222" s="9">
        <v>12165.04</v>
      </c>
      <c r="H222" s="35">
        <f t="shared" si="13"/>
        <v>1893621.9100000015</v>
      </c>
      <c r="M222" s="33"/>
      <c r="N222" s="6">
        <v>45277</v>
      </c>
      <c r="O222" s="36">
        <f t="shared" si="11"/>
        <v>1916202.2200000016</v>
      </c>
      <c r="P222" s="36">
        <f t="shared" si="12"/>
        <v>905892.37999999977</v>
      </c>
    </row>
    <row r="223" spans="1:16" x14ac:dyDescent="0.25">
      <c r="A223" s="6">
        <v>45150</v>
      </c>
      <c r="B223" s="7" t="s">
        <v>11</v>
      </c>
      <c r="C223" s="9">
        <v>1967.19</v>
      </c>
      <c r="E223" s="6">
        <v>45268</v>
      </c>
      <c r="F223" s="7" t="s">
        <v>11</v>
      </c>
      <c r="G223" s="9">
        <v>1225.3400000000001</v>
      </c>
      <c r="H223" s="35">
        <f t="shared" si="13"/>
        <v>1894847.2500000016</v>
      </c>
      <c r="M223" s="33"/>
      <c r="N223" s="6">
        <v>45278</v>
      </c>
      <c r="O223" s="36">
        <f t="shared" si="11"/>
        <v>1931795.2400000016</v>
      </c>
      <c r="P223" s="36">
        <f t="shared" si="12"/>
        <v>905892.37999999977</v>
      </c>
    </row>
    <row r="224" spans="1:16" x14ac:dyDescent="0.25">
      <c r="A224" s="6">
        <v>45150</v>
      </c>
      <c r="B224" s="7" t="s">
        <v>11</v>
      </c>
      <c r="C224" s="9">
        <v>7631.8899999999994</v>
      </c>
      <c r="E224" s="6">
        <v>45269</v>
      </c>
      <c r="F224" s="7" t="s">
        <v>11</v>
      </c>
      <c r="G224" s="9">
        <v>12138.99</v>
      </c>
      <c r="H224" s="35">
        <f t="shared" si="13"/>
        <v>1906986.2400000016</v>
      </c>
      <c r="M224" s="33"/>
      <c r="N224" s="6">
        <v>45279</v>
      </c>
      <c r="O224" s="36">
        <f t="shared" si="11"/>
        <v>1947669.4800000016</v>
      </c>
      <c r="P224" s="36">
        <f t="shared" si="12"/>
        <v>905892.37999999977</v>
      </c>
    </row>
    <row r="225" spans="1:16" x14ac:dyDescent="0.25">
      <c r="A225" s="6">
        <v>45152</v>
      </c>
      <c r="B225" s="7" t="s">
        <v>11</v>
      </c>
      <c r="C225" s="9">
        <v>9212.06</v>
      </c>
      <c r="E225" s="6">
        <v>45271</v>
      </c>
      <c r="F225" s="7" t="s">
        <v>11</v>
      </c>
      <c r="G225" s="9">
        <v>1505.59</v>
      </c>
      <c r="H225" s="35">
        <f t="shared" si="13"/>
        <v>1908491.8300000017</v>
      </c>
      <c r="M225" s="33"/>
      <c r="N225" s="6">
        <v>45280</v>
      </c>
      <c r="O225" s="36">
        <f t="shared" si="11"/>
        <v>1947669.4800000016</v>
      </c>
      <c r="P225" s="36">
        <f t="shared" si="12"/>
        <v>913152.25999999978</v>
      </c>
    </row>
    <row r="226" spans="1:16" x14ac:dyDescent="0.25">
      <c r="A226" s="6">
        <v>45153</v>
      </c>
      <c r="B226" s="7" t="s">
        <v>11</v>
      </c>
      <c r="C226" s="9">
        <v>10899.21</v>
      </c>
      <c r="E226" s="6">
        <v>45275</v>
      </c>
      <c r="F226" s="7" t="s">
        <v>11</v>
      </c>
      <c r="G226" s="9">
        <v>1068.98</v>
      </c>
      <c r="H226" s="35">
        <f t="shared" si="13"/>
        <v>1909560.8100000017</v>
      </c>
      <c r="M226" s="33"/>
      <c r="N226" s="6">
        <v>45281</v>
      </c>
      <c r="O226" s="36">
        <f t="shared" si="11"/>
        <v>1961114.1600000015</v>
      </c>
      <c r="P226" s="36">
        <f t="shared" si="12"/>
        <v>913152.25999999978</v>
      </c>
    </row>
    <row r="227" spans="1:16" x14ac:dyDescent="0.25">
      <c r="A227" s="6">
        <v>45153</v>
      </c>
      <c r="B227" s="7" t="s">
        <v>12</v>
      </c>
      <c r="C227" s="9">
        <v>2767.16</v>
      </c>
      <c r="E227" s="6">
        <v>45277</v>
      </c>
      <c r="F227" s="7" t="s">
        <v>11</v>
      </c>
      <c r="G227" s="9">
        <v>3515.5</v>
      </c>
      <c r="H227" s="35">
        <f t="shared" si="13"/>
        <v>1913076.3100000017</v>
      </c>
      <c r="M227" s="33"/>
      <c r="N227" s="6">
        <v>45282</v>
      </c>
      <c r="O227" s="36">
        <f t="shared" si="11"/>
        <v>1965080.6300000015</v>
      </c>
      <c r="P227" s="36">
        <f t="shared" si="12"/>
        <v>913152.25999999978</v>
      </c>
    </row>
    <row r="228" spans="1:16" x14ac:dyDescent="0.25">
      <c r="A228" s="6">
        <v>45153</v>
      </c>
      <c r="B228" s="7" t="s">
        <v>12</v>
      </c>
      <c r="C228" s="9">
        <v>3201.1600000000003</v>
      </c>
      <c r="E228" s="6">
        <v>45277</v>
      </c>
      <c r="F228" s="7" t="s">
        <v>11</v>
      </c>
      <c r="G228" s="9">
        <v>3125.91</v>
      </c>
      <c r="H228" s="35">
        <f t="shared" si="13"/>
        <v>1916202.2200000016</v>
      </c>
      <c r="M228" s="33"/>
      <c r="N228" s="6">
        <v>45283</v>
      </c>
      <c r="O228" s="36">
        <f t="shared" si="11"/>
        <v>1973631.1200000015</v>
      </c>
      <c r="P228" s="36">
        <f t="shared" si="12"/>
        <v>922577.91999999981</v>
      </c>
    </row>
    <row r="229" spans="1:16" x14ac:dyDescent="0.25">
      <c r="A229" s="6">
        <v>45154</v>
      </c>
      <c r="B229" s="7" t="s">
        <v>12</v>
      </c>
      <c r="C229" s="9">
        <v>9417.9500000000007</v>
      </c>
      <c r="E229" s="6">
        <v>45278</v>
      </c>
      <c r="F229" s="7" t="s">
        <v>11</v>
      </c>
      <c r="G229" s="9">
        <v>7683.3200000000006</v>
      </c>
      <c r="H229" s="35">
        <f t="shared" si="13"/>
        <v>1923885.5400000017</v>
      </c>
      <c r="M229" s="33"/>
      <c r="N229" s="6">
        <v>45284</v>
      </c>
      <c r="O229" s="36">
        <f t="shared" si="11"/>
        <v>1973631.1200000015</v>
      </c>
      <c r="P229" s="36">
        <f t="shared" si="12"/>
        <v>932162.91999999981</v>
      </c>
    </row>
    <row r="230" spans="1:16" x14ac:dyDescent="0.25">
      <c r="A230" s="6">
        <v>45155</v>
      </c>
      <c r="B230" s="7" t="s">
        <v>11</v>
      </c>
      <c r="C230" s="9">
        <v>9789.630000000001</v>
      </c>
      <c r="E230" s="6">
        <v>45278</v>
      </c>
      <c r="F230" s="7" t="s">
        <v>11</v>
      </c>
      <c r="G230" s="9">
        <v>7909.7</v>
      </c>
      <c r="H230" s="35">
        <f t="shared" si="13"/>
        <v>1931795.2400000016</v>
      </c>
      <c r="M230" s="33"/>
      <c r="N230" s="6">
        <v>45288</v>
      </c>
      <c r="O230" s="36">
        <f t="shared" si="11"/>
        <v>1975705.3900000015</v>
      </c>
      <c r="P230" s="36">
        <f t="shared" si="12"/>
        <v>939443.99999999977</v>
      </c>
    </row>
    <row r="231" spans="1:16" x14ac:dyDescent="0.25">
      <c r="A231" s="6">
        <v>45156</v>
      </c>
      <c r="B231" s="7" t="s">
        <v>11</v>
      </c>
      <c r="C231" s="9">
        <v>17455.27</v>
      </c>
      <c r="E231" s="6">
        <v>45279</v>
      </c>
      <c r="F231" s="7" t="s">
        <v>11</v>
      </c>
      <c r="G231" s="9">
        <v>15874.24</v>
      </c>
      <c r="H231" s="35">
        <f t="shared" si="13"/>
        <v>1947669.4800000016</v>
      </c>
      <c r="M231" s="33"/>
      <c r="N231" s="6">
        <v>45290</v>
      </c>
      <c r="O231" s="36">
        <f t="shared" si="11"/>
        <v>1985846.1800000016</v>
      </c>
      <c r="P231" s="36">
        <f t="shared" si="12"/>
        <v>939443.99999999977</v>
      </c>
    </row>
    <row r="232" spans="1:16" x14ac:dyDescent="0.25">
      <c r="A232" s="6">
        <v>45157</v>
      </c>
      <c r="B232" s="7" t="s">
        <v>11</v>
      </c>
      <c r="C232" s="9">
        <v>11092.82</v>
      </c>
      <c r="E232" s="6">
        <v>45281</v>
      </c>
      <c r="F232" s="7" t="s">
        <v>11</v>
      </c>
      <c r="G232" s="9">
        <v>9905.4699999999993</v>
      </c>
      <c r="H232" s="35">
        <f t="shared" si="13"/>
        <v>1957574.9500000016</v>
      </c>
      <c r="M232" s="33"/>
      <c r="N232" s="6">
        <v>45291</v>
      </c>
      <c r="O232" s="36">
        <f t="shared" si="11"/>
        <v>1985846.1800000016</v>
      </c>
      <c r="P232" s="36">
        <f t="shared" si="12"/>
        <v>940839.62999999977</v>
      </c>
    </row>
    <row r="233" spans="1:16" x14ac:dyDescent="0.25">
      <c r="A233" s="6">
        <v>45158</v>
      </c>
      <c r="B233" s="7" t="s">
        <v>11</v>
      </c>
      <c r="C233" s="9">
        <v>464.79999999999995</v>
      </c>
      <c r="E233" s="6">
        <v>45281</v>
      </c>
      <c r="F233" s="7" t="s">
        <v>11</v>
      </c>
      <c r="G233" s="9">
        <v>3539.21</v>
      </c>
      <c r="H233" s="35">
        <f t="shared" si="13"/>
        <v>1961114.1600000015</v>
      </c>
      <c r="M233" s="33"/>
    </row>
    <row r="234" spans="1:16" x14ac:dyDescent="0.25">
      <c r="A234" s="6">
        <v>45159</v>
      </c>
      <c r="B234" s="7" t="s">
        <v>11</v>
      </c>
      <c r="C234" s="9">
        <v>12938.310000000001</v>
      </c>
      <c r="E234" s="6">
        <v>45282</v>
      </c>
      <c r="F234" s="7" t="s">
        <v>11</v>
      </c>
      <c r="G234" s="9">
        <v>3966.4700000000003</v>
      </c>
      <c r="H234" s="35">
        <f t="shared" si="13"/>
        <v>1965080.6300000015</v>
      </c>
      <c r="M234" s="33"/>
    </row>
    <row r="235" spans="1:16" x14ac:dyDescent="0.25">
      <c r="A235" s="6">
        <v>45160</v>
      </c>
      <c r="B235" s="7" t="s">
        <v>12</v>
      </c>
      <c r="C235" s="9">
        <v>11819.64</v>
      </c>
      <c r="E235" s="6">
        <v>45283</v>
      </c>
      <c r="F235" s="7" t="s">
        <v>11</v>
      </c>
      <c r="G235" s="9">
        <v>8550.49</v>
      </c>
      <c r="H235" s="35">
        <f t="shared" si="13"/>
        <v>1973631.1200000015</v>
      </c>
      <c r="M235" s="33"/>
    </row>
    <row r="236" spans="1:16" x14ac:dyDescent="0.25">
      <c r="A236" s="6">
        <v>45161</v>
      </c>
      <c r="B236" s="7" t="s">
        <v>12</v>
      </c>
      <c r="C236" s="9">
        <v>8226.8700000000008</v>
      </c>
      <c r="E236" s="6">
        <v>45288</v>
      </c>
      <c r="F236" s="7" t="s">
        <v>11</v>
      </c>
      <c r="G236" s="9">
        <v>2074.27</v>
      </c>
      <c r="H236" s="35">
        <f t="shared" si="13"/>
        <v>1975705.3900000015</v>
      </c>
      <c r="M236" s="33"/>
    </row>
    <row r="237" spans="1:16" x14ac:dyDescent="0.25">
      <c r="A237" s="6">
        <v>45163</v>
      </c>
      <c r="B237" s="7" t="s">
        <v>11</v>
      </c>
      <c r="C237" s="9">
        <v>1101.71</v>
      </c>
      <c r="E237" s="6">
        <v>45290</v>
      </c>
      <c r="F237" s="7" t="s">
        <v>11</v>
      </c>
      <c r="G237" s="9">
        <v>1241.0899999999999</v>
      </c>
      <c r="H237" s="35">
        <f t="shared" si="13"/>
        <v>1976946.4800000016</v>
      </c>
      <c r="M237" s="33"/>
    </row>
    <row r="238" spans="1:16" x14ac:dyDescent="0.25">
      <c r="A238" s="6">
        <v>45164</v>
      </c>
      <c r="B238" s="7" t="s">
        <v>12</v>
      </c>
      <c r="C238" s="9">
        <v>1241.46</v>
      </c>
      <c r="E238" s="6">
        <v>45290</v>
      </c>
      <c r="F238" s="7" t="s">
        <v>11</v>
      </c>
      <c r="G238" s="9">
        <v>8899.7000000000007</v>
      </c>
      <c r="H238" s="35">
        <f t="shared" si="13"/>
        <v>1985846.1800000016</v>
      </c>
      <c r="M238" s="33"/>
    </row>
    <row r="239" spans="1:16" x14ac:dyDescent="0.25">
      <c r="A239" s="6">
        <v>45165</v>
      </c>
      <c r="B239" s="7" t="s">
        <v>11</v>
      </c>
      <c r="C239" s="9">
        <v>6169</v>
      </c>
      <c r="H239" s="33"/>
      <c r="M239" s="33"/>
    </row>
    <row r="240" spans="1:16" x14ac:dyDescent="0.25">
      <c r="A240" s="6">
        <v>45166</v>
      </c>
      <c r="B240" s="7" t="s">
        <v>11</v>
      </c>
      <c r="C240" s="9">
        <v>9438.11</v>
      </c>
      <c r="H240" s="33"/>
      <c r="M240" s="33"/>
    </row>
    <row r="241" spans="1:13" x14ac:dyDescent="0.25">
      <c r="A241" s="6">
        <v>45167</v>
      </c>
      <c r="B241" s="7" t="s">
        <v>11</v>
      </c>
      <c r="C241" s="9">
        <v>7415.33</v>
      </c>
      <c r="H241" s="33"/>
      <c r="M241" s="33"/>
    </row>
    <row r="242" spans="1:13" x14ac:dyDescent="0.25">
      <c r="A242" s="6">
        <v>45168</v>
      </c>
      <c r="B242" s="7" t="s">
        <v>11</v>
      </c>
      <c r="C242" s="9">
        <v>9067.77</v>
      </c>
      <c r="H242" s="33"/>
      <c r="M242" s="33"/>
    </row>
    <row r="243" spans="1:13" x14ac:dyDescent="0.25">
      <c r="A243" s="6">
        <v>45169</v>
      </c>
      <c r="B243" s="7" t="s">
        <v>11</v>
      </c>
      <c r="C243" s="9">
        <v>11327.369999999999</v>
      </c>
      <c r="H243" s="33"/>
      <c r="M243" s="33"/>
    </row>
    <row r="244" spans="1:13" x14ac:dyDescent="0.25">
      <c r="A244" s="6">
        <v>45169</v>
      </c>
      <c r="B244" s="7" t="s">
        <v>11</v>
      </c>
      <c r="C244" s="9">
        <v>12766.810000000001</v>
      </c>
      <c r="H244" s="33"/>
      <c r="M244" s="33"/>
    </row>
    <row r="245" spans="1:13" x14ac:dyDescent="0.25">
      <c r="A245" s="6">
        <v>45171</v>
      </c>
      <c r="B245" s="7" t="s">
        <v>11</v>
      </c>
      <c r="C245" s="9">
        <v>3921.1400000000003</v>
      </c>
      <c r="H245" s="33"/>
      <c r="M245" s="33"/>
    </row>
    <row r="246" spans="1:13" x14ac:dyDescent="0.25">
      <c r="A246" s="6">
        <v>45171</v>
      </c>
      <c r="B246" s="7" t="s">
        <v>12</v>
      </c>
      <c r="C246" s="9">
        <v>1620.6599999999999</v>
      </c>
      <c r="H246" s="33"/>
      <c r="M246" s="33"/>
    </row>
    <row r="247" spans="1:13" x14ac:dyDescent="0.25">
      <c r="A247" s="6">
        <v>45171</v>
      </c>
      <c r="B247" s="7" t="s">
        <v>11</v>
      </c>
      <c r="C247" s="9">
        <v>11018.289999999999</v>
      </c>
      <c r="H247" s="33"/>
      <c r="M247" s="33"/>
    </row>
    <row r="248" spans="1:13" x14ac:dyDescent="0.25">
      <c r="A248" s="6">
        <v>45173</v>
      </c>
      <c r="B248" s="7" t="s">
        <v>12</v>
      </c>
      <c r="C248" s="9">
        <v>4053.78</v>
      </c>
      <c r="H248" s="33"/>
      <c r="M248" s="33"/>
    </row>
    <row r="249" spans="1:13" x14ac:dyDescent="0.25">
      <c r="A249" s="6">
        <v>45173</v>
      </c>
      <c r="B249" s="7" t="s">
        <v>11</v>
      </c>
      <c r="C249" s="9">
        <v>8881.23</v>
      </c>
      <c r="H249" s="33"/>
      <c r="M249" s="33"/>
    </row>
    <row r="250" spans="1:13" x14ac:dyDescent="0.25">
      <c r="A250" s="6">
        <v>45174</v>
      </c>
      <c r="B250" s="7" t="s">
        <v>11</v>
      </c>
      <c r="C250" s="9">
        <v>9540.7999999999993</v>
      </c>
      <c r="H250" s="33"/>
      <c r="M250" s="33"/>
    </row>
    <row r="251" spans="1:13" x14ac:dyDescent="0.25">
      <c r="A251" s="6">
        <v>45174</v>
      </c>
      <c r="B251" s="7" t="s">
        <v>11</v>
      </c>
      <c r="C251" s="9">
        <v>8888.7999999999993</v>
      </c>
      <c r="H251" s="33"/>
      <c r="M251" s="33"/>
    </row>
    <row r="252" spans="1:13" x14ac:dyDescent="0.25">
      <c r="A252" s="6">
        <v>45175</v>
      </c>
      <c r="B252" s="7" t="s">
        <v>11</v>
      </c>
      <c r="C252" s="9">
        <v>13114</v>
      </c>
      <c r="H252" s="33"/>
      <c r="M252" s="33"/>
    </row>
    <row r="253" spans="1:13" x14ac:dyDescent="0.25">
      <c r="A253" s="6">
        <v>45175</v>
      </c>
      <c r="B253" s="7" t="s">
        <v>11</v>
      </c>
      <c r="C253" s="9">
        <v>13246.82</v>
      </c>
      <c r="H253" s="33"/>
      <c r="M253" s="33"/>
    </row>
    <row r="254" spans="1:13" x14ac:dyDescent="0.25">
      <c r="A254" s="6">
        <v>45179</v>
      </c>
      <c r="B254" s="7" t="s">
        <v>11</v>
      </c>
      <c r="C254" s="9">
        <v>13083.39</v>
      </c>
      <c r="H254" s="33"/>
      <c r="M254" s="33"/>
    </row>
    <row r="255" spans="1:13" x14ac:dyDescent="0.25">
      <c r="A255" s="6">
        <v>45180</v>
      </c>
      <c r="B255" s="7" t="s">
        <v>12</v>
      </c>
      <c r="C255" s="9">
        <v>5561.26</v>
      </c>
      <c r="H255" s="33"/>
      <c r="M255" s="33"/>
    </row>
    <row r="256" spans="1:13" x14ac:dyDescent="0.25">
      <c r="A256" s="6">
        <v>45180</v>
      </c>
      <c r="B256" s="7" t="s">
        <v>12</v>
      </c>
      <c r="C256" s="9">
        <v>758.92</v>
      </c>
      <c r="H256" s="33"/>
      <c r="M256" s="33"/>
    </row>
    <row r="257" spans="1:13" x14ac:dyDescent="0.25">
      <c r="A257" s="6">
        <v>45182</v>
      </c>
      <c r="B257" s="7" t="s">
        <v>11</v>
      </c>
      <c r="C257" s="9">
        <v>9421.26</v>
      </c>
      <c r="H257" s="33"/>
      <c r="M257" s="33"/>
    </row>
    <row r="258" spans="1:13" x14ac:dyDescent="0.25">
      <c r="A258" s="6">
        <v>45182</v>
      </c>
      <c r="B258" s="7" t="s">
        <v>11</v>
      </c>
      <c r="C258" s="9">
        <v>2926.54</v>
      </c>
      <c r="H258" s="33"/>
      <c r="M258" s="33"/>
    </row>
    <row r="259" spans="1:13" x14ac:dyDescent="0.25">
      <c r="A259" s="6">
        <v>45188</v>
      </c>
      <c r="B259" s="7" t="s">
        <v>11</v>
      </c>
      <c r="C259" s="9">
        <v>5105.2400000000007</v>
      </c>
      <c r="H259" s="33"/>
      <c r="M259" s="33"/>
    </row>
    <row r="260" spans="1:13" x14ac:dyDescent="0.25">
      <c r="A260" s="6">
        <v>45189</v>
      </c>
      <c r="B260" s="7" t="s">
        <v>12</v>
      </c>
      <c r="C260" s="9">
        <v>13253.41</v>
      </c>
      <c r="H260" s="33"/>
      <c r="M260" s="33"/>
    </row>
    <row r="261" spans="1:13" x14ac:dyDescent="0.25">
      <c r="A261" s="6">
        <v>45191</v>
      </c>
      <c r="B261" s="7" t="s">
        <v>12</v>
      </c>
      <c r="C261" s="9">
        <v>9028.75</v>
      </c>
      <c r="H261" s="33"/>
      <c r="M261" s="33"/>
    </row>
    <row r="262" spans="1:13" x14ac:dyDescent="0.25">
      <c r="A262" s="6">
        <v>45192</v>
      </c>
      <c r="B262" s="7" t="s">
        <v>11</v>
      </c>
      <c r="C262" s="9">
        <v>2512.84</v>
      </c>
      <c r="H262" s="33"/>
      <c r="M262" s="33"/>
    </row>
    <row r="263" spans="1:13" x14ac:dyDescent="0.25">
      <c r="A263" s="6">
        <v>45197</v>
      </c>
      <c r="B263" s="7" t="s">
        <v>12</v>
      </c>
      <c r="C263" s="9">
        <v>12171.710000000001</v>
      </c>
      <c r="H263" s="33"/>
      <c r="M263" s="33"/>
    </row>
    <row r="264" spans="1:13" x14ac:dyDescent="0.25">
      <c r="A264" s="6">
        <v>45197</v>
      </c>
      <c r="B264" s="7" t="s">
        <v>11</v>
      </c>
      <c r="C264" s="9">
        <v>1783.3</v>
      </c>
      <c r="H264" s="33"/>
      <c r="M264" s="33"/>
    </row>
    <row r="265" spans="1:13" x14ac:dyDescent="0.25">
      <c r="A265" s="6">
        <v>45198</v>
      </c>
      <c r="B265" s="7" t="s">
        <v>11</v>
      </c>
      <c r="C265" s="9">
        <v>8293.7799999999988</v>
      </c>
      <c r="H265" s="33"/>
      <c r="M265" s="33"/>
    </row>
    <row r="266" spans="1:13" x14ac:dyDescent="0.25">
      <c r="A266" s="6">
        <v>45199</v>
      </c>
      <c r="B266" s="7" t="s">
        <v>11</v>
      </c>
      <c r="C266" s="9">
        <v>10667.49</v>
      </c>
      <c r="H266" s="33"/>
      <c r="M266" s="33"/>
    </row>
    <row r="267" spans="1:13" x14ac:dyDescent="0.25">
      <c r="A267" s="6">
        <v>45201</v>
      </c>
      <c r="B267" s="7" t="s">
        <v>12</v>
      </c>
      <c r="C267" s="9">
        <v>11759.960000000001</v>
      </c>
      <c r="H267" s="33"/>
      <c r="M267" s="33"/>
    </row>
    <row r="268" spans="1:13" x14ac:dyDescent="0.25">
      <c r="A268" s="6">
        <v>45201</v>
      </c>
      <c r="B268" s="7" t="s">
        <v>12</v>
      </c>
      <c r="C268" s="9">
        <v>5179.7000000000007</v>
      </c>
      <c r="H268" s="33"/>
      <c r="M268" s="33"/>
    </row>
    <row r="269" spans="1:13" x14ac:dyDescent="0.25">
      <c r="A269" s="6">
        <v>45202</v>
      </c>
      <c r="B269" s="7" t="s">
        <v>11</v>
      </c>
      <c r="C269" s="9">
        <v>4592.4799999999996</v>
      </c>
      <c r="H269" s="33"/>
      <c r="M269" s="33"/>
    </row>
    <row r="270" spans="1:13" x14ac:dyDescent="0.25">
      <c r="A270" s="6">
        <v>45202</v>
      </c>
      <c r="B270" s="7" t="s">
        <v>11</v>
      </c>
      <c r="C270" s="9">
        <v>13497.23</v>
      </c>
      <c r="H270" s="33"/>
      <c r="M270" s="33"/>
    </row>
    <row r="271" spans="1:13" x14ac:dyDescent="0.25">
      <c r="A271" s="6">
        <v>45203</v>
      </c>
      <c r="B271" s="7" t="s">
        <v>11</v>
      </c>
      <c r="C271" s="9">
        <v>25050.44</v>
      </c>
      <c r="H271" s="33"/>
      <c r="M271" s="33"/>
    </row>
    <row r="272" spans="1:13" x14ac:dyDescent="0.25">
      <c r="A272" s="6">
        <v>45203</v>
      </c>
      <c r="B272" s="7" t="s">
        <v>12</v>
      </c>
      <c r="C272" s="9">
        <v>6773.29</v>
      </c>
      <c r="H272" s="33"/>
      <c r="M272" s="33"/>
    </row>
    <row r="273" spans="1:13" x14ac:dyDescent="0.25">
      <c r="A273" s="6">
        <v>45204</v>
      </c>
      <c r="B273" s="7" t="s">
        <v>11</v>
      </c>
      <c r="C273" s="9">
        <v>6223.1900000000005</v>
      </c>
      <c r="H273" s="33"/>
      <c r="M273" s="33"/>
    </row>
    <row r="274" spans="1:13" x14ac:dyDescent="0.25">
      <c r="A274" s="6">
        <v>45205</v>
      </c>
      <c r="B274" s="7" t="s">
        <v>12</v>
      </c>
      <c r="C274" s="9">
        <v>10784.84</v>
      </c>
      <c r="H274" s="33"/>
      <c r="M274" s="33"/>
    </row>
    <row r="275" spans="1:13" x14ac:dyDescent="0.25">
      <c r="A275" s="6">
        <v>45205</v>
      </c>
      <c r="B275" s="7" t="s">
        <v>11</v>
      </c>
      <c r="C275" s="9">
        <v>1133.06</v>
      </c>
      <c r="H275" s="33"/>
      <c r="M275" s="33"/>
    </row>
    <row r="276" spans="1:13" x14ac:dyDescent="0.25">
      <c r="A276" s="6">
        <v>45205</v>
      </c>
      <c r="B276" s="7" t="s">
        <v>11</v>
      </c>
      <c r="C276" s="9">
        <v>10656.83</v>
      </c>
      <c r="H276" s="33"/>
      <c r="M276" s="33"/>
    </row>
    <row r="277" spans="1:13" x14ac:dyDescent="0.25">
      <c r="A277" s="6">
        <v>45205</v>
      </c>
      <c r="B277" s="7" t="s">
        <v>11</v>
      </c>
      <c r="C277" s="9">
        <v>8833.2199999999993</v>
      </c>
      <c r="H277" s="33"/>
      <c r="M277" s="33"/>
    </row>
    <row r="278" spans="1:13" x14ac:dyDescent="0.25">
      <c r="A278" s="6">
        <v>45207</v>
      </c>
      <c r="B278" s="7" t="s">
        <v>12</v>
      </c>
      <c r="C278" s="9">
        <v>4345.6899999999996</v>
      </c>
      <c r="H278" s="33"/>
      <c r="M278" s="33"/>
    </row>
    <row r="279" spans="1:13" x14ac:dyDescent="0.25">
      <c r="A279" s="6">
        <v>45207</v>
      </c>
      <c r="B279" s="7" t="s">
        <v>11</v>
      </c>
      <c r="C279" s="9">
        <v>27785.79</v>
      </c>
      <c r="H279" s="33"/>
      <c r="M279" s="33"/>
    </row>
    <row r="280" spans="1:13" x14ac:dyDescent="0.25">
      <c r="A280" s="6">
        <v>45208</v>
      </c>
      <c r="B280" s="7" t="s">
        <v>12</v>
      </c>
      <c r="C280" s="9">
        <v>10256.290000000001</v>
      </c>
      <c r="H280" s="33"/>
      <c r="M280" s="33"/>
    </row>
    <row r="281" spans="1:13" x14ac:dyDescent="0.25">
      <c r="A281" s="6">
        <v>45210</v>
      </c>
      <c r="B281" s="7" t="s">
        <v>11</v>
      </c>
      <c r="C281" s="9">
        <v>25989.759999999998</v>
      </c>
      <c r="H281" s="33"/>
      <c r="M281" s="33"/>
    </row>
    <row r="282" spans="1:13" x14ac:dyDescent="0.25">
      <c r="A282" s="6">
        <v>45210</v>
      </c>
      <c r="B282" s="7" t="s">
        <v>11</v>
      </c>
      <c r="C282" s="9">
        <v>2303</v>
      </c>
      <c r="H282" s="33"/>
      <c r="M282" s="33"/>
    </row>
    <row r="283" spans="1:13" x14ac:dyDescent="0.25">
      <c r="A283" s="6">
        <v>45211</v>
      </c>
      <c r="B283" s="7" t="s">
        <v>12</v>
      </c>
      <c r="C283" s="9">
        <v>3744.66</v>
      </c>
      <c r="H283" s="33"/>
      <c r="M283" s="33"/>
    </row>
    <row r="284" spans="1:13" x14ac:dyDescent="0.25">
      <c r="A284" s="6">
        <v>45211</v>
      </c>
      <c r="B284" s="7" t="s">
        <v>11</v>
      </c>
      <c r="C284" s="9">
        <v>5794.8600000000006</v>
      </c>
      <c r="H284" s="33"/>
      <c r="M284" s="33"/>
    </row>
    <row r="285" spans="1:13" x14ac:dyDescent="0.25">
      <c r="A285" s="6">
        <v>45213</v>
      </c>
      <c r="B285" s="7" t="s">
        <v>11</v>
      </c>
      <c r="C285" s="9">
        <v>8904.4</v>
      </c>
      <c r="H285" s="33"/>
      <c r="M285" s="33"/>
    </row>
    <row r="286" spans="1:13" x14ac:dyDescent="0.25">
      <c r="A286" s="6">
        <v>45214</v>
      </c>
      <c r="B286" s="7" t="s">
        <v>12</v>
      </c>
      <c r="C286" s="9">
        <v>5770.5199999999995</v>
      </c>
      <c r="H286" s="33"/>
      <c r="M286" s="33"/>
    </row>
    <row r="287" spans="1:13" x14ac:dyDescent="0.25">
      <c r="A287" s="6">
        <v>45215</v>
      </c>
      <c r="B287" s="7" t="s">
        <v>12</v>
      </c>
      <c r="C287" s="9">
        <v>8178.9500000000007</v>
      </c>
      <c r="H287" s="33"/>
      <c r="M287" s="33"/>
    </row>
    <row r="288" spans="1:13" x14ac:dyDescent="0.25">
      <c r="A288" s="6">
        <v>45215</v>
      </c>
      <c r="B288" s="7" t="s">
        <v>12</v>
      </c>
      <c r="C288" s="9">
        <v>7373.74</v>
      </c>
      <c r="H288" s="33"/>
      <c r="M288" s="33"/>
    </row>
    <row r="289" spans="1:13" x14ac:dyDescent="0.25">
      <c r="A289" s="6">
        <v>45215</v>
      </c>
      <c r="B289" s="7" t="s">
        <v>12</v>
      </c>
      <c r="C289" s="9">
        <v>5380.75</v>
      </c>
      <c r="H289" s="33"/>
      <c r="M289" s="33"/>
    </row>
    <row r="290" spans="1:13" x14ac:dyDescent="0.25">
      <c r="A290" s="6">
        <v>45216</v>
      </c>
      <c r="B290" s="7" t="s">
        <v>12</v>
      </c>
      <c r="C290" s="9">
        <v>7186.4599999999991</v>
      </c>
      <c r="H290" s="33"/>
      <c r="M290" s="33"/>
    </row>
    <row r="291" spans="1:13" x14ac:dyDescent="0.25">
      <c r="A291" s="6">
        <v>45218</v>
      </c>
      <c r="B291" s="7" t="s">
        <v>11</v>
      </c>
      <c r="C291" s="9">
        <v>1696.87</v>
      </c>
      <c r="H291" s="33"/>
      <c r="M291" s="33"/>
    </row>
    <row r="292" spans="1:13" x14ac:dyDescent="0.25">
      <c r="A292" s="6">
        <v>45219</v>
      </c>
      <c r="B292" s="7" t="s">
        <v>11</v>
      </c>
      <c r="C292" s="9">
        <v>13388.4</v>
      </c>
      <c r="H292" s="33"/>
      <c r="M292" s="33"/>
    </row>
    <row r="293" spans="1:13" x14ac:dyDescent="0.25">
      <c r="A293" s="6">
        <v>45222</v>
      </c>
      <c r="B293" s="7" t="s">
        <v>11</v>
      </c>
      <c r="C293" s="9">
        <v>11354.55</v>
      </c>
      <c r="H293" s="33"/>
      <c r="M293" s="33"/>
    </row>
    <row r="294" spans="1:13" x14ac:dyDescent="0.25">
      <c r="A294" s="6">
        <v>45223</v>
      </c>
      <c r="B294" s="7" t="s">
        <v>11</v>
      </c>
      <c r="C294" s="9">
        <v>4868.57</v>
      </c>
      <c r="H294" s="33"/>
      <c r="M294" s="33"/>
    </row>
    <row r="295" spans="1:13" x14ac:dyDescent="0.25">
      <c r="A295" s="6">
        <v>45224</v>
      </c>
      <c r="B295" s="7" t="s">
        <v>11</v>
      </c>
      <c r="C295" s="9">
        <v>4927.75</v>
      </c>
      <c r="H295" s="33"/>
      <c r="M295" s="33"/>
    </row>
    <row r="296" spans="1:13" x14ac:dyDescent="0.25">
      <c r="A296" s="6">
        <v>45225</v>
      </c>
      <c r="B296" s="7" t="s">
        <v>11</v>
      </c>
      <c r="C296" s="9">
        <v>11527.939999999999</v>
      </c>
      <c r="H296" s="33"/>
      <c r="M296" s="33"/>
    </row>
    <row r="297" spans="1:13" x14ac:dyDescent="0.25">
      <c r="A297" s="6">
        <v>45227</v>
      </c>
      <c r="B297" s="7" t="s">
        <v>11</v>
      </c>
      <c r="C297" s="9">
        <v>12151.08</v>
      </c>
      <c r="H297" s="33"/>
      <c r="M297" s="33"/>
    </row>
    <row r="298" spans="1:13" x14ac:dyDescent="0.25">
      <c r="A298" s="6">
        <v>45227</v>
      </c>
      <c r="B298" s="7" t="s">
        <v>12</v>
      </c>
      <c r="C298" s="9">
        <v>12095.6</v>
      </c>
      <c r="H298" s="33"/>
      <c r="M298" s="33"/>
    </row>
    <row r="299" spans="1:13" x14ac:dyDescent="0.25">
      <c r="A299" s="6">
        <v>45227</v>
      </c>
      <c r="B299" s="7" t="s">
        <v>11</v>
      </c>
      <c r="C299" s="9">
        <v>6631.55</v>
      </c>
      <c r="H299" s="33"/>
      <c r="M299" s="33"/>
    </row>
    <row r="300" spans="1:13" x14ac:dyDescent="0.25">
      <c r="A300" s="6">
        <v>45228</v>
      </c>
      <c r="B300" s="7" t="s">
        <v>11</v>
      </c>
      <c r="C300" s="9">
        <v>975.56</v>
      </c>
      <c r="H300" s="33"/>
      <c r="M300" s="33"/>
    </row>
    <row r="301" spans="1:13" x14ac:dyDescent="0.25">
      <c r="A301" s="6">
        <v>45229</v>
      </c>
      <c r="B301" s="7" t="s">
        <v>11</v>
      </c>
      <c r="C301" s="9">
        <v>9951.2800000000007</v>
      </c>
      <c r="H301" s="33"/>
      <c r="M301" s="33"/>
    </row>
    <row r="302" spans="1:13" x14ac:dyDescent="0.25">
      <c r="A302" s="6">
        <v>45231</v>
      </c>
      <c r="B302" s="7" t="s">
        <v>11</v>
      </c>
      <c r="C302" s="9">
        <v>8445.89</v>
      </c>
      <c r="H302" s="33"/>
      <c r="M302" s="33"/>
    </row>
    <row r="303" spans="1:13" x14ac:dyDescent="0.25">
      <c r="A303" s="6">
        <v>45232</v>
      </c>
      <c r="B303" s="7" t="s">
        <v>11</v>
      </c>
      <c r="C303" s="9">
        <v>13391.82</v>
      </c>
      <c r="H303" s="33"/>
      <c r="M303" s="33"/>
    </row>
    <row r="304" spans="1:13" x14ac:dyDescent="0.25">
      <c r="A304" s="6">
        <v>45234</v>
      </c>
      <c r="B304" s="7" t="s">
        <v>11</v>
      </c>
      <c r="C304" s="9">
        <v>18973.09</v>
      </c>
      <c r="H304" s="33"/>
      <c r="M304" s="33"/>
    </row>
    <row r="305" spans="1:13" x14ac:dyDescent="0.25">
      <c r="A305" s="6">
        <v>45235</v>
      </c>
      <c r="B305" s="7" t="s">
        <v>11</v>
      </c>
      <c r="C305" s="9">
        <v>10607.21</v>
      </c>
      <c r="H305" s="33"/>
      <c r="M305" s="33"/>
    </row>
    <row r="306" spans="1:13" x14ac:dyDescent="0.25">
      <c r="A306" s="6">
        <v>45236</v>
      </c>
      <c r="B306" s="7" t="s">
        <v>11</v>
      </c>
      <c r="C306" s="9">
        <v>22917.24</v>
      </c>
      <c r="H306" s="33"/>
      <c r="M306" s="33"/>
    </row>
    <row r="307" spans="1:13" x14ac:dyDescent="0.25">
      <c r="A307" s="6">
        <v>45239</v>
      </c>
      <c r="B307" s="7" t="s">
        <v>11</v>
      </c>
      <c r="C307" s="9">
        <v>834.86</v>
      </c>
      <c r="H307" s="33"/>
      <c r="M307" s="33"/>
    </row>
    <row r="308" spans="1:13" x14ac:dyDescent="0.25">
      <c r="A308" s="6">
        <v>45239</v>
      </c>
      <c r="B308" s="7" t="s">
        <v>12</v>
      </c>
      <c r="C308" s="9">
        <v>12081.2</v>
      </c>
      <c r="H308" s="33"/>
      <c r="M308" s="33"/>
    </row>
    <row r="309" spans="1:13" x14ac:dyDescent="0.25">
      <c r="A309" s="6">
        <v>45239</v>
      </c>
      <c r="B309" s="7" t="s">
        <v>12</v>
      </c>
      <c r="C309" s="9">
        <v>5826.1399999999994</v>
      </c>
      <c r="H309" s="33"/>
      <c r="M309" s="33"/>
    </row>
    <row r="310" spans="1:13" x14ac:dyDescent="0.25">
      <c r="A310" s="6">
        <v>45241</v>
      </c>
      <c r="B310" s="7" t="s">
        <v>12</v>
      </c>
      <c r="C310" s="9">
        <v>6376.5499999999993</v>
      </c>
      <c r="H310" s="33"/>
      <c r="M310" s="33"/>
    </row>
    <row r="311" spans="1:13" x14ac:dyDescent="0.25">
      <c r="A311" s="6">
        <v>45242</v>
      </c>
      <c r="B311" s="7" t="s">
        <v>12</v>
      </c>
      <c r="C311" s="9">
        <v>3127.2799999999997</v>
      </c>
      <c r="H311" s="33"/>
      <c r="M311" s="33"/>
    </row>
    <row r="312" spans="1:13" x14ac:dyDescent="0.25">
      <c r="A312" s="6">
        <v>45243</v>
      </c>
      <c r="B312" s="7" t="s">
        <v>11</v>
      </c>
      <c r="C312" s="9">
        <v>12369.349999999999</v>
      </c>
      <c r="H312" s="33"/>
      <c r="M312" s="33"/>
    </row>
    <row r="313" spans="1:13" x14ac:dyDescent="0.25">
      <c r="A313" s="6">
        <v>45243</v>
      </c>
      <c r="B313" s="7" t="s">
        <v>12</v>
      </c>
      <c r="C313" s="9">
        <v>2658.89</v>
      </c>
      <c r="H313" s="33"/>
      <c r="M313" s="33"/>
    </row>
    <row r="314" spans="1:13" x14ac:dyDescent="0.25">
      <c r="A314" s="6">
        <v>45244</v>
      </c>
      <c r="B314" s="7" t="s">
        <v>12</v>
      </c>
      <c r="C314" s="9">
        <v>4429.6399999999994</v>
      </c>
      <c r="H314" s="33"/>
      <c r="M314" s="33"/>
    </row>
    <row r="315" spans="1:13" x14ac:dyDescent="0.25">
      <c r="A315" s="6">
        <v>45245</v>
      </c>
      <c r="B315" s="7" t="s">
        <v>12</v>
      </c>
      <c r="C315" s="9">
        <v>11567.77</v>
      </c>
      <c r="H315" s="33"/>
      <c r="M315" s="33"/>
    </row>
    <row r="316" spans="1:13" x14ac:dyDescent="0.25">
      <c r="A316" s="6">
        <v>45246</v>
      </c>
      <c r="B316" s="7" t="s">
        <v>12</v>
      </c>
      <c r="C316" s="9">
        <v>12567.22</v>
      </c>
      <c r="H316" s="33"/>
      <c r="M316" s="33"/>
    </row>
    <row r="317" spans="1:13" x14ac:dyDescent="0.25">
      <c r="A317" s="6">
        <v>45246</v>
      </c>
      <c r="B317" s="7" t="s">
        <v>11</v>
      </c>
      <c r="C317" s="9">
        <v>2277.1</v>
      </c>
      <c r="H317" s="33"/>
      <c r="M317" s="33"/>
    </row>
    <row r="318" spans="1:13" x14ac:dyDescent="0.25">
      <c r="A318" s="6">
        <v>45247</v>
      </c>
      <c r="B318" s="7" t="s">
        <v>11</v>
      </c>
      <c r="C318" s="9">
        <v>8381.08</v>
      </c>
      <c r="H318" s="33"/>
      <c r="M318" s="33"/>
    </row>
    <row r="319" spans="1:13" x14ac:dyDescent="0.25">
      <c r="A319" s="6">
        <v>45249</v>
      </c>
      <c r="B319" s="7" t="s">
        <v>11</v>
      </c>
      <c r="C319" s="9">
        <v>1621.4</v>
      </c>
      <c r="H319" s="33"/>
      <c r="M319" s="33"/>
    </row>
    <row r="320" spans="1:13" x14ac:dyDescent="0.25">
      <c r="A320" s="6">
        <v>45251</v>
      </c>
      <c r="B320" s="7" t="s">
        <v>11</v>
      </c>
      <c r="C320" s="9">
        <v>2059.79</v>
      </c>
      <c r="H320" s="33"/>
      <c r="M320" s="33"/>
    </row>
    <row r="321" spans="1:13" x14ac:dyDescent="0.25">
      <c r="A321" s="6">
        <v>45253</v>
      </c>
      <c r="B321" s="7" t="s">
        <v>11</v>
      </c>
      <c r="C321" s="9">
        <v>3029.13</v>
      </c>
      <c r="H321" s="33"/>
      <c r="M321" s="33"/>
    </row>
    <row r="322" spans="1:13" x14ac:dyDescent="0.25">
      <c r="A322" s="6">
        <v>45255</v>
      </c>
      <c r="B322" s="7" t="s">
        <v>12</v>
      </c>
      <c r="C322" s="9">
        <v>11196.539999999999</v>
      </c>
      <c r="H322" s="33"/>
      <c r="M322" s="33"/>
    </row>
    <row r="323" spans="1:13" x14ac:dyDescent="0.25">
      <c r="A323" s="6">
        <v>45255</v>
      </c>
      <c r="B323" s="7" t="s">
        <v>11</v>
      </c>
      <c r="C323" s="9">
        <v>9907.01</v>
      </c>
      <c r="H323" s="33"/>
      <c r="M323" s="33"/>
    </row>
    <row r="324" spans="1:13" x14ac:dyDescent="0.25">
      <c r="A324" s="6">
        <v>45259</v>
      </c>
      <c r="B324" s="7" t="s">
        <v>12</v>
      </c>
      <c r="C324" s="9">
        <v>11546.650000000001</v>
      </c>
      <c r="H324" s="33"/>
      <c r="M324" s="33"/>
    </row>
    <row r="325" spans="1:13" x14ac:dyDescent="0.25">
      <c r="A325" s="6">
        <v>45260</v>
      </c>
      <c r="B325" s="7" t="s">
        <v>12</v>
      </c>
      <c r="C325" s="9">
        <v>9795.44</v>
      </c>
      <c r="H325" s="33"/>
      <c r="M325" s="33"/>
    </row>
    <row r="326" spans="1:13" x14ac:dyDescent="0.25">
      <c r="A326" s="6">
        <v>45260</v>
      </c>
      <c r="B326" s="7" t="s">
        <v>11</v>
      </c>
      <c r="C326" s="9">
        <v>4183.92</v>
      </c>
      <c r="H326" s="33"/>
      <c r="M326" s="33"/>
    </row>
    <row r="327" spans="1:13" x14ac:dyDescent="0.25">
      <c r="A327" s="6">
        <v>45262</v>
      </c>
      <c r="B327" s="7" t="s">
        <v>11</v>
      </c>
      <c r="C327" s="9">
        <v>5650.66</v>
      </c>
      <c r="H327" s="33"/>
      <c r="M327" s="33"/>
    </row>
    <row r="328" spans="1:13" x14ac:dyDescent="0.25">
      <c r="A328" s="6">
        <v>45267</v>
      </c>
      <c r="B328" s="7" t="s">
        <v>12</v>
      </c>
      <c r="C328" s="9">
        <v>12176.14</v>
      </c>
      <c r="H328" s="33"/>
      <c r="M328" s="33"/>
    </row>
    <row r="329" spans="1:13" x14ac:dyDescent="0.25">
      <c r="A329" s="6">
        <v>45267</v>
      </c>
      <c r="B329" s="7" t="s">
        <v>11</v>
      </c>
      <c r="C329" s="9">
        <v>12165.04</v>
      </c>
      <c r="H329" s="33"/>
      <c r="M329" s="33"/>
    </row>
    <row r="330" spans="1:13" x14ac:dyDescent="0.25">
      <c r="A330" s="6">
        <v>45268</v>
      </c>
      <c r="B330" s="7" t="s">
        <v>11</v>
      </c>
      <c r="C330" s="9">
        <v>1225.3400000000001</v>
      </c>
      <c r="H330" s="33"/>
      <c r="M330" s="33"/>
    </row>
    <row r="331" spans="1:13" x14ac:dyDescent="0.25">
      <c r="A331" s="6">
        <v>45269</v>
      </c>
      <c r="B331" s="7" t="s">
        <v>11</v>
      </c>
      <c r="C331" s="9">
        <v>12138.99</v>
      </c>
      <c r="H331" s="33"/>
      <c r="M331" s="33"/>
    </row>
    <row r="332" spans="1:13" x14ac:dyDescent="0.25">
      <c r="A332" s="6">
        <v>45271</v>
      </c>
      <c r="B332" s="7" t="s">
        <v>11</v>
      </c>
      <c r="C332" s="9">
        <v>1505.59</v>
      </c>
      <c r="H332" s="33"/>
      <c r="M332" s="33"/>
    </row>
    <row r="333" spans="1:13" x14ac:dyDescent="0.25">
      <c r="A333" s="6">
        <v>45275</v>
      </c>
      <c r="B333" s="7" t="s">
        <v>11</v>
      </c>
      <c r="C333" s="9">
        <v>1068.98</v>
      </c>
      <c r="H333" s="33"/>
      <c r="M333" s="33"/>
    </row>
    <row r="334" spans="1:13" x14ac:dyDescent="0.25">
      <c r="A334" s="6">
        <v>45276</v>
      </c>
      <c r="B334" s="7" t="s">
        <v>12</v>
      </c>
      <c r="C334" s="9">
        <v>4304.95</v>
      </c>
      <c r="H334" s="33"/>
      <c r="M334" s="33"/>
    </row>
    <row r="335" spans="1:13" x14ac:dyDescent="0.25">
      <c r="A335" s="6">
        <v>45277</v>
      </c>
      <c r="B335" s="7" t="s">
        <v>11</v>
      </c>
      <c r="C335" s="9">
        <v>3515.5</v>
      </c>
      <c r="H335" s="33"/>
      <c r="M335" s="33"/>
    </row>
    <row r="336" spans="1:13" x14ac:dyDescent="0.25">
      <c r="A336" s="6">
        <v>45277</v>
      </c>
      <c r="B336" s="7" t="s">
        <v>11</v>
      </c>
      <c r="C336" s="9">
        <v>3125.91</v>
      </c>
      <c r="H336" s="33"/>
      <c r="M336" s="33"/>
    </row>
    <row r="337" spans="1:13" x14ac:dyDescent="0.25">
      <c r="A337" s="6">
        <v>45278</v>
      </c>
      <c r="B337" s="7" t="s">
        <v>11</v>
      </c>
      <c r="C337" s="9">
        <v>7683.3200000000006</v>
      </c>
      <c r="H337" s="33"/>
      <c r="M337" s="33"/>
    </row>
    <row r="338" spans="1:13" x14ac:dyDescent="0.25">
      <c r="A338" s="6">
        <v>45278</v>
      </c>
      <c r="B338" s="7" t="s">
        <v>11</v>
      </c>
      <c r="C338" s="9">
        <v>7909.7</v>
      </c>
      <c r="H338" s="33"/>
      <c r="M338" s="33"/>
    </row>
    <row r="339" spans="1:13" x14ac:dyDescent="0.25">
      <c r="A339" s="6">
        <v>45279</v>
      </c>
      <c r="B339" s="7" t="s">
        <v>11</v>
      </c>
      <c r="C339" s="9">
        <v>15874.24</v>
      </c>
      <c r="H339" s="33"/>
      <c r="M339" s="33"/>
    </row>
    <row r="340" spans="1:13" x14ac:dyDescent="0.25">
      <c r="A340" s="6">
        <v>45280</v>
      </c>
      <c r="B340" s="7" t="s">
        <v>12</v>
      </c>
      <c r="C340" s="9">
        <v>7259.88</v>
      </c>
      <c r="H340" s="33"/>
      <c r="M340" s="33"/>
    </row>
    <row r="341" spans="1:13" x14ac:dyDescent="0.25">
      <c r="A341" s="6">
        <v>45281</v>
      </c>
      <c r="B341" s="7" t="s">
        <v>11</v>
      </c>
      <c r="C341" s="9">
        <v>9905.4699999999993</v>
      </c>
      <c r="H341" s="33"/>
      <c r="M341" s="33"/>
    </row>
    <row r="342" spans="1:13" x14ac:dyDescent="0.25">
      <c r="A342" s="6">
        <v>45281</v>
      </c>
      <c r="B342" s="7" t="s">
        <v>11</v>
      </c>
      <c r="C342" s="9">
        <v>3539.21</v>
      </c>
      <c r="H342" s="33"/>
      <c r="M342" s="33"/>
    </row>
    <row r="343" spans="1:13" x14ac:dyDescent="0.25">
      <c r="A343" s="6">
        <v>45282</v>
      </c>
      <c r="B343" s="7" t="s">
        <v>11</v>
      </c>
      <c r="C343" s="9">
        <v>3966.4700000000003</v>
      </c>
      <c r="H343" s="33"/>
      <c r="M343" s="33"/>
    </row>
    <row r="344" spans="1:13" x14ac:dyDescent="0.25">
      <c r="A344" s="6">
        <v>45283</v>
      </c>
      <c r="B344" s="7" t="s">
        <v>12</v>
      </c>
      <c r="C344" s="9">
        <v>9425.66</v>
      </c>
      <c r="H344" s="33"/>
      <c r="M344" s="33"/>
    </row>
    <row r="345" spans="1:13" x14ac:dyDescent="0.25">
      <c r="A345" s="6">
        <v>45283</v>
      </c>
      <c r="B345" s="7" t="s">
        <v>11</v>
      </c>
      <c r="C345" s="9">
        <v>8550.49</v>
      </c>
      <c r="H345" s="33"/>
      <c r="M345" s="33"/>
    </row>
    <row r="346" spans="1:13" x14ac:dyDescent="0.25">
      <c r="A346" s="6">
        <v>45284</v>
      </c>
      <c r="B346" s="7" t="s">
        <v>12</v>
      </c>
      <c r="C346" s="9">
        <v>9585</v>
      </c>
      <c r="H346" s="33"/>
      <c r="M346" s="33"/>
    </row>
    <row r="347" spans="1:13" x14ac:dyDescent="0.25">
      <c r="A347" s="6">
        <v>45288</v>
      </c>
      <c r="B347" s="7" t="s">
        <v>11</v>
      </c>
      <c r="C347" s="9">
        <v>2074.27</v>
      </c>
      <c r="H347" s="33"/>
      <c r="M347" s="33"/>
    </row>
    <row r="348" spans="1:13" x14ac:dyDescent="0.25">
      <c r="A348" s="6">
        <v>45288</v>
      </c>
      <c r="B348" s="7" t="s">
        <v>12</v>
      </c>
      <c r="C348" s="9">
        <v>7281.08</v>
      </c>
      <c r="H348" s="33"/>
      <c r="M348" s="33"/>
    </row>
    <row r="349" spans="1:13" x14ac:dyDescent="0.25">
      <c r="A349" s="6">
        <v>45290</v>
      </c>
      <c r="B349" s="7" t="s">
        <v>11</v>
      </c>
      <c r="C349" s="9">
        <v>1241.0899999999999</v>
      </c>
      <c r="H349" s="33"/>
      <c r="M349" s="33"/>
    </row>
    <row r="350" spans="1:13" x14ac:dyDescent="0.25">
      <c r="A350" s="6">
        <v>45290</v>
      </c>
      <c r="B350" s="7" t="s">
        <v>11</v>
      </c>
      <c r="C350" s="9">
        <v>8899.7000000000007</v>
      </c>
      <c r="H350" s="33"/>
      <c r="M350" s="33"/>
    </row>
    <row r="351" spans="1:13" x14ac:dyDescent="0.25">
      <c r="A351" s="6">
        <v>45291</v>
      </c>
      <c r="B351" s="7" t="s">
        <v>12</v>
      </c>
      <c r="C351" s="9">
        <v>1395.63</v>
      </c>
      <c r="H351" s="33"/>
      <c r="M351" s="3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AD89-4FE9-46B9-9B24-F8109E4FAAA6}">
  <sheetPr>
    <pageSetUpPr fitToPage="1"/>
  </sheetPr>
  <dimension ref="A1:R378"/>
  <sheetViews>
    <sheetView zoomScale="115" zoomScaleNormal="115" workbookViewId="0">
      <pane xSplit="2" ySplit="1" topLeftCell="C2" activePane="bottomRight" state="frozen"/>
      <selection activeCell="F15" sqref="F15"/>
      <selection pane="topRight" activeCell="F15" sqref="F15"/>
      <selection pane="bottomLeft" activeCell="F15" sqref="F15"/>
      <selection pane="bottomRight" activeCell="Q81" sqref="Q81"/>
    </sheetView>
  </sheetViews>
  <sheetFormatPr defaultColWidth="8.85546875" defaultRowHeight="12.75" outlineLevelRow="3" x14ac:dyDescent="0.2"/>
  <cols>
    <col min="1" max="1" width="4" style="10" bestFit="1" customWidth="1"/>
    <col min="2" max="2" width="10.140625" style="11" bestFit="1" customWidth="1"/>
    <col min="3" max="3" width="9" style="12" bestFit="1" customWidth="1"/>
    <col min="4" max="4" width="7.140625" style="13" bestFit="1" customWidth="1"/>
    <col min="5" max="5" width="34" style="10" bestFit="1" customWidth="1"/>
    <col min="6" max="6" width="26.5703125" style="10" bestFit="1" customWidth="1"/>
    <col min="7" max="7" width="18.140625" style="10" bestFit="1" customWidth="1"/>
    <col min="8" max="8" width="11.7109375" style="14" bestFit="1" customWidth="1"/>
    <col min="9" max="9" width="8.140625" style="14" bestFit="1" customWidth="1"/>
    <col min="10" max="10" width="11.7109375" style="14" bestFit="1" customWidth="1"/>
    <col min="11" max="11" width="10.140625" style="22" bestFit="1" customWidth="1"/>
    <col min="12" max="12" width="10.140625" style="10" bestFit="1" customWidth="1"/>
    <col min="13" max="13" width="9.42578125" style="10" customWidth="1"/>
    <col min="14" max="14" width="7.42578125" style="10" bestFit="1" customWidth="1"/>
    <col min="15" max="16" width="8.85546875" style="10"/>
    <col min="17" max="17" width="20.5703125" style="10" customWidth="1"/>
    <col min="18" max="18" width="18" style="10" customWidth="1"/>
    <col min="19" max="16384" width="8.85546875" style="10"/>
  </cols>
  <sheetData>
    <row r="1" spans="1:18" s="4" customFormat="1" ht="26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51</v>
      </c>
      <c r="J1" s="3" t="s">
        <v>52</v>
      </c>
      <c r="K1" s="21" t="s">
        <v>8</v>
      </c>
      <c r="L1" s="1" t="s">
        <v>9</v>
      </c>
      <c r="M1" s="1" t="s">
        <v>10</v>
      </c>
      <c r="N1" s="1" t="s">
        <v>55</v>
      </c>
      <c r="Q1" s="4" t="s">
        <v>53</v>
      </c>
      <c r="R1" s="4" t="s">
        <v>5</v>
      </c>
    </row>
    <row r="2" spans="1:18" outlineLevel="3" x14ac:dyDescent="0.2">
      <c r="A2" s="5">
        <v>11</v>
      </c>
      <c r="B2" s="6">
        <v>44934</v>
      </c>
      <c r="C2" s="7" t="s">
        <v>11</v>
      </c>
      <c r="D2" s="8">
        <v>11</v>
      </c>
      <c r="E2" s="5" t="str">
        <f>VLOOKUP(D2,Klienci!$B$2:$C$25,2,0)</f>
        <v>CAZAR WARSZAWA</v>
      </c>
      <c r="F2" s="5" t="str">
        <f>VLOOKUP(E2,Klienci!$C$2:$D$25,2,0)</f>
        <v>zakład przemysłowy</v>
      </c>
      <c r="G2" s="5" t="str">
        <f>VLOOKUP(E2,Klienci!$C$2:$E$25,3,0)</f>
        <v>centralny i wschodni</v>
      </c>
      <c r="H2" s="9">
        <v>1032.78</v>
      </c>
      <c r="I2" s="9">
        <f t="shared" ref="I2:I7" si="0">ROUND(H2*VAT,2)</f>
        <v>237.54</v>
      </c>
      <c r="J2" s="9">
        <f t="shared" ref="J2:J7" si="1">H2+I2</f>
        <v>1270.32</v>
      </c>
      <c r="K2" s="6">
        <f t="shared" ref="K2:K7" si="2">IF(F2=$R$2,EDATE(B2,1),IF(F2=$R$3,B2+21,B2+14))</f>
        <v>44948</v>
      </c>
      <c r="L2" s="6">
        <v>44952</v>
      </c>
      <c r="M2" s="5">
        <f t="shared" ref="M2:M7" si="3">L2-K2</f>
        <v>4</v>
      </c>
      <c r="N2" s="5" t="str">
        <f t="shared" ref="N2:N7" si="4">VLOOKUP(L2,$Q$6:$R$12,2,1)</f>
        <v>kw.1</v>
      </c>
      <c r="Q2" s="20">
        <v>0.23</v>
      </c>
      <c r="R2" s="10" t="s">
        <v>19</v>
      </c>
    </row>
    <row r="3" spans="1:18" outlineLevel="3" x14ac:dyDescent="0.2">
      <c r="A3" s="5">
        <v>91</v>
      </c>
      <c r="B3" s="6">
        <v>45026</v>
      </c>
      <c r="C3" s="7" t="s">
        <v>11</v>
      </c>
      <c r="D3" s="8">
        <v>11</v>
      </c>
      <c r="E3" s="5" t="str">
        <f>VLOOKUP(D3,Klienci!$B$2:$C$25,2,0)</f>
        <v>CAZAR WARSZAWA</v>
      </c>
      <c r="F3" s="5" t="str">
        <f>VLOOKUP(E3,Klienci!$C$2:$D$25,2,0)</f>
        <v>zakład przemysłowy</v>
      </c>
      <c r="G3" s="5" t="str">
        <f>VLOOKUP(E3,Klienci!$C$2:$E$25,3,0)</f>
        <v>centralny i wschodni</v>
      </c>
      <c r="H3" s="9">
        <v>700.6</v>
      </c>
      <c r="I3" s="9">
        <f t="shared" si="0"/>
        <v>161.13999999999999</v>
      </c>
      <c r="J3" s="9">
        <f t="shared" si="1"/>
        <v>861.74</v>
      </c>
      <c r="K3" s="6">
        <f t="shared" si="2"/>
        <v>45040</v>
      </c>
      <c r="L3" s="6">
        <v>45052</v>
      </c>
      <c r="M3" s="5">
        <f t="shared" si="3"/>
        <v>12</v>
      </c>
      <c r="N3" s="5" t="str">
        <f t="shared" si="4"/>
        <v>kw.2</v>
      </c>
      <c r="R3" s="10" t="s">
        <v>33</v>
      </c>
    </row>
    <row r="4" spans="1:18" outlineLevel="3" x14ac:dyDescent="0.2">
      <c r="A4" s="5">
        <v>96</v>
      </c>
      <c r="B4" s="6">
        <v>45035</v>
      </c>
      <c r="C4" s="7" t="s">
        <v>11</v>
      </c>
      <c r="D4" s="8">
        <v>11</v>
      </c>
      <c r="E4" s="5" t="str">
        <f>VLOOKUP(D4,Klienci!$B$2:$C$25,2,0)</f>
        <v>CAZAR WARSZAWA</v>
      </c>
      <c r="F4" s="5" t="str">
        <f>VLOOKUP(E4,Klienci!$C$2:$D$25,2,0)</f>
        <v>zakład przemysłowy</v>
      </c>
      <c r="G4" s="5" t="str">
        <f>VLOOKUP(E4,Klienci!$C$2:$E$25,3,0)</f>
        <v>centralny i wschodni</v>
      </c>
      <c r="H4" s="9">
        <v>1498.36</v>
      </c>
      <c r="I4" s="9">
        <f t="shared" si="0"/>
        <v>344.62</v>
      </c>
      <c r="J4" s="9">
        <f t="shared" si="1"/>
        <v>1842.98</v>
      </c>
      <c r="K4" s="6">
        <f t="shared" si="2"/>
        <v>45049</v>
      </c>
      <c r="L4" s="6">
        <v>45061</v>
      </c>
      <c r="M4" s="5">
        <f t="shared" si="3"/>
        <v>12</v>
      </c>
      <c r="N4" s="5" t="str">
        <f t="shared" si="4"/>
        <v>kw.2</v>
      </c>
      <c r="R4" s="10" t="s">
        <v>40</v>
      </c>
    </row>
    <row r="5" spans="1:18" outlineLevel="3" x14ac:dyDescent="0.2">
      <c r="A5" s="5">
        <v>106</v>
      </c>
      <c r="B5" s="6">
        <v>45049</v>
      </c>
      <c r="C5" s="7" t="s">
        <v>11</v>
      </c>
      <c r="D5" s="8">
        <v>11</v>
      </c>
      <c r="E5" s="5" t="str">
        <f>VLOOKUP(D5,Klienci!$B$2:$C$25,2,0)</f>
        <v>CAZAR WARSZAWA</v>
      </c>
      <c r="F5" s="5" t="str">
        <f>VLOOKUP(E5,Klienci!$C$2:$D$25,2,0)</f>
        <v>zakład przemysłowy</v>
      </c>
      <c r="G5" s="5" t="str">
        <f>VLOOKUP(E5,Klienci!$C$2:$E$25,3,0)</f>
        <v>centralny i wschodni</v>
      </c>
      <c r="H5" s="9">
        <v>1118.6600000000001</v>
      </c>
      <c r="I5" s="9">
        <f t="shared" si="0"/>
        <v>257.29000000000002</v>
      </c>
      <c r="J5" s="9">
        <f t="shared" si="1"/>
        <v>1375.95</v>
      </c>
      <c r="K5" s="6">
        <f t="shared" si="2"/>
        <v>45063</v>
      </c>
      <c r="L5" s="6">
        <v>45090</v>
      </c>
      <c r="M5" s="5">
        <f t="shared" si="3"/>
        <v>27</v>
      </c>
      <c r="N5" s="5" t="str">
        <f t="shared" si="4"/>
        <v>kw.2</v>
      </c>
    </row>
    <row r="6" spans="1:18" ht="12" customHeight="1" outlineLevel="3" x14ac:dyDescent="0.2">
      <c r="A6" s="5">
        <v>107</v>
      </c>
      <c r="B6" s="6">
        <v>45049</v>
      </c>
      <c r="C6" s="7" t="s">
        <v>11</v>
      </c>
      <c r="D6" s="8">
        <v>11</v>
      </c>
      <c r="E6" s="5" t="str">
        <f>VLOOKUP(D6,Klienci!$B$2:$C$25,2,0)</f>
        <v>CAZAR WARSZAWA</v>
      </c>
      <c r="F6" s="5" t="str">
        <f>VLOOKUP(E6,Klienci!$C$2:$D$25,2,0)</f>
        <v>zakład przemysłowy</v>
      </c>
      <c r="G6" s="5" t="str">
        <f>VLOOKUP(E6,Klienci!$C$2:$E$25,3,0)</f>
        <v>centralny i wschodni</v>
      </c>
      <c r="H6" s="9">
        <v>997.12</v>
      </c>
      <c r="I6" s="9">
        <f t="shared" si="0"/>
        <v>229.34</v>
      </c>
      <c r="J6" s="9">
        <f t="shared" si="1"/>
        <v>1226.46</v>
      </c>
      <c r="K6" s="6">
        <f t="shared" si="2"/>
        <v>45063</v>
      </c>
      <c r="L6" s="6">
        <v>45083</v>
      </c>
      <c r="M6" s="5">
        <f t="shared" si="3"/>
        <v>20</v>
      </c>
      <c r="N6" s="5" t="str">
        <f t="shared" si="4"/>
        <v>kw.2</v>
      </c>
      <c r="Q6" s="23" t="s">
        <v>54</v>
      </c>
      <c r="R6" s="23" t="s">
        <v>55</v>
      </c>
    </row>
    <row r="7" spans="1:18" ht="15" outlineLevel="3" x14ac:dyDescent="0.2">
      <c r="A7" s="5">
        <v>179</v>
      </c>
      <c r="B7" s="6">
        <v>45107</v>
      </c>
      <c r="C7" s="7" t="s">
        <v>11</v>
      </c>
      <c r="D7" s="8">
        <v>11</v>
      </c>
      <c r="E7" s="5" t="str">
        <f>VLOOKUP(D7,Klienci!$B$2:$C$25,2,0)</f>
        <v>CAZAR WARSZAWA</v>
      </c>
      <c r="F7" s="5" t="str">
        <f>VLOOKUP(E7,Klienci!$C$2:$D$25,2,0)</f>
        <v>zakład przemysłowy</v>
      </c>
      <c r="G7" s="5" t="str">
        <f>VLOOKUP(E7,Klienci!$C$2:$E$25,3,0)</f>
        <v>centralny i wschodni</v>
      </c>
      <c r="H7" s="9">
        <v>997.37</v>
      </c>
      <c r="I7" s="9">
        <f t="shared" si="0"/>
        <v>229.4</v>
      </c>
      <c r="J7" s="9">
        <f t="shared" si="1"/>
        <v>1226.77</v>
      </c>
      <c r="K7" s="6">
        <f t="shared" si="2"/>
        <v>45121</v>
      </c>
      <c r="L7" s="6">
        <v>45163</v>
      </c>
      <c r="M7" s="5">
        <f t="shared" si="3"/>
        <v>42</v>
      </c>
      <c r="N7" s="5" t="str">
        <f t="shared" si="4"/>
        <v>kw.3</v>
      </c>
      <c r="Q7" s="24">
        <v>44927</v>
      </c>
      <c r="R7" s="26" t="s">
        <v>56</v>
      </c>
    </row>
    <row r="8" spans="1:18" ht="15" outlineLevel="2" x14ac:dyDescent="0.2">
      <c r="A8" s="5"/>
      <c r="B8" s="6"/>
      <c r="C8" s="7"/>
      <c r="D8" s="8"/>
      <c r="E8" s="37" t="s">
        <v>69</v>
      </c>
      <c r="F8" s="5"/>
      <c r="G8" s="5"/>
      <c r="H8" s="9">
        <f>SUBTOTAL(9,H2:H7)</f>
        <v>6344.8899999999994</v>
      </c>
      <c r="I8" s="9"/>
      <c r="J8" s="9">
        <f>SUBTOTAL(9,J2:J7)</f>
        <v>7804.2199999999993</v>
      </c>
      <c r="K8" s="6"/>
      <c r="L8" s="6"/>
      <c r="M8" s="5"/>
      <c r="N8" s="5"/>
      <c r="Q8" s="24"/>
      <c r="R8" s="26"/>
    </row>
    <row r="9" spans="1:18" ht="15" outlineLevel="3" x14ac:dyDescent="0.2">
      <c r="A9" s="5">
        <v>46</v>
      </c>
      <c r="B9" s="6">
        <v>44963</v>
      </c>
      <c r="C9" s="7" t="s">
        <v>11</v>
      </c>
      <c r="D9" s="8">
        <v>19</v>
      </c>
      <c r="E9" s="5" t="str">
        <f>VLOOKUP(D9,Klienci!$B$2:$C$25,2,0)</f>
        <v>E.JAGIELLO BYDGOSZCZ</v>
      </c>
      <c r="F9" s="5" t="str">
        <f>VLOOKUP(E9,Klienci!$C$2:$D$25,2,0)</f>
        <v>zakład przemysłowy</v>
      </c>
      <c r="G9" s="5" t="str">
        <f>VLOOKUP(E9,Klienci!$C$2:$E$25,3,0)</f>
        <v>północny</v>
      </c>
      <c r="H9" s="9">
        <v>1031.53</v>
      </c>
      <c r="I9" s="9">
        <f t="shared" ref="I9:I16" si="5">ROUND(H9*VAT,2)</f>
        <v>237.25</v>
      </c>
      <c r="J9" s="9">
        <f t="shared" ref="J9:J16" si="6">H9+I9</f>
        <v>1268.78</v>
      </c>
      <c r="K9" s="6">
        <f t="shared" ref="K9:K16" si="7">IF(F9=$R$2,EDATE(B9,1),IF(F9=$R$3,B9+21,B9+14))</f>
        <v>44977</v>
      </c>
      <c r="L9" s="6">
        <v>44975</v>
      </c>
      <c r="M9" s="5">
        <f t="shared" ref="M9:M16" si="8">L9-K9</f>
        <v>-2</v>
      </c>
      <c r="N9" s="5" t="str">
        <f t="shared" ref="N9:N16" si="9">VLOOKUP(L9,$Q$6:$R$12,2,1)</f>
        <v>kw.1</v>
      </c>
      <c r="Q9" s="24">
        <v>45017</v>
      </c>
      <c r="R9" s="26" t="s">
        <v>57</v>
      </c>
    </row>
    <row r="10" spans="1:18" ht="15" outlineLevel="3" x14ac:dyDescent="0.2">
      <c r="A10" s="5">
        <v>127</v>
      </c>
      <c r="B10" s="6">
        <v>45068</v>
      </c>
      <c r="C10" s="7" t="s">
        <v>11</v>
      </c>
      <c r="D10" s="8">
        <v>19</v>
      </c>
      <c r="E10" s="5" t="str">
        <f>VLOOKUP(D10,Klienci!$B$2:$C$25,2,0)</f>
        <v>E.JAGIELLO BYDGOSZCZ</v>
      </c>
      <c r="F10" s="5" t="str">
        <f>VLOOKUP(E10,Klienci!$C$2:$D$25,2,0)</f>
        <v>zakład przemysłowy</v>
      </c>
      <c r="G10" s="5" t="str">
        <f>VLOOKUP(E10,Klienci!$C$2:$E$25,3,0)</f>
        <v>północny</v>
      </c>
      <c r="H10" s="9">
        <v>961.9</v>
      </c>
      <c r="I10" s="9">
        <f t="shared" si="5"/>
        <v>221.24</v>
      </c>
      <c r="J10" s="9">
        <f t="shared" si="6"/>
        <v>1183.1399999999999</v>
      </c>
      <c r="K10" s="6">
        <f t="shared" si="7"/>
        <v>45082</v>
      </c>
      <c r="L10" s="6">
        <v>45083</v>
      </c>
      <c r="M10" s="5">
        <f t="shared" si="8"/>
        <v>1</v>
      </c>
      <c r="N10" s="5" t="str">
        <f t="shared" si="9"/>
        <v>kw.2</v>
      </c>
      <c r="Q10" s="24">
        <v>45108</v>
      </c>
      <c r="R10" s="26" t="s">
        <v>58</v>
      </c>
    </row>
    <row r="11" spans="1:18" ht="15" outlineLevel="3" x14ac:dyDescent="0.2">
      <c r="A11" s="5">
        <v>129</v>
      </c>
      <c r="B11" s="6">
        <v>45070</v>
      </c>
      <c r="C11" s="7" t="s">
        <v>11</v>
      </c>
      <c r="D11" s="8">
        <v>19</v>
      </c>
      <c r="E11" s="5" t="str">
        <f>VLOOKUP(D11,Klienci!$B$2:$C$25,2,0)</f>
        <v>E.JAGIELLO BYDGOSZCZ</v>
      </c>
      <c r="F11" s="5" t="str">
        <f>VLOOKUP(E11,Klienci!$C$2:$D$25,2,0)</f>
        <v>zakład przemysłowy</v>
      </c>
      <c r="G11" s="5" t="str">
        <f>VLOOKUP(E11,Klienci!$C$2:$E$25,3,0)</f>
        <v>północny</v>
      </c>
      <c r="H11" s="9">
        <v>960.32</v>
      </c>
      <c r="I11" s="9">
        <f t="shared" si="5"/>
        <v>220.87</v>
      </c>
      <c r="J11" s="9">
        <f t="shared" si="6"/>
        <v>1181.19</v>
      </c>
      <c r="K11" s="6">
        <f t="shared" si="7"/>
        <v>45084</v>
      </c>
      <c r="L11" s="6">
        <v>45082</v>
      </c>
      <c r="M11" s="5">
        <f t="shared" si="8"/>
        <v>-2</v>
      </c>
      <c r="N11" s="5" t="str">
        <f t="shared" si="9"/>
        <v>kw.2</v>
      </c>
      <c r="Q11" s="24">
        <v>45200</v>
      </c>
      <c r="R11" s="26" t="s">
        <v>59</v>
      </c>
    </row>
    <row r="12" spans="1:18" ht="15" outlineLevel="3" x14ac:dyDescent="0.2">
      <c r="A12" s="5">
        <v>138</v>
      </c>
      <c r="B12" s="6">
        <v>45076</v>
      </c>
      <c r="C12" s="7" t="s">
        <v>11</v>
      </c>
      <c r="D12" s="8">
        <v>19</v>
      </c>
      <c r="E12" s="5" t="str">
        <f>VLOOKUP(D12,Klienci!$B$2:$C$25,2,0)</f>
        <v>E.JAGIELLO BYDGOSZCZ</v>
      </c>
      <c r="F12" s="5" t="str">
        <f>VLOOKUP(E12,Klienci!$C$2:$D$25,2,0)</f>
        <v>zakład przemysłowy</v>
      </c>
      <c r="G12" s="5" t="str">
        <f>VLOOKUP(E12,Klienci!$C$2:$E$25,3,0)</f>
        <v>północny</v>
      </c>
      <c r="H12" s="9">
        <v>686.48</v>
      </c>
      <c r="I12" s="9">
        <f t="shared" si="5"/>
        <v>157.88999999999999</v>
      </c>
      <c r="J12" s="9">
        <f t="shared" si="6"/>
        <v>844.37</v>
      </c>
      <c r="K12" s="6">
        <f t="shared" si="7"/>
        <v>45090</v>
      </c>
      <c r="L12" s="6">
        <v>45089</v>
      </c>
      <c r="M12" s="5">
        <f t="shared" si="8"/>
        <v>-1</v>
      </c>
      <c r="N12" s="5" t="str">
        <f t="shared" si="9"/>
        <v>kw.2</v>
      </c>
      <c r="Q12" s="24">
        <v>45292</v>
      </c>
      <c r="R12" s="26">
        <v>2024</v>
      </c>
    </row>
    <row r="13" spans="1:18" ht="15" outlineLevel="3" x14ac:dyDescent="0.2">
      <c r="A13" s="5">
        <v>152</v>
      </c>
      <c r="B13" s="6">
        <v>45083</v>
      </c>
      <c r="C13" s="7" t="s">
        <v>12</v>
      </c>
      <c r="D13" s="8">
        <v>19</v>
      </c>
      <c r="E13" s="5" t="str">
        <f>VLOOKUP(D13,Klienci!$B$2:$C$25,2,0)</f>
        <v>E.JAGIELLO BYDGOSZCZ</v>
      </c>
      <c r="F13" s="5" t="str">
        <f>VLOOKUP(E13,Klienci!$C$2:$D$25,2,0)</f>
        <v>zakład przemysłowy</v>
      </c>
      <c r="G13" s="5" t="str">
        <f>VLOOKUP(E13,Klienci!$C$2:$E$25,3,0)</f>
        <v>północny</v>
      </c>
      <c r="H13" s="9">
        <v>1084.26</v>
      </c>
      <c r="I13" s="9">
        <f t="shared" si="5"/>
        <v>249.38</v>
      </c>
      <c r="J13" s="9">
        <f t="shared" si="6"/>
        <v>1333.6399999999999</v>
      </c>
      <c r="K13" s="6">
        <f t="shared" si="7"/>
        <v>45097</v>
      </c>
      <c r="L13" s="6">
        <v>45097</v>
      </c>
      <c r="M13" s="5">
        <f t="shared" si="8"/>
        <v>0</v>
      </c>
      <c r="N13" s="5" t="str">
        <f t="shared" si="9"/>
        <v>kw.2</v>
      </c>
      <c r="Q13" s="24"/>
      <c r="R13" s="25"/>
    </row>
    <row r="14" spans="1:18" outlineLevel="3" x14ac:dyDescent="0.2">
      <c r="A14" s="5">
        <v>161</v>
      </c>
      <c r="B14" s="6">
        <v>45090</v>
      </c>
      <c r="C14" s="7" t="s">
        <v>11</v>
      </c>
      <c r="D14" s="8">
        <v>19</v>
      </c>
      <c r="E14" s="5" t="str">
        <f>VLOOKUP(D14,Klienci!$B$2:$C$25,2,0)</f>
        <v>E.JAGIELLO BYDGOSZCZ</v>
      </c>
      <c r="F14" s="5" t="str">
        <f>VLOOKUP(E14,Klienci!$C$2:$D$25,2,0)</f>
        <v>zakład przemysłowy</v>
      </c>
      <c r="G14" s="5" t="str">
        <f>VLOOKUP(E14,Klienci!$C$2:$E$25,3,0)</f>
        <v>północny</v>
      </c>
      <c r="H14" s="9">
        <v>815.36</v>
      </c>
      <c r="I14" s="9">
        <f t="shared" si="5"/>
        <v>187.53</v>
      </c>
      <c r="J14" s="9">
        <f t="shared" si="6"/>
        <v>1002.89</v>
      </c>
      <c r="K14" s="6">
        <f t="shared" si="7"/>
        <v>45104</v>
      </c>
      <c r="L14" s="6">
        <v>45103</v>
      </c>
      <c r="M14" s="5">
        <f t="shared" si="8"/>
        <v>-1</v>
      </c>
      <c r="N14" s="5" t="str">
        <f t="shared" si="9"/>
        <v>kw.2</v>
      </c>
    </row>
    <row r="15" spans="1:18" outlineLevel="3" x14ac:dyDescent="0.2">
      <c r="A15" s="5">
        <v>255</v>
      </c>
      <c r="B15" s="6">
        <v>45180</v>
      </c>
      <c r="C15" s="7" t="s">
        <v>12</v>
      </c>
      <c r="D15" s="8">
        <v>19</v>
      </c>
      <c r="E15" s="5" t="str">
        <f>VLOOKUP(D15,Klienci!$B$2:$C$25,2,0)</f>
        <v>E.JAGIELLO BYDGOSZCZ</v>
      </c>
      <c r="F15" s="5" t="str">
        <f>VLOOKUP(E15,Klienci!$C$2:$D$25,2,0)</f>
        <v>zakład przemysłowy</v>
      </c>
      <c r="G15" s="5" t="str">
        <f>VLOOKUP(E15,Klienci!$C$2:$E$25,3,0)</f>
        <v>północny</v>
      </c>
      <c r="H15" s="9">
        <v>617.01</v>
      </c>
      <c r="I15" s="9">
        <f t="shared" si="5"/>
        <v>141.91</v>
      </c>
      <c r="J15" s="9">
        <f t="shared" si="6"/>
        <v>758.92</v>
      </c>
      <c r="K15" s="6">
        <f t="shared" si="7"/>
        <v>45194</v>
      </c>
      <c r="L15" s="6">
        <v>45192</v>
      </c>
      <c r="M15" s="5">
        <f t="shared" si="8"/>
        <v>-2</v>
      </c>
      <c r="N15" s="5" t="str">
        <f t="shared" si="9"/>
        <v>kw.3</v>
      </c>
    </row>
    <row r="16" spans="1:18" ht="12.75" customHeight="1" outlineLevel="3" x14ac:dyDescent="0.2">
      <c r="A16" s="5">
        <v>350</v>
      </c>
      <c r="B16" s="6">
        <v>45291</v>
      </c>
      <c r="C16" s="7" t="s">
        <v>12</v>
      </c>
      <c r="D16" s="8">
        <v>19</v>
      </c>
      <c r="E16" s="5" t="str">
        <f>VLOOKUP(D16,Klienci!$B$2:$C$25,2,0)</f>
        <v>E.JAGIELLO BYDGOSZCZ</v>
      </c>
      <c r="F16" s="5" t="str">
        <f>VLOOKUP(E16,Klienci!$C$2:$D$25,2,0)</f>
        <v>zakład przemysłowy</v>
      </c>
      <c r="G16" s="5" t="str">
        <f>VLOOKUP(E16,Klienci!$C$2:$E$25,3,0)</f>
        <v>północny</v>
      </c>
      <c r="H16" s="9">
        <v>1134.6600000000001</v>
      </c>
      <c r="I16" s="9">
        <f t="shared" si="5"/>
        <v>260.97000000000003</v>
      </c>
      <c r="J16" s="9">
        <f t="shared" si="6"/>
        <v>1395.63</v>
      </c>
      <c r="K16" s="6">
        <f t="shared" si="7"/>
        <v>45305</v>
      </c>
      <c r="L16" s="6">
        <v>45308</v>
      </c>
      <c r="M16" s="5">
        <f t="shared" si="8"/>
        <v>3</v>
      </c>
      <c r="N16" s="5">
        <f t="shared" si="9"/>
        <v>2024</v>
      </c>
    </row>
    <row r="17" spans="1:14" ht="12.75" customHeight="1" outlineLevel="2" x14ac:dyDescent="0.2">
      <c r="A17" s="5"/>
      <c r="B17" s="6"/>
      <c r="C17" s="7"/>
      <c r="D17" s="8"/>
      <c r="E17" s="37" t="s">
        <v>70</v>
      </c>
      <c r="F17" s="5"/>
      <c r="G17" s="5"/>
      <c r="H17" s="9">
        <f>SUBTOTAL(9,H9:H16)</f>
        <v>7291.5199999999995</v>
      </c>
      <c r="I17" s="9"/>
      <c r="J17" s="9">
        <f>SUBTOTAL(9,J9:J16)</f>
        <v>8968.5600000000013</v>
      </c>
      <c r="K17" s="6"/>
      <c r="L17" s="6"/>
      <c r="M17" s="5"/>
      <c r="N17" s="5"/>
    </row>
    <row r="18" spans="1:14" outlineLevel="3" x14ac:dyDescent="0.2">
      <c r="A18" s="5">
        <v>7</v>
      </c>
      <c r="B18" s="6">
        <v>44930</v>
      </c>
      <c r="C18" s="7" t="s">
        <v>11</v>
      </c>
      <c r="D18" s="8">
        <v>13</v>
      </c>
      <c r="E18" s="5" t="str">
        <f>VLOOKUP(D18,Klienci!$B$2:$C$25,2,0)</f>
        <v>MORZE SZCZECIN</v>
      </c>
      <c r="F18" s="5" t="str">
        <f>VLOOKUP(E18,Klienci!$C$2:$D$25,2,0)</f>
        <v>zakład przemysłowy</v>
      </c>
      <c r="G18" s="5" t="str">
        <f>VLOOKUP(E18,Klienci!$C$2:$E$25,3,0)</f>
        <v>północny</v>
      </c>
      <c r="H18" s="9">
        <v>1665.02</v>
      </c>
      <c r="I18" s="9">
        <f t="shared" ref="I18:I32" si="10">ROUND(H18*VAT,2)</f>
        <v>382.95</v>
      </c>
      <c r="J18" s="9">
        <f t="shared" ref="J18:J32" si="11">H18+I18</f>
        <v>2047.97</v>
      </c>
      <c r="K18" s="6">
        <f t="shared" ref="K18:K32" si="12">IF(F18=$R$2,EDATE(B18,1),IF(F18=$R$3,B18+21,B18+14))</f>
        <v>44944</v>
      </c>
      <c r="L18" s="6">
        <v>44961</v>
      </c>
      <c r="M18" s="5">
        <f t="shared" ref="M18:M32" si="13">L18-K18</f>
        <v>17</v>
      </c>
      <c r="N18" s="5" t="str">
        <f t="shared" ref="N18:N32" si="14">VLOOKUP(L18,$Q$6:$R$12,2,1)</f>
        <v>kw.1</v>
      </c>
    </row>
    <row r="19" spans="1:14" outlineLevel="3" x14ac:dyDescent="0.2">
      <c r="A19" s="5">
        <v>12</v>
      </c>
      <c r="B19" s="6">
        <v>44934</v>
      </c>
      <c r="C19" s="7" t="s">
        <v>11</v>
      </c>
      <c r="D19" s="8">
        <v>13</v>
      </c>
      <c r="E19" s="5" t="str">
        <f>VLOOKUP(D19,Klienci!$B$2:$C$25,2,0)</f>
        <v>MORZE SZCZECIN</v>
      </c>
      <c r="F19" s="5" t="str">
        <f>VLOOKUP(E19,Klienci!$C$2:$D$25,2,0)</f>
        <v>zakład przemysłowy</v>
      </c>
      <c r="G19" s="5" t="str">
        <f>VLOOKUP(E19,Klienci!$C$2:$E$25,3,0)</f>
        <v>północny</v>
      </c>
      <c r="H19" s="9">
        <v>2664.67</v>
      </c>
      <c r="I19" s="9">
        <f t="shared" si="10"/>
        <v>612.87</v>
      </c>
      <c r="J19" s="9">
        <f t="shared" si="11"/>
        <v>3277.54</v>
      </c>
      <c r="K19" s="6">
        <f t="shared" si="12"/>
        <v>44948</v>
      </c>
      <c r="L19" s="6">
        <v>44954</v>
      </c>
      <c r="M19" s="5">
        <f t="shared" si="13"/>
        <v>6</v>
      </c>
      <c r="N19" s="5" t="str">
        <f t="shared" si="14"/>
        <v>kw.1</v>
      </c>
    </row>
    <row r="20" spans="1:14" outlineLevel="3" x14ac:dyDescent="0.2">
      <c r="A20" s="5">
        <v>43</v>
      </c>
      <c r="B20" s="6">
        <v>44962</v>
      </c>
      <c r="C20" s="7" t="s">
        <v>11</v>
      </c>
      <c r="D20" s="8">
        <v>13</v>
      </c>
      <c r="E20" s="5" t="str">
        <f>VLOOKUP(D20,Klienci!$B$2:$C$25,2,0)</f>
        <v>MORZE SZCZECIN</v>
      </c>
      <c r="F20" s="5" t="str">
        <f>VLOOKUP(E20,Klienci!$C$2:$D$25,2,0)</f>
        <v>zakład przemysłowy</v>
      </c>
      <c r="G20" s="5" t="str">
        <f>VLOOKUP(E20,Klienci!$C$2:$E$25,3,0)</f>
        <v>północny</v>
      </c>
      <c r="H20" s="9">
        <v>622.92999999999995</v>
      </c>
      <c r="I20" s="9">
        <f t="shared" si="10"/>
        <v>143.27000000000001</v>
      </c>
      <c r="J20" s="9">
        <f t="shared" si="11"/>
        <v>766.19999999999993</v>
      </c>
      <c r="K20" s="6">
        <f t="shared" si="12"/>
        <v>44976</v>
      </c>
      <c r="L20" s="6">
        <v>44976</v>
      </c>
      <c r="M20" s="5">
        <f t="shared" si="13"/>
        <v>0</v>
      </c>
      <c r="N20" s="5" t="str">
        <f t="shared" si="14"/>
        <v>kw.1</v>
      </c>
    </row>
    <row r="21" spans="1:14" outlineLevel="3" x14ac:dyDescent="0.2">
      <c r="A21" s="5">
        <v>51</v>
      </c>
      <c r="B21" s="6">
        <v>44970</v>
      </c>
      <c r="C21" s="7" t="s">
        <v>11</v>
      </c>
      <c r="D21" s="8">
        <v>13</v>
      </c>
      <c r="E21" s="5" t="str">
        <f>VLOOKUP(D21,Klienci!$B$2:$C$25,2,0)</f>
        <v>MORZE SZCZECIN</v>
      </c>
      <c r="F21" s="5" t="str">
        <f>VLOOKUP(E21,Klienci!$C$2:$D$25,2,0)</f>
        <v>zakład przemysłowy</v>
      </c>
      <c r="G21" s="5" t="str">
        <f>VLOOKUP(E21,Klienci!$C$2:$E$25,3,0)</f>
        <v>północny</v>
      </c>
      <c r="H21" s="9">
        <v>1294.74</v>
      </c>
      <c r="I21" s="9">
        <f t="shared" si="10"/>
        <v>297.79000000000002</v>
      </c>
      <c r="J21" s="9">
        <f t="shared" si="11"/>
        <v>1592.53</v>
      </c>
      <c r="K21" s="6">
        <f t="shared" si="12"/>
        <v>44984</v>
      </c>
      <c r="L21" s="6">
        <v>44998</v>
      </c>
      <c r="M21" s="5">
        <f t="shared" si="13"/>
        <v>14</v>
      </c>
      <c r="N21" s="5" t="str">
        <f t="shared" si="14"/>
        <v>kw.1</v>
      </c>
    </row>
    <row r="22" spans="1:14" outlineLevel="3" x14ac:dyDescent="0.2">
      <c r="A22" s="5">
        <v>76</v>
      </c>
      <c r="B22" s="6">
        <v>45004</v>
      </c>
      <c r="C22" s="7" t="s">
        <v>11</v>
      </c>
      <c r="D22" s="8">
        <v>13</v>
      </c>
      <c r="E22" s="5" t="str">
        <f>VLOOKUP(D22,Klienci!$B$2:$C$25,2,0)</f>
        <v>MORZE SZCZECIN</v>
      </c>
      <c r="F22" s="5" t="str">
        <f>VLOOKUP(E22,Klienci!$C$2:$D$25,2,0)</f>
        <v>zakład przemysłowy</v>
      </c>
      <c r="G22" s="5" t="str">
        <f>VLOOKUP(E22,Klienci!$C$2:$E$25,3,0)</f>
        <v>północny</v>
      </c>
      <c r="H22" s="9">
        <v>1807.66</v>
      </c>
      <c r="I22" s="9">
        <f t="shared" si="10"/>
        <v>415.76</v>
      </c>
      <c r="J22" s="9">
        <f t="shared" si="11"/>
        <v>2223.42</v>
      </c>
      <c r="K22" s="6">
        <f t="shared" si="12"/>
        <v>45018</v>
      </c>
      <c r="L22" s="6">
        <v>45023</v>
      </c>
      <c r="M22" s="5">
        <f t="shared" si="13"/>
        <v>5</v>
      </c>
      <c r="N22" s="5" t="str">
        <f t="shared" si="14"/>
        <v>kw.2</v>
      </c>
    </row>
    <row r="23" spans="1:14" outlineLevel="3" x14ac:dyDescent="0.2">
      <c r="A23" s="5">
        <v>121</v>
      </c>
      <c r="B23" s="6">
        <v>45060</v>
      </c>
      <c r="C23" s="7" t="s">
        <v>11</v>
      </c>
      <c r="D23" s="8">
        <v>13</v>
      </c>
      <c r="E23" s="5" t="str">
        <f>VLOOKUP(D23,Klienci!$B$2:$C$25,2,0)</f>
        <v>MORZE SZCZECIN</v>
      </c>
      <c r="F23" s="5" t="str">
        <f>VLOOKUP(E23,Klienci!$C$2:$D$25,2,0)</f>
        <v>zakład przemysłowy</v>
      </c>
      <c r="G23" s="5" t="str">
        <f>VLOOKUP(E23,Klienci!$C$2:$E$25,3,0)</f>
        <v>północny</v>
      </c>
      <c r="H23" s="9">
        <v>1917.59</v>
      </c>
      <c r="I23" s="9">
        <f t="shared" si="10"/>
        <v>441.05</v>
      </c>
      <c r="J23" s="9">
        <f t="shared" si="11"/>
        <v>2358.64</v>
      </c>
      <c r="K23" s="6">
        <f t="shared" si="12"/>
        <v>45074</v>
      </c>
      <c r="L23" s="6">
        <v>45091</v>
      </c>
      <c r="M23" s="5">
        <f t="shared" si="13"/>
        <v>17</v>
      </c>
      <c r="N23" s="5" t="str">
        <f t="shared" si="14"/>
        <v>kw.2</v>
      </c>
    </row>
    <row r="24" spans="1:14" outlineLevel="3" x14ac:dyDescent="0.2">
      <c r="A24" s="5">
        <v>131</v>
      </c>
      <c r="B24" s="6">
        <v>45071</v>
      </c>
      <c r="C24" s="7" t="s">
        <v>11</v>
      </c>
      <c r="D24" s="8">
        <v>13</v>
      </c>
      <c r="E24" s="5" t="str">
        <f>VLOOKUP(D24,Klienci!$B$2:$C$25,2,0)</f>
        <v>MORZE SZCZECIN</v>
      </c>
      <c r="F24" s="5" t="str">
        <f>VLOOKUP(E24,Klienci!$C$2:$D$25,2,0)</f>
        <v>zakład przemysłowy</v>
      </c>
      <c r="G24" s="5" t="str">
        <f>VLOOKUP(E24,Klienci!$C$2:$E$25,3,0)</f>
        <v>północny</v>
      </c>
      <c r="H24" s="9">
        <v>2757.3</v>
      </c>
      <c r="I24" s="9">
        <f t="shared" si="10"/>
        <v>634.17999999999995</v>
      </c>
      <c r="J24" s="9">
        <f t="shared" si="11"/>
        <v>3391.48</v>
      </c>
      <c r="K24" s="6">
        <f t="shared" si="12"/>
        <v>45085</v>
      </c>
      <c r="L24" s="6">
        <v>45101</v>
      </c>
      <c r="M24" s="5">
        <f t="shared" si="13"/>
        <v>16</v>
      </c>
      <c r="N24" s="5" t="str">
        <f t="shared" si="14"/>
        <v>kw.2</v>
      </c>
    </row>
    <row r="25" spans="1:14" outlineLevel="3" x14ac:dyDescent="0.2">
      <c r="A25" s="5">
        <v>181</v>
      </c>
      <c r="B25" s="6">
        <v>45109</v>
      </c>
      <c r="C25" s="7" t="s">
        <v>11</v>
      </c>
      <c r="D25" s="8">
        <v>13</v>
      </c>
      <c r="E25" s="5" t="str">
        <f>VLOOKUP(D25,Klienci!$B$2:$C$25,2,0)</f>
        <v>MORZE SZCZECIN</v>
      </c>
      <c r="F25" s="5" t="str">
        <f>VLOOKUP(E25,Klienci!$C$2:$D$25,2,0)</f>
        <v>zakład przemysłowy</v>
      </c>
      <c r="G25" s="5" t="str">
        <f>VLOOKUP(E25,Klienci!$C$2:$E$25,3,0)</f>
        <v>północny</v>
      </c>
      <c r="H25" s="9">
        <v>1782.98</v>
      </c>
      <c r="I25" s="9">
        <f t="shared" si="10"/>
        <v>410.09</v>
      </c>
      <c r="J25" s="9">
        <f t="shared" si="11"/>
        <v>2193.0700000000002</v>
      </c>
      <c r="K25" s="6">
        <f t="shared" si="12"/>
        <v>45123</v>
      </c>
      <c r="L25" s="6">
        <v>45132</v>
      </c>
      <c r="M25" s="5">
        <f t="shared" si="13"/>
        <v>9</v>
      </c>
      <c r="N25" s="5" t="str">
        <f t="shared" si="14"/>
        <v>kw.3</v>
      </c>
    </row>
    <row r="26" spans="1:14" outlineLevel="3" x14ac:dyDescent="0.2">
      <c r="A26" s="5">
        <v>217</v>
      </c>
      <c r="B26" s="6">
        <v>45144</v>
      </c>
      <c r="C26" s="7" t="s">
        <v>11</v>
      </c>
      <c r="D26" s="8">
        <v>13</v>
      </c>
      <c r="E26" s="5" t="str">
        <f>VLOOKUP(D26,Klienci!$B$2:$C$25,2,0)</f>
        <v>MORZE SZCZECIN</v>
      </c>
      <c r="F26" s="5" t="str">
        <f>VLOOKUP(E26,Klienci!$C$2:$D$25,2,0)</f>
        <v>zakład przemysłowy</v>
      </c>
      <c r="G26" s="5" t="str">
        <f>VLOOKUP(E26,Klienci!$C$2:$E$25,3,0)</f>
        <v>północny</v>
      </c>
      <c r="H26" s="9">
        <v>639.79999999999995</v>
      </c>
      <c r="I26" s="9">
        <f t="shared" si="10"/>
        <v>147.15</v>
      </c>
      <c r="J26" s="9">
        <f t="shared" si="11"/>
        <v>786.94999999999993</v>
      </c>
      <c r="K26" s="6">
        <f t="shared" si="12"/>
        <v>45158</v>
      </c>
      <c r="L26" s="6">
        <v>45172</v>
      </c>
      <c r="M26" s="5">
        <f t="shared" si="13"/>
        <v>14</v>
      </c>
      <c r="N26" s="5" t="str">
        <f t="shared" si="14"/>
        <v>kw.3</v>
      </c>
    </row>
    <row r="27" spans="1:14" outlineLevel="3" x14ac:dyDescent="0.2">
      <c r="A27" s="5">
        <v>222</v>
      </c>
      <c r="B27" s="6">
        <v>45150</v>
      </c>
      <c r="C27" s="7" t="s">
        <v>11</v>
      </c>
      <c r="D27" s="8">
        <v>13</v>
      </c>
      <c r="E27" s="5" t="str">
        <f>VLOOKUP(D27,Klienci!$B$2:$C$25,2,0)</f>
        <v>MORZE SZCZECIN</v>
      </c>
      <c r="F27" s="5" t="str">
        <f>VLOOKUP(E27,Klienci!$C$2:$D$25,2,0)</f>
        <v>zakład przemysłowy</v>
      </c>
      <c r="G27" s="5" t="str">
        <f>VLOOKUP(E27,Klienci!$C$2:$E$25,3,0)</f>
        <v>północny</v>
      </c>
      <c r="H27" s="9">
        <v>1599.34</v>
      </c>
      <c r="I27" s="9">
        <f t="shared" si="10"/>
        <v>367.85</v>
      </c>
      <c r="J27" s="9">
        <f t="shared" si="11"/>
        <v>1967.19</v>
      </c>
      <c r="K27" s="6">
        <f t="shared" si="12"/>
        <v>45164</v>
      </c>
      <c r="L27" s="6">
        <v>45175</v>
      </c>
      <c r="M27" s="5">
        <f t="shared" si="13"/>
        <v>11</v>
      </c>
      <c r="N27" s="5" t="str">
        <f t="shared" si="14"/>
        <v>kw.3</v>
      </c>
    </row>
    <row r="28" spans="1:14" outlineLevel="3" x14ac:dyDescent="0.2">
      <c r="A28" s="5">
        <v>268</v>
      </c>
      <c r="B28" s="6">
        <v>45202</v>
      </c>
      <c r="C28" s="7" t="s">
        <v>11</v>
      </c>
      <c r="D28" s="8">
        <v>13</v>
      </c>
      <c r="E28" s="5" t="str">
        <f>VLOOKUP(D28,Klienci!$B$2:$C$25,2,0)</f>
        <v>MORZE SZCZECIN</v>
      </c>
      <c r="F28" s="5" t="str">
        <f>VLOOKUP(E28,Klienci!$C$2:$D$25,2,0)</f>
        <v>zakład przemysłowy</v>
      </c>
      <c r="G28" s="5" t="str">
        <f>VLOOKUP(E28,Klienci!$C$2:$E$25,3,0)</f>
        <v>północny</v>
      </c>
      <c r="H28" s="9">
        <v>3733.72</v>
      </c>
      <c r="I28" s="9">
        <f t="shared" si="10"/>
        <v>858.76</v>
      </c>
      <c r="J28" s="9">
        <f t="shared" si="11"/>
        <v>4592.4799999999996</v>
      </c>
      <c r="K28" s="6">
        <f t="shared" si="12"/>
        <v>45216</v>
      </c>
      <c r="L28" s="6">
        <v>45224</v>
      </c>
      <c r="M28" s="5">
        <f t="shared" si="13"/>
        <v>8</v>
      </c>
      <c r="N28" s="5" t="str">
        <f t="shared" si="14"/>
        <v>kw.4</v>
      </c>
    </row>
    <row r="29" spans="1:14" outlineLevel="3" x14ac:dyDescent="0.2">
      <c r="A29" s="5">
        <v>306</v>
      </c>
      <c r="B29" s="6">
        <v>45239</v>
      </c>
      <c r="C29" s="7" t="s">
        <v>11</v>
      </c>
      <c r="D29" s="8">
        <v>13</v>
      </c>
      <c r="E29" s="5" t="str">
        <f>VLOOKUP(D29,Klienci!$B$2:$C$25,2,0)</f>
        <v>MORZE SZCZECIN</v>
      </c>
      <c r="F29" s="5" t="str">
        <f>VLOOKUP(E29,Klienci!$C$2:$D$25,2,0)</f>
        <v>zakład przemysłowy</v>
      </c>
      <c r="G29" s="5" t="str">
        <f>VLOOKUP(E29,Klienci!$C$2:$E$25,3,0)</f>
        <v>północny</v>
      </c>
      <c r="H29" s="9">
        <v>678.75</v>
      </c>
      <c r="I29" s="9">
        <f t="shared" si="10"/>
        <v>156.11000000000001</v>
      </c>
      <c r="J29" s="9">
        <f t="shared" si="11"/>
        <v>834.86</v>
      </c>
      <c r="K29" s="6">
        <f t="shared" si="12"/>
        <v>45253</v>
      </c>
      <c r="L29" s="6">
        <v>45263</v>
      </c>
      <c r="M29" s="5">
        <f t="shared" si="13"/>
        <v>10</v>
      </c>
      <c r="N29" s="5" t="str">
        <f t="shared" si="14"/>
        <v>kw.4</v>
      </c>
    </row>
    <row r="30" spans="1:14" outlineLevel="3" x14ac:dyDescent="0.2">
      <c r="A30" s="5">
        <v>325</v>
      </c>
      <c r="B30" s="6">
        <v>45260</v>
      </c>
      <c r="C30" s="7" t="s">
        <v>11</v>
      </c>
      <c r="D30" s="8">
        <v>13</v>
      </c>
      <c r="E30" s="5" t="str">
        <f>VLOOKUP(D30,Klienci!$B$2:$C$25,2,0)</f>
        <v>MORZE SZCZECIN</v>
      </c>
      <c r="F30" s="5" t="str">
        <f>VLOOKUP(E30,Klienci!$C$2:$D$25,2,0)</f>
        <v>zakład przemysłowy</v>
      </c>
      <c r="G30" s="5" t="str">
        <f>VLOOKUP(E30,Klienci!$C$2:$E$25,3,0)</f>
        <v>północny</v>
      </c>
      <c r="H30" s="9">
        <v>3401.56</v>
      </c>
      <c r="I30" s="9">
        <f t="shared" si="10"/>
        <v>782.36</v>
      </c>
      <c r="J30" s="9">
        <f t="shared" si="11"/>
        <v>4183.92</v>
      </c>
      <c r="K30" s="6">
        <f t="shared" si="12"/>
        <v>45274</v>
      </c>
      <c r="L30" s="6">
        <v>45291</v>
      </c>
      <c r="M30" s="5">
        <f t="shared" si="13"/>
        <v>17</v>
      </c>
      <c r="N30" s="5" t="str">
        <f t="shared" si="14"/>
        <v>kw.4</v>
      </c>
    </row>
    <row r="31" spans="1:14" outlineLevel="3" x14ac:dyDescent="0.2">
      <c r="A31" s="5">
        <v>332</v>
      </c>
      <c r="B31" s="6">
        <v>45275</v>
      </c>
      <c r="C31" s="7" t="s">
        <v>11</v>
      </c>
      <c r="D31" s="8">
        <v>13</v>
      </c>
      <c r="E31" s="5" t="str">
        <f>VLOOKUP(D31,Klienci!$B$2:$C$25,2,0)</f>
        <v>MORZE SZCZECIN</v>
      </c>
      <c r="F31" s="5" t="str">
        <f>VLOOKUP(E31,Klienci!$C$2:$D$25,2,0)</f>
        <v>zakład przemysłowy</v>
      </c>
      <c r="G31" s="5" t="str">
        <f>VLOOKUP(E31,Klienci!$C$2:$E$25,3,0)</f>
        <v>północny</v>
      </c>
      <c r="H31" s="9">
        <v>869.09</v>
      </c>
      <c r="I31" s="9">
        <f t="shared" si="10"/>
        <v>199.89</v>
      </c>
      <c r="J31" s="9">
        <f t="shared" si="11"/>
        <v>1068.98</v>
      </c>
      <c r="K31" s="6">
        <f t="shared" si="12"/>
        <v>45289</v>
      </c>
      <c r="L31" s="6">
        <v>45304</v>
      </c>
      <c r="M31" s="5">
        <f t="shared" si="13"/>
        <v>15</v>
      </c>
      <c r="N31" s="5">
        <f t="shared" si="14"/>
        <v>2024</v>
      </c>
    </row>
    <row r="32" spans="1:14" outlineLevel="3" x14ac:dyDescent="0.2">
      <c r="A32" s="5">
        <v>342</v>
      </c>
      <c r="B32" s="6">
        <v>45282</v>
      </c>
      <c r="C32" s="7" t="s">
        <v>11</v>
      </c>
      <c r="D32" s="8">
        <v>13</v>
      </c>
      <c r="E32" s="5" t="str">
        <f>VLOOKUP(D32,Klienci!$B$2:$C$25,2,0)</f>
        <v>MORZE SZCZECIN</v>
      </c>
      <c r="F32" s="5" t="str">
        <f>VLOOKUP(E32,Klienci!$C$2:$D$25,2,0)</f>
        <v>zakład przemysłowy</v>
      </c>
      <c r="G32" s="5" t="str">
        <f>VLOOKUP(E32,Klienci!$C$2:$E$25,3,0)</f>
        <v>północny</v>
      </c>
      <c r="H32" s="9">
        <v>3224.77</v>
      </c>
      <c r="I32" s="9">
        <f t="shared" si="10"/>
        <v>741.7</v>
      </c>
      <c r="J32" s="9">
        <f t="shared" si="11"/>
        <v>3966.4700000000003</v>
      </c>
      <c r="K32" s="6">
        <f t="shared" si="12"/>
        <v>45296</v>
      </c>
      <c r="L32" s="6">
        <v>45305</v>
      </c>
      <c r="M32" s="5">
        <f t="shared" si="13"/>
        <v>9</v>
      </c>
      <c r="N32" s="5">
        <f t="shared" si="14"/>
        <v>2024</v>
      </c>
    </row>
    <row r="33" spans="1:14" outlineLevel="2" x14ac:dyDescent="0.2">
      <c r="A33" s="5"/>
      <c r="B33" s="6"/>
      <c r="C33" s="7"/>
      <c r="D33" s="8"/>
      <c r="E33" s="37" t="s">
        <v>71</v>
      </c>
      <c r="F33" s="5"/>
      <c r="G33" s="5"/>
      <c r="H33" s="9">
        <f>SUBTOTAL(9,H18:H32)</f>
        <v>28659.920000000002</v>
      </c>
      <c r="I33" s="9"/>
      <c r="J33" s="9">
        <f>SUBTOTAL(9,J18:J32)</f>
        <v>35251.699999999997</v>
      </c>
      <c r="K33" s="6"/>
      <c r="L33" s="6"/>
      <c r="M33" s="5"/>
      <c r="N33" s="5"/>
    </row>
    <row r="34" spans="1:14" outlineLevel="3" x14ac:dyDescent="0.2">
      <c r="A34" s="5">
        <v>115</v>
      </c>
      <c r="B34" s="6">
        <v>45056</v>
      </c>
      <c r="C34" s="7" t="s">
        <v>12</v>
      </c>
      <c r="D34" s="8">
        <v>16</v>
      </c>
      <c r="E34" s="5" t="str">
        <f>VLOOKUP(D34,Klienci!$B$2:$C$25,2,0)</f>
        <v>OFAG GLIWICE</v>
      </c>
      <c r="F34" s="5" t="str">
        <f>VLOOKUP(E34,Klienci!$C$2:$D$25,2,0)</f>
        <v>zakład przemysłowy</v>
      </c>
      <c r="G34" s="5" t="str">
        <f>VLOOKUP(E34,Klienci!$C$2:$E$25,3,0)</f>
        <v>południowy</v>
      </c>
      <c r="H34" s="9">
        <v>2207.33</v>
      </c>
      <c r="I34" s="9">
        <f>ROUND(H34*VAT,2)</f>
        <v>507.69</v>
      </c>
      <c r="J34" s="9">
        <f>H34+I34</f>
        <v>2715.02</v>
      </c>
      <c r="K34" s="6">
        <f>IF(F34=$R$2,EDATE(B34,1),IF(F34=$R$3,B34+21,B34+14))</f>
        <v>45070</v>
      </c>
      <c r="L34" s="6">
        <v>45097</v>
      </c>
      <c r="M34" s="5">
        <f>L34-K34</f>
        <v>27</v>
      </c>
      <c r="N34" s="5" t="str">
        <f>VLOOKUP(L34,$Q$6:$R$12,2,1)</f>
        <v>kw.2</v>
      </c>
    </row>
    <row r="35" spans="1:14" outlineLevel="3" x14ac:dyDescent="0.2">
      <c r="A35" s="5">
        <v>170</v>
      </c>
      <c r="B35" s="6">
        <v>45098</v>
      </c>
      <c r="C35" s="7" t="s">
        <v>11</v>
      </c>
      <c r="D35" s="8">
        <v>16</v>
      </c>
      <c r="E35" s="5" t="str">
        <f>VLOOKUP(D35,Klienci!$B$2:$C$25,2,0)</f>
        <v>OFAG GLIWICE</v>
      </c>
      <c r="F35" s="5" t="str">
        <f>VLOOKUP(E35,Klienci!$C$2:$D$25,2,0)</f>
        <v>zakład przemysłowy</v>
      </c>
      <c r="G35" s="5" t="str">
        <f>VLOOKUP(E35,Klienci!$C$2:$E$25,3,0)</f>
        <v>południowy</v>
      </c>
      <c r="H35" s="9">
        <v>2472.27</v>
      </c>
      <c r="I35" s="9">
        <f>ROUND(H35*VAT,2)</f>
        <v>568.62</v>
      </c>
      <c r="J35" s="9">
        <f>H35+I35</f>
        <v>3040.89</v>
      </c>
      <c r="K35" s="6">
        <f>IF(F35=$R$2,EDATE(B35,1),IF(F35=$R$3,B35+21,B35+14))</f>
        <v>45112</v>
      </c>
      <c r="L35" s="6">
        <v>45149</v>
      </c>
      <c r="M35" s="5">
        <f>L35-K35</f>
        <v>37</v>
      </c>
      <c r="N35" s="5" t="str">
        <f>VLOOKUP(L35,$Q$6:$R$12,2,1)</f>
        <v>kw.3</v>
      </c>
    </row>
    <row r="36" spans="1:14" outlineLevel="2" x14ac:dyDescent="0.2">
      <c r="A36" s="5"/>
      <c r="B36" s="6"/>
      <c r="C36" s="7"/>
      <c r="D36" s="8"/>
      <c r="E36" s="37" t="s">
        <v>72</v>
      </c>
      <c r="F36" s="5"/>
      <c r="G36" s="5"/>
      <c r="H36" s="9">
        <f>SUBTOTAL(9,H34:H35)</f>
        <v>4679.6000000000004</v>
      </c>
      <c r="I36" s="9"/>
      <c r="J36" s="9">
        <f>SUBTOTAL(9,J34:J35)</f>
        <v>5755.91</v>
      </c>
      <c r="K36" s="6"/>
      <c r="L36" s="6"/>
      <c r="M36" s="5"/>
      <c r="N36" s="5"/>
    </row>
    <row r="37" spans="1:14" outlineLevel="3" x14ac:dyDescent="0.2">
      <c r="A37" s="5">
        <v>105</v>
      </c>
      <c r="B37" s="6">
        <v>45046</v>
      </c>
      <c r="C37" s="7" t="s">
        <v>11</v>
      </c>
      <c r="D37" s="8">
        <v>22</v>
      </c>
      <c r="E37" s="5" t="str">
        <f>VLOOKUP(D37,Klienci!$B$2:$C$25,2,0)</f>
        <v>OMEGA KATOWICE</v>
      </c>
      <c r="F37" s="5" t="str">
        <f>VLOOKUP(E37,Klienci!$C$2:$D$25,2,0)</f>
        <v>zakład przemysłowy</v>
      </c>
      <c r="G37" s="5" t="str">
        <f>VLOOKUP(E37,Klienci!$C$2:$E$25,3,0)</f>
        <v>południowy</v>
      </c>
      <c r="H37" s="9">
        <v>1350.64</v>
      </c>
      <c r="I37" s="9">
        <f>ROUND(H37*VAT,2)</f>
        <v>310.64999999999998</v>
      </c>
      <c r="J37" s="9">
        <f>H37+I37</f>
        <v>1661.29</v>
      </c>
      <c r="K37" s="6">
        <f>IF(F37=$R$2,EDATE(B37,1),IF(F37=$R$3,B37+21,B37+14))</f>
        <v>45060</v>
      </c>
      <c r="L37" s="6">
        <v>45052</v>
      </c>
      <c r="M37" s="5">
        <f>L37-K37</f>
        <v>-8</v>
      </c>
      <c r="N37" s="5" t="str">
        <f>VLOOKUP(L37,$Q$6:$R$12,2,1)</f>
        <v>kw.2</v>
      </c>
    </row>
    <row r="38" spans="1:14" outlineLevel="3" x14ac:dyDescent="0.2">
      <c r="A38" s="5">
        <v>113</v>
      </c>
      <c r="B38" s="6">
        <v>45055</v>
      </c>
      <c r="C38" s="7" t="s">
        <v>11</v>
      </c>
      <c r="D38" s="8">
        <v>22</v>
      </c>
      <c r="E38" s="5" t="str">
        <f>VLOOKUP(D38,Klienci!$B$2:$C$25,2,0)</f>
        <v>OMEGA KATOWICE</v>
      </c>
      <c r="F38" s="5" t="str">
        <f>VLOOKUP(E38,Klienci!$C$2:$D$25,2,0)</f>
        <v>zakład przemysłowy</v>
      </c>
      <c r="G38" s="5" t="str">
        <f>VLOOKUP(E38,Klienci!$C$2:$E$25,3,0)</f>
        <v>południowy</v>
      </c>
      <c r="H38" s="9">
        <v>1794.21</v>
      </c>
      <c r="I38" s="9">
        <f>ROUND(H38*VAT,2)</f>
        <v>412.67</v>
      </c>
      <c r="J38" s="9">
        <f>H38+I38</f>
        <v>2206.88</v>
      </c>
      <c r="K38" s="6">
        <f>IF(F38=$R$2,EDATE(B38,1),IF(F38=$R$3,B38+21,B38+14))</f>
        <v>45069</v>
      </c>
      <c r="L38" s="6">
        <v>45069</v>
      </c>
      <c r="M38" s="5">
        <f>L38-K38</f>
        <v>0</v>
      </c>
      <c r="N38" s="5" t="str">
        <f>VLOOKUP(L38,$Q$6:$R$12,2,1)</f>
        <v>kw.2</v>
      </c>
    </row>
    <row r="39" spans="1:14" outlineLevel="2" x14ac:dyDescent="0.2">
      <c r="A39" s="5"/>
      <c r="B39" s="6"/>
      <c r="C39" s="7"/>
      <c r="D39" s="8"/>
      <c r="E39" s="37" t="s">
        <v>73</v>
      </c>
      <c r="F39" s="5"/>
      <c r="G39" s="5"/>
      <c r="H39" s="9">
        <f>SUBTOTAL(9,H37:H38)</f>
        <v>3144.8500000000004</v>
      </c>
      <c r="I39" s="9"/>
      <c r="J39" s="9">
        <f>SUBTOTAL(9,J37:J38)</f>
        <v>3868.17</v>
      </c>
      <c r="K39" s="6"/>
      <c r="L39" s="6"/>
      <c r="M39" s="5"/>
      <c r="N39" s="5"/>
    </row>
    <row r="40" spans="1:14" outlineLevel="3" x14ac:dyDescent="0.2">
      <c r="A40" s="5">
        <v>134</v>
      </c>
      <c r="B40" s="6">
        <v>45073</v>
      </c>
      <c r="C40" s="7" t="s">
        <v>11</v>
      </c>
      <c r="D40" s="8">
        <v>12</v>
      </c>
      <c r="E40" s="5" t="str">
        <f>VLOOKUP(D40,Klienci!$B$2:$C$25,2,0)</f>
        <v>PPWD KATOWICE</v>
      </c>
      <c r="F40" s="5" t="str">
        <f>VLOOKUP(E40,Klienci!$C$2:$D$25,2,0)</f>
        <v>zakład przemysłowy</v>
      </c>
      <c r="G40" s="5" t="str">
        <f>VLOOKUP(E40,Klienci!$C$2:$E$25,3,0)</f>
        <v>południowy</v>
      </c>
      <c r="H40" s="9">
        <v>866.9</v>
      </c>
      <c r="I40" s="9">
        <f>ROUND(H40*VAT,2)</f>
        <v>199.39</v>
      </c>
      <c r="J40" s="9">
        <f>H40+I40</f>
        <v>1066.29</v>
      </c>
      <c r="K40" s="6">
        <f>IF(F40=$R$2,EDATE(B40,1),IF(F40=$R$3,B40+21,B40+14))</f>
        <v>45087</v>
      </c>
      <c r="L40" s="6">
        <v>45088</v>
      </c>
      <c r="M40" s="5">
        <f>L40-K40</f>
        <v>1</v>
      </c>
      <c r="N40" s="5" t="str">
        <f>VLOOKUP(L40,$Q$6:$R$12,2,1)</f>
        <v>kw.2</v>
      </c>
    </row>
    <row r="41" spans="1:14" outlineLevel="3" x14ac:dyDescent="0.2">
      <c r="A41" s="5">
        <v>331</v>
      </c>
      <c r="B41" s="6">
        <v>45271</v>
      </c>
      <c r="C41" s="7" t="s">
        <v>11</v>
      </c>
      <c r="D41" s="8">
        <v>12</v>
      </c>
      <c r="E41" s="5" t="str">
        <f>VLOOKUP(D41,Klienci!$B$2:$C$25,2,0)</f>
        <v>PPWD KATOWICE</v>
      </c>
      <c r="F41" s="5" t="str">
        <f>VLOOKUP(E41,Klienci!$C$2:$D$25,2,0)</f>
        <v>zakład przemysłowy</v>
      </c>
      <c r="G41" s="5" t="str">
        <f>VLOOKUP(E41,Klienci!$C$2:$E$25,3,0)</f>
        <v>południowy</v>
      </c>
      <c r="H41" s="9">
        <v>1224.06</v>
      </c>
      <c r="I41" s="9">
        <f>ROUND(H41*VAT,2)</f>
        <v>281.52999999999997</v>
      </c>
      <c r="J41" s="9">
        <f>H41+I41</f>
        <v>1505.59</v>
      </c>
      <c r="K41" s="6">
        <f>IF(F41=$R$2,EDATE(B41,1),IF(F41=$R$3,B41+21,B41+14))</f>
        <v>45285</v>
      </c>
      <c r="L41" s="6">
        <v>45286</v>
      </c>
      <c r="M41" s="5">
        <f>L41-K41</f>
        <v>1</v>
      </c>
      <c r="N41" s="5" t="str">
        <f>VLOOKUP(L41,$Q$6:$R$12,2,1)</f>
        <v>kw.4</v>
      </c>
    </row>
    <row r="42" spans="1:14" outlineLevel="3" x14ac:dyDescent="0.2">
      <c r="A42" s="5">
        <v>348</v>
      </c>
      <c r="B42" s="6">
        <v>45290</v>
      </c>
      <c r="C42" s="7" t="s">
        <v>11</v>
      </c>
      <c r="D42" s="8">
        <v>12</v>
      </c>
      <c r="E42" s="5" t="str">
        <f>VLOOKUP(D42,Klienci!$B$2:$C$25,2,0)</f>
        <v>PPWD KATOWICE</v>
      </c>
      <c r="F42" s="5" t="str">
        <f>VLOOKUP(E42,Klienci!$C$2:$D$25,2,0)</f>
        <v>zakład przemysłowy</v>
      </c>
      <c r="G42" s="5" t="str">
        <f>VLOOKUP(E42,Klienci!$C$2:$E$25,3,0)</f>
        <v>południowy</v>
      </c>
      <c r="H42" s="9">
        <v>1009.02</v>
      </c>
      <c r="I42" s="9">
        <f>ROUND(H42*VAT,2)</f>
        <v>232.07</v>
      </c>
      <c r="J42" s="9">
        <f>H42+I42</f>
        <v>1241.0899999999999</v>
      </c>
      <c r="K42" s="6">
        <f>IF(F42=$R$2,EDATE(B42,1),IF(F42=$R$3,B42+21,B42+14))</f>
        <v>45304</v>
      </c>
      <c r="L42" s="6">
        <v>45305</v>
      </c>
      <c r="M42" s="5">
        <f>L42-K42</f>
        <v>1</v>
      </c>
      <c r="N42" s="5">
        <f>VLOOKUP(L42,$Q$6:$R$12,2,1)</f>
        <v>2024</v>
      </c>
    </row>
    <row r="43" spans="1:14" outlineLevel="2" x14ac:dyDescent="0.2">
      <c r="A43" s="5"/>
      <c r="B43" s="6"/>
      <c r="C43" s="7"/>
      <c r="D43" s="8"/>
      <c r="E43" s="37" t="s">
        <v>74</v>
      </c>
      <c r="F43" s="5"/>
      <c r="G43" s="5"/>
      <c r="H43" s="9">
        <f>SUBTOTAL(9,H40:H42)</f>
        <v>3099.98</v>
      </c>
      <c r="I43" s="9"/>
      <c r="J43" s="9">
        <f>SUBTOTAL(9,J40:J42)</f>
        <v>3812.9700000000003</v>
      </c>
      <c r="K43" s="6"/>
      <c r="L43" s="6"/>
      <c r="M43" s="5"/>
      <c r="N43" s="5"/>
    </row>
    <row r="44" spans="1:14" outlineLevel="3" x14ac:dyDescent="0.2">
      <c r="A44" s="5">
        <v>44</v>
      </c>
      <c r="B44" s="6">
        <v>44962</v>
      </c>
      <c r="C44" s="7" t="s">
        <v>11</v>
      </c>
      <c r="D44" s="8">
        <v>14</v>
      </c>
      <c r="E44" s="5" t="str">
        <f>VLOOKUP(D44,Klienci!$B$2:$C$25,2,0)</f>
        <v>R.MALINOWSKI MILANOWEK</v>
      </c>
      <c r="F44" s="5" t="str">
        <f>VLOOKUP(E44,Klienci!$C$2:$D$25,2,0)</f>
        <v>zakład przemysłowy</v>
      </c>
      <c r="G44" s="5" t="str">
        <f>VLOOKUP(E44,Klienci!$C$2:$E$25,3,0)</f>
        <v>centralny i wschodni</v>
      </c>
      <c r="H44" s="9">
        <v>1856.79</v>
      </c>
      <c r="I44" s="9">
        <f t="shared" ref="I44:I52" si="15">ROUND(H44*VAT,2)</f>
        <v>427.06</v>
      </c>
      <c r="J44" s="9">
        <f t="shared" ref="J44:J52" si="16">H44+I44</f>
        <v>2283.85</v>
      </c>
      <c r="K44" s="6">
        <f t="shared" ref="K44:K52" si="17">IF(F44=$R$2,EDATE(B44,1),IF(F44=$R$3,B44+21,B44+14))</f>
        <v>44976</v>
      </c>
      <c r="L44" s="6">
        <v>44988</v>
      </c>
      <c r="M44" s="5">
        <f t="shared" ref="M44:M52" si="18">L44-K44</f>
        <v>12</v>
      </c>
      <c r="N44" s="5" t="str">
        <f t="shared" ref="N44:N52" si="19">VLOOKUP(L44,$Q$6:$R$12,2,1)</f>
        <v>kw.1</v>
      </c>
    </row>
    <row r="45" spans="1:14" outlineLevel="3" x14ac:dyDescent="0.2">
      <c r="A45" s="5">
        <v>83</v>
      </c>
      <c r="B45" s="6">
        <v>45013</v>
      </c>
      <c r="C45" s="7" t="s">
        <v>11</v>
      </c>
      <c r="D45" s="8">
        <v>14</v>
      </c>
      <c r="E45" s="5" t="str">
        <f>VLOOKUP(D45,Klienci!$B$2:$C$25,2,0)</f>
        <v>R.MALINOWSKI MILANOWEK</v>
      </c>
      <c r="F45" s="5" t="str">
        <f>VLOOKUP(E45,Klienci!$C$2:$D$25,2,0)</f>
        <v>zakład przemysłowy</v>
      </c>
      <c r="G45" s="5" t="str">
        <f>VLOOKUP(E45,Klienci!$C$2:$E$25,3,0)</f>
        <v>centralny i wschodni</v>
      </c>
      <c r="H45" s="9">
        <v>476.66</v>
      </c>
      <c r="I45" s="9">
        <f t="shared" si="15"/>
        <v>109.63</v>
      </c>
      <c r="J45" s="9">
        <f t="shared" si="16"/>
        <v>586.29</v>
      </c>
      <c r="K45" s="6">
        <f t="shared" si="17"/>
        <v>45027</v>
      </c>
      <c r="L45" s="6">
        <v>45039</v>
      </c>
      <c r="M45" s="5">
        <f t="shared" si="18"/>
        <v>12</v>
      </c>
      <c r="N45" s="5" t="str">
        <f t="shared" si="19"/>
        <v>kw.2</v>
      </c>
    </row>
    <row r="46" spans="1:14" outlineLevel="3" x14ac:dyDescent="0.2">
      <c r="A46" s="5">
        <v>94</v>
      </c>
      <c r="B46" s="6">
        <v>45031</v>
      </c>
      <c r="C46" s="7" t="s">
        <v>11</v>
      </c>
      <c r="D46" s="8">
        <v>14</v>
      </c>
      <c r="E46" s="5" t="str">
        <f>VLOOKUP(D46,Klienci!$B$2:$C$25,2,0)</f>
        <v>R.MALINOWSKI MILANOWEK</v>
      </c>
      <c r="F46" s="5" t="str">
        <f>VLOOKUP(E46,Klienci!$C$2:$D$25,2,0)</f>
        <v>zakład przemysłowy</v>
      </c>
      <c r="G46" s="5" t="str">
        <f>VLOOKUP(E46,Klienci!$C$2:$E$25,3,0)</f>
        <v>centralny i wschodni</v>
      </c>
      <c r="H46" s="9">
        <v>1406.1</v>
      </c>
      <c r="I46" s="9">
        <f t="shared" si="15"/>
        <v>323.39999999999998</v>
      </c>
      <c r="J46" s="9">
        <f t="shared" si="16"/>
        <v>1729.5</v>
      </c>
      <c r="K46" s="6">
        <f t="shared" si="17"/>
        <v>45045</v>
      </c>
      <c r="L46" s="6">
        <v>45048</v>
      </c>
      <c r="M46" s="5">
        <f t="shared" si="18"/>
        <v>3</v>
      </c>
      <c r="N46" s="5" t="str">
        <f t="shared" si="19"/>
        <v>kw.2</v>
      </c>
    </row>
    <row r="47" spans="1:14" outlineLevel="3" x14ac:dyDescent="0.2">
      <c r="A47" s="5">
        <v>232</v>
      </c>
      <c r="B47" s="6">
        <v>45158</v>
      </c>
      <c r="C47" s="7" t="s">
        <v>11</v>
      </c>
      <c r="D47" s="8">
        <v>14</v>
      </c>
      <c r="E47" s="5" t="str">
        <f>VLOOKUP(D47,Klienci!$B$2:$C$25,2,0)</f>
        <v>R.MALINOWSKI MILANOWEK</v>
      </c>
      <c r="F47" s="5" t="str">
        <f>VLOOKUP(E47,Klienci!$C$2:$D$25,2,0)</f>
        <v>zakład przemysłowy</v>
      </c>
      <c r="G47" s="5" t="str">
        <f>VLOOKUP(E47,Klienci!$C$2:$E$25,3,0)</f>
        <v>centralny i wschodni</v>
      </c>
      <c r="H47" s="9">
        <v>377.89</v>
      </c>
      <c r="I47" s="9">
        <f t="shared" si="15"/>
        <v>86.91</v>
      </c>
      <c r="J47" s="9">
        <f t="shared" si="16"/>
        <v>464.79999999999995</v>
      </c>
      <c r="K47" s="6">
        <f t="shared" si="17"/>
        <v>45172</v>
      </c>
      <c r="L47" s="6">
        <v>45186</v>
      </c>
      <c r="M47" s="5">
        <f t="shared" si="18"/>
        <v>14</v>
      </c>
      <c r="N47" s="5" t="str">
        <f t="shared" si="19"/>
        <v>kw.3</v>
      </c>
    </row>
    <row r="48" spans="1:14" outlineLevel="3" x14ac:dyDescent="0.2">
      <c r="A48" s="5">
        <v>263</v>
      </c>
      <c r="B48" s="6">
        <v>45197</v>
      </c>
      <c r="C48" s="7" t="s">
        <v>11</v>
      </c>
      <c r="D48" s="8">
        <v>14</v>
      </c>
      <c r="E48" s="5" t="str">
        <f>VLOOKUP(D48,Klienci!$B$2:$C$25,2,0)</f>
        <v>R.MALINOWSKI MILANOWEK</v>
      </c>
      <c r="F48" s="5" t="str">
        <f>VLOOKUP(E48,Klienci!$C$2:$D$25,2,0)</f>
        <v>zakład przemysłowy</v>
      </c>
      <c r="G48" s="5" t="str">
        <f>VLOOKUP(E48,Klienci!$C$2:$E$25,3,0)</f>
        <v>centralny i wschodni</v>
      </c>
      <c r="H48" s="9">
        <v>1449.84</v>
      </c>
      <c r="I48" s="9">
        <f t="shared" si="15"/>
        <v>333.46</v>
      </c>
      <c r="J48" s="9">
        <f t="shared" si="16"/>
        <v>1783.3</v>
      </c>
      <c r="K48" s="6">
        <f t="shared" si="17"/>
        <v>45211</v>
      </c>
      <c r="L48" s="6">
        <v>45228</v>
      </c>
      <c r="M48" s="5">
        <f t="shared" si="18"/>
        <v>17</v>
      </c>
      <c r="N48" s="5" t="str">
        <f t="shared" si="19"/>
        <v>kw.4</v>
      </c>
    </row>
    <row r="49" spans="1:14" outlineLevel="3" x14ac:dyDescent="0.2">
      <c r="A49" s="5">
        <v>274</v>
      </c>
      <c r="B49" s="6">
        <v>45205</v>
      </c>
      <c r="C49" s="7" t="s">
        <v>11</v>
      </c>
      <c r="D49" s="8">
        <v>14</v>
      </c>
      <c r="E49" s="5" t="str">
        <f>VLOOKUP(D49,Klienci!$B$2:$C$25,2,0)</f>
        <v>R.MALINOWSKI MILANOWEK</v>
      </c>
      <c r="F49" s="5" t="str">
        <f>VLOOKUP(E49,Klienci!$C$2:$D$25,2,0)</f>
        <v>zakład przemysłowy</v>
      </c>
      <c r="G49" s="5" t="str">
        <f>VLOOKUP(E49,Klienci!$C$2:$E$25,3,0)</f>
        <v>centralny i wschodni</v>
      </c>
      <c r="H49" s="9">
        <v>921.19</v>
      </c>
      <c r="I49" s="9">
        <f t="shared" si="15"/>
        <v>211.87</v>
      </c>
      <c r="J49" s="9">
        <f t="shared" si="16"/>
        <v>1133.06</v>
      </c>
      <c r="K49" s="6">
        <f t="shared" si="17"/>
        <v>45219</v>
      </c>
      <c r="L49" s="6">
        <v>45228</v>
      </c>
      <c r="M49" s="5">
        <f t="shared" si="18"/>
        <v>9</v>
      </c>
      <c r="N49" s="5" t="str">
        <f t="shared" si="19"/>
        <v>kw.4</v>
      </c>
    </row>
    <row r="50" spans="1:14" outlineLevel="3" x14ac:dyDescent="0.2">
      <c r="A50" s="5">
        <v>319</v>
      </c>
      <c r="B50" s="6">
        <v>45251</v>
      </c>
      <c r="C50" s="7" t="s">
        <v>11</v>
      </c>
      <c r="D50" s="8">
        <v>14</v>
      </c>
      <c r="E50" s="5" t="str">
        <f>VLOOKUP(D50,Klienci!$B$2:$C$25,2,0)</f>
        <v>R.MALINOWSKI MILANOWEK</v>
      </c>
      <c r="F50" s="5" t="str">
        <f>VLOOKUP(E50,Klienci!$C$2:$D$25,2,0)</f>
        <v>zakład przemysłowy</v>
      </c>
      <c r="G50" s="5" t="str">
        <f>VLOOKUP(E50,Klienci!$C$2:$E$25,3,0)</f>
        <v>centralny i wschodni</v>
      </c>
      <c r="H50" s="9">
        <v>1674.63</v>
      </c>
      <c r="I50" s="9">
        <f t="shared" si="15"/>
        <v>385.16</v>
      </c>
      <c r="J50" s="9">
        <f t="shared" si="16"/>
        <v>2059.79</v>
      </c>
      <c r="K50" s="6">
        <f t="shared" si="17"/>
        <v>45265</v>
      </c>
      <c r="L50" s="6">
        <v>45272</v>
      </c>
      <c r="M50" s="5">
        <f t="shared" si="18"/>
        <v>7</v>
      </c>
      <c r="N50" s="5" t="str">
        <f t="shared" si="19"/>
        <v>kw.4</v>
      </c>
    </row>
    <row r="51" spans="1:14" outlineLevel="3" x14ac:dyDescent="0.2">
      <c r="A51" s="5">
        <v>329</v>
      </c>
      <c r="B51" s="6">
        <v>45268</v>
      </c>
      <c r="C51" s="7" t="s">
        <v>11</v>
      </c>
      <c r="D51" s="8">
        <v>14</v>
      </c>
      <c r="E51" s="5" t="str">
        <f>VLOOKUP(D51,Klienci!$B$2:$C$25,2,0)</f>
        <v>R.MALINOWSKI MILANOWEK</v>
      </c>
      <c r="F51" s="5" t="str">
        <f>VLOOKUP(E51,Klienci!$C$2:$D$25,2,0)</f>
        <v>zakład przemysłowy</v>
      </c>
      <c r="G51" s="5" t="str">
        <f>VLOOKUP(E51,Klienci!$C$2:$E$25,3,0)</f>
        <v>centralny i wschodni</v>
      </c>
      <c r="H51" s="9">
        <v>996.21</v>
      </c>
      <c r="I51" s="9">
        <f t="shared" si="15"/>
        <v>229.13</v>
      </c>
      <c r="J51" s="9">
        <f t="shared" si="16"/>
        <v>1225.3400000000001</v>
      </c>
      <c r="K51" s="6">
        <f t="shared" si="17"/>
        <v>45282</v>
      </c>
      <c r="L51" s="6">
        <v>45286</v>
      </c>
      <c r="M51" s="5">
        <f t="shared" si="18"/>
        <v>4</v>
      </c>
      <c r="N51" s="5" t="str">
        <f t="shared" si="19"/>
        <v>kw.4</v>
      </c>
    </row>
    <row r="52" spans="1:14" outlineLevel="3" x14ac:dyDescent="0.2">
      <c r="A52" s="5">
        <v>346</v>
      </c>
      <c r="B52" s="6">
        <v>45288</v>
      </c>
      <c r="C52" s="7" t="s">
        <v>11</v>
      </c>
      <c r="D52" s="8">
        <v>14</v>
      </c>
      <c r="E52" s="5" t="str">
        <f>VLOOKUP(D52,Klienci!$B$2:$C$25,2,0)</f>
        <v>R.MALINOWSKI MILANOWEK</v>
      </c>
      <c r="F52" s="5" t="str">
        <f>VLOOKUP(E52,Klienci!$C$2:$D$25,2,0)</f>
        <v>zakład przemysłowy</v>
      </c>
      <c r="G52" s="5" t="str">
        <f>VLOOKUP(E52,Klienci!$C$2:$E$25,3,0)</f>
        <v>centralny i wschodni</v>
      </c>
      <c r="H52" s="9">
        <v>1686.4</v>
      </c>
      <c r="I52" s="9">
        <f t="shared" si="15"/>
        <v>387.87</v>
      </c>
      <c r="J52" s="9">
        <f t="shared" si="16"/>
        <v>2074.27</v>
      </c>
      <c r="K52" s="6">
        <f t="shared" si="17"/>
        <v>45302</v>
      </c>
      <c r="L52" s="6">
        <v>45314</v>
      </c>
      <c r="M52" s="5">
        <f t="shared" si="18"/>
        <v>12</v>
      </c>
      <c r="N52" s="5">
        <f t="shared" si="19"/>
        <v>2024</v>
      </c>
    </row>
    <row r="53" spans="1:14" outlineLevel="2" x14ac:dyDescent="0.2">
      <c r="A53" s="5"/>
      <c r="B53" s="6"/>
      <c r="C53" s="7"/>
      <c r="D53" s="8"/>
      <c r="E53" s="37" t="s">
        <v>75</v>
      </c>
      <c r="F53" s="5"/>
      <c r="G53" s="5"/>
      <c r="H53" s="9">
        <f>SUBTOTAL(9,H44:H52)</f>
        <v>10845.71</v>
      </c>
      <c r="I53" s="9"/>
      <c r="J53" s="9">
        <f>SUBTOTAL(9,J44:J52)</f>
        <v>13340.2</v>
      </c>
      <c r="K53" s="6"/>
      <c r="L53" s="6"/>
      <c r="M53" s="5"/>
      <c r="N53" s="5"/>
    </row>
    <row r="54" spans="1:14" outlineLevel="3" x14ac:dyDescent="0.2">
      <c r="A54" s="5">
        <v>3</v>
      </c>
      <c r="B54" s="6">
        <v>44928</v>
      </c>
      <c r="C54" s="7" t="s">
        <v>11</v>
      </c>
      <c r="D54" s="8">
        <v>21</v>
      </c>
      <c r="E54" s="5" t="str">
        <f>VLOOKUP(D54,Klienci!$B$2:$C$25,2,0)</f>
        <v>SALET LODZ</v>
      </c>
      <c r="F54" s="5" t="str">
        <f>VLOOKUP(E54,Klienci!$C$2:$D$25,2,0)</f>
        <v>zakład przemysłowy</v>
      </c>
      <c r="G54" s="5" t="str">
        <f>VLOOKUP(E54,Klienci!$C$2:$E$25,3,0)</f>
        <v>centralny i wschodni</v>
      </c>
      <c r="H54" s="9">
        <v>2691.11</v>
      </c>
      <c r="I54" s="9">
        <f>ROUND(H54*VAT,2)</f>
        <v>618.96</v>
      </c>
      <c r="J54" s="9">
        <f>H54+I54</f>
        <v>3310.07</v>
      </c>
      <c r="K54" s="6">
        <f>IF(F54=$R$2,EDATE(B54,1),IF(F54=$R$3,B54+21,B54+14))</f>
        <v>44942</v>
      </c>
      <c r="L54" s="6">
        <v>44944</v>
      </c>
      <c r="M54" s="5">
        <f>L54-K54</f>
        <v>2</v>
      </c>
      <c r="N54" s="5" t="str">
        <f>VLOOKUP(L54,$Q$6:$R$12,2,1)</f>
        <v>kw.1</v>
      </c>
    </row>
    <row r="55" spans="1:14" outlineLevel="3" x14ac:dyDescent="0.2">
      <c r="A55" s="5">
        <v>195</v>
      </c>
      <c r="B55" s="6">
        <v>45119</v>
      </c>
      <c r="C55" s="7" t="s">
        <v>11</v>
      </c>
      <c r="D55" s="8">
        <v>21</v>
      </c>
      <c r="E55" s="5" t="str">
        <f>VLOOKUP(D55,Klienci!$B$2:$C$25,2,0)</f>
        <v>SALET LODZ</v>
      </c>
      <c r="F55" s="5" t="str">
        <f>VLOOKUP(E55,Klienci!$C$2:$D$25,2,0)</f>
        <v>zakład przemysłowy</v>
      </c>
      <c r="G55" s="5" t="str">
        <f>VLOOKUP(E55,Klienci!$C$2:$E$25,3,0)</f>
        <v>centralny i wschodni</v>
      </c>
      <c r="H55" s="9">
        <v>1462.4</v>
      </c>
      <c r="I55" s="9">
        <f>ROUND(H55*VAT,2)</f>
        <v>336.35</v>
      </c>
      <c r="J55" s="9">
        <f>H55+I55</f>
        <v>1798.75</v>
      </c>
      <c r="K55" s="6">
        <f>IF(F55=$R$2,EDATE(B55,1),IF(F55=$R$3,B55+21,B55+14))</f>
        <v>45133</v>
      </c>
      <c r="L55" s="6">
        <v>45134</v>
      </c>
      <c r="M55" s="5">
        <f>L55-K55</f>
        <v>1</v>
      </c>
      <c r="N55" s="5" t="str">
        <f>VLOOKUP(L55,$Q$6:$R$12,2,1)</f>
        <v>kw.3</v>
      </c>
    </row>
    <row r="56" spans="1:14" outlineLevel="3" x14ac:dyDescent="0.2">
      <c r="A56" s="5">
        <v>201</v>
      </c>
      <c r="B56" s="6">
        <v>45123</v>
      </c>
      <c r="C56" s="7" t="s">
        <v>11</v>
      </c>
      <c r="D56" s="8">
        <v>21</v>
      </c>
      <c r="E56" s="5" t="str">
        <f>VLOOKUP(D56,Klienci!$B$2:$C$25,2,0)</f>
        <v>SALET LODZ</v>
      </c>
      <c r="F56" s="5" t="str">
        <f>VLOOKUP(E56,Klienci!$C$2:$D$25,2,0)</f>
        <v>zakład przemysłowy</v>
      </c>
      <c r="G56" s="5" t="str">
        <f>VLOOKUP(E56,Klienci!$C$2:$E$25,3,0)</f>
        <v>centralny i wschodni</v>
      </c>
      <c r="H56" s="9">
        <v>1250.98</v>
      </c>
      <c r="I56" s="9">
        <f>ROUND(H56*VAT,2)</f>
        <v>287.73</v>
      </c>
      <c r="J56" s="9">
        <f>H56+I56</f>
        <v>1538.71</v>
      </c>
      <c r="K56" s="6">
        <f>IF(F56=$R$2,EDATE(B56,1),IF(F56=$R$3,B56+21,B56+14))</f>
        <v>45137</v>
      </c>
      <c r="L56" s="6">
        <v>45137</v>
      </c>
      <c r="M56" s="5">
        <f>L56-K56</f>
        <v>0</v>
      </c>
      <c r="N56" s="5" t="str">
        <f>VLOOKUP(L56,$Q$6:$R$12,2,1)</f>
        <v>kw.3</v>
      </c>
    </row>
    <row r="57" spans="1:14" outlineLevel="3" x14ac:dyDescent="0.2">
      <c r="A57" s="5">
        <v>281</v>
      </c>
      <c r="B57" s="6">
        <v>45210</v>
      </c>
      <c r="C57" s="7" t="s">
        <v>11</v>
      </c>
      <c r="D57" s="8">
        <v>21</v>
      </c>
      <c r="E57" s="5" t="str">
        <f>VLOOKUP(D57,Klienci!$B$2:$C$25,2,0)</f>
        <v>SALET LODZ</v>
      </c>
      <c r="F57" s="5" t="str">
        <f>VLOOKUP(E57,Klienci!$C$2:$D$25,2,0)</f>
        <v>zakład przemysłowy</v>
      </c>
      <c r="G57" s="5" t="str">
        <f>VLOOKUP(E57,Klienci!$C$2:$E$25,3,0)</f>
        <v>centralny i wschodni</v>
      </c>
      <c r="H57" s="9">
        <v>1872.36</v>
      </c>
      <c r="I57" s="9">
        <f>ROUND(H57*VAT,2)</f>
        <v>430.64</v>
      </c>
      <c r="J57" s="9">
        <f>H57+I57</f>
        <v>2303</v>
      </c>
      <c r="K57" s="6">
        <f>IF(F57=$R$2,EDATE(B57,1),IF(F57=$R$3,B57+21,B57+14))</f>
        <v>45224</v>
      </c>
      <c r="L57" s="6">
        <v>45227</v>
      </c>
      <c r="M57" s="5">
        <f>L57-K57</f>
        <v>3</v>
      </c>
      <c r="N57" s="5" t="str">
        <f>VLOOKUP(L57,$Q$6:$R$12,2,1)</f>
        <v>kw.4</v>
      </c>
    </row>
    <row r="58" spans="1:14" outlineLevel="3" x14ac:dyDescent="0.2">
      <c r="A58" s="5">
        <v>341</v>
      </c>
      <c r="B58" s="6">
        <v>45281</v>
      </c>
      <c r="C58" s="7" t="s">
        <v>11</v>
      </c>
      <c r="D58" s="8">
        <v>21</v>
      </c>
      <c r="E58" s="5" t="str">
        <f>VLOOKUP(D58,Klienci!$B$2:$C$25,2,0)</f>
        <v>SALET LODZ</v>
      </c>
      <c r="F58" s="5" t="str">
        <f>VLOOKUP(E58,Klienci!$C$2:$D$25,2,0)</f>
        <v>zakład przemysłowy</v>
      </c>
      <c r="G58" s="5" t="str">
        <f>VLOOKUP(E58,Klienci!$C$2:$E$25,3,0)</f>
        <v>centralny i wschodni</v>
      </c>
      <c r="H58" s="9">
        <v>2877.41</v>
      </c>
      <c r="I58" s="9">
        <f>ROUND(H58*VAT,2)</f>
        <v>661.8</v>
      </c>
      <c r="J58" s="9">
        <f>H58+I58</f>
        <v>3539.21</v>
      </c>
      <c r="K58" s="6">
        <f>IF(F58=$R$2,EDATE(B58,1),IF(F58=$R$3,B58+21,B58+14))</f>
        <v>45295</v>
      </c>
      <c r="L58" s="6">
        <v>45297</v>
      </c>
      <c r="M58" s="5">
        <f>L58-K58</f>
        <v>2</v>
      </c>
      <c r="N58" s="5">
        <f>VLOOKUP(L58,$Q$6:$R$12,2,1)</f>
        <v>2024</v>
      </c>
    </row>
    <row r="59" spans="1:14" outlineLevel="2" x14ac:dyDescent="0.2">
      <c r="A59" s="5"/>
      <c r="B59" s="6"/>
      <c r="C59" s="7"/>
      <c r="D59" s="8"/>
      <c r="E59" s="37" t="s">
        <v>76</v>
      </c>
      <c r="F59" s="5"/>
      <c r="G59" s="5"/>
      <c r="H59" s="9">
        <f>SUBTOTAL(9,H54:H58)</f>
        <v>10154.259999999998</v>
      </c>
      <c r="I59" s="9"/>
      <c r="J59" s="9">
        <f>SUBTOTAL(9,J54:J58)</f>
        <v>12489.739999999998</v>
      </c>
      <c r="K59" s="6"/>
      <c r="L59" s="6"/>
      <c r="M59" s="5"/>
      <c r="N59" s="5"/>
    </row>
    <row r="60" spans="1:14" outlineLevel="3" x14ac:dyDescent="0.2">
      <c r="A60" s="5">
        <v>158</v>
      </c>
      <c r="B60" s="6">
        <v>45088</v>
      </c>
      <c r="C60" s="7" t="s">
        <v>12</v>
      </c>
      <c r="D60" s="8">
        <v>10</v>
      </c>
      <c r="E60" s="5" t="str">
        <f>VLOOKUP(D60,Klienci!$B$2:$C$25,2,0)</f>
        <v>SAM CHORZOW</v>
      </c>
      <c r="F60" s="5" t="str">
        <f>VLOOKUP(E60,Klienci!$C$2:$D$25,2,0)</f>
        <v>zakład przemysłowy</v>
      </c>
      <c r="G60" s="5" t="str">
        <f>VLOOKUP(E60,Klienci!$C$2:$E$25,3,0)</f>
        <v>południowy</v>
      </c>
      <c r="H60" s="9">
        <v>5439.51</v>
      </c>
      <c r="I60" s="9">
        <f>ROUND(H60*VAT,2)</f>
        <v>1251.0899999999999</v>
      </c>
      <c r="J60" s="9">
        <f>H60+I60</f>
        <v>6690.6</v>
      </c>
      <c r="K60" s="6">
        <f>IF(F60=$R$2,EDATE(B60,1),IF(F60=$R$3,B60+21,B60+14))</f>
        <v>45102</v>
      </c>
      <c r="L60" s="6">
        <v>45125</v>
      </c>
      <c r="M60" s="5">
        <f>L60-K60</f>
        <v>23</v>
      </c>
      <c r="N60" s="5" t="str">
        <f>VLOOKUP(L60,$Q$6:$R$12,2,1)</f>
        <v>kw.3</v>
      </c>
    </row>
    <row r="61" spans="1:14" outlineLevel="3" x14ac:dyDescent="0.2">
      <c r="A61" s="5">
        <v>173</v>
      </c>
      <c r="B61" s="6">
        <v>45101</v>
      </c>
      <c r="C61" s="7" t="s">
        <v>11</v>
      </c>
      <c r="D61" s="8">
        <v>10</v>
      </c>
      <c r="E61" s="5" t="str">
        <f>VLOOKUP(D61,Klienci!$B$2:$C$25,2,0)</f>
        <v>SAM CHORZOW</v>
      </c>
      <c r="F61" s="5" t="str">
        <f>VLOOKUP(E61,Klienci!$C$2:$D$25,2,0)</f>
        <v>zakład przemysłowy</v>
      </c>
      <c r="G61" s="5" t="str">
        <f>VLOOKUP(E61,Klienci!$C$2:$E$25,3,0)</f>
        <v>południowy</v>
      </c>
      <c r="H61" s="9">
        <v>5160.49</v>
      </c>
      <c r="I61" s="9">
        <f>ROUND(H61*VAT,2)</f>
        <v>1186.9100000000001</v>
      </c>
      <c r="J61" s="9">
        <f>H61+I61</f>
        <v>6347.4</v>
      </c>
      <c r="K61" s="6">
        <f>IF(F61=$R$2,EDATE(B61,1),IF(F61=$R$3,B61+21,B61+14))</f>
        <v>45115</v>
      </c>
      <c r="L61" s="6">
        <v>45130</v>
      </c>
      <c r="M61" s="5">
        <f>L61-K61</f>
        <v>15</v>
      </c>
      <c r="N61" s="5" t="str">
        <f>VLOOKUP(L61,$Q$6:$R$12,2,1)</f>
        <v>kw.3</v>
      </c>
    </row>
    <row r="62" spans="1:14" outlineLevel="3" x14ac:dyDescent="0.2">
      <c r="A62" s="5">
        <v>226</v>
      </c>
      <c r="B62" s="6">
        <v>45153</v>
      </c>
      <c r="C62" s="7" t="s">
        <v>12</v>
      </c>
      <c r="D62" s="8">
        <v>10</v>
      </c>
      <c r="E62" s="5" t="str">
        <f>VLOOKUP(D62,Klienci!$B$2:$C$25,2,0)</f>
        <v>SAM CHORZOW</v>
      </c>
      <c r="F62" s="5" t="str">
        <f>VLOOKUP(E62,Klienci!$C$2:$D$25,2,0)</f>
        <v>zakład przemysłowy</v>
      </c>
      <c r="G62" s="5" t="str">
        <f>VLOOKUP(E62,Klienci!$C$2:$E$25,3,0)</f>
        <v>południowy</v>
      </c>
      <c r="H62" s="9">
        <v>2249.7199999999998</v>
      </c>
      <c r="I62" s="9">
        <f>ROUND(H62*VAT,2)</f>
        <v>517.44000000000005</v>
      </c>
      <c r="J62" s="9">
        <f>H62+I62</f>
        <v>2767.16</v>
      </c>
      <c r="K62" s="6">
        <f>IF(F62=$R$2,EDATE(B62,1),IF(F62=$R$3,B62+21,B62+14))</f>
        <v>45167</v>
      </c>
      <c r="L62" s="6">
        <v>45180</v>
      </c>
      <c r="M62" s="5">
        <f>L62-K62</f>
        <v>13</v>
      </c>
      <c r="N62" s="5" t="str">
        <f>VLOOKUP(L62,$Q$6:$R$12,2,1)</f>
        <v>kw.3</v>
      </c>
    </row>
    <row r="63" spans="1:14" outlineLevel="3" x14ac:dyDescent="0.2">
      <c r="A63" s="5">
        <v>293</v>
      </c>
      <c r="B63" s="6">
        <v>45223</v>
      </c>
      <c r="C63" s="7" t="s">
        <v>11</v>
      </c>
      <c r="D63" s="8">
        <v>10</v>
      </c>
      <c r="E63" s="5" t="str">
        <f>VLOOKUP(D63,Klienci!$B$2:$C$25,2,0)</f>
        <v>SAM CHORZOW</v>
      </c>
      <c r="F63" s="5" t="str">
        <f>VLOOKUP(E63,Klienci!$C$2:$D$25,2,0)</f>
        <v>zakład przemysłowy</v>
      </c>
      <c r="G63" s="5" t="str">
        <f>VLOOKUP(E63,Klienci!$C$2:$E$25,3,0)</f>
        <v>południowy</v>
      </c>
      <c r="H63" s="9">
        <v>3958.19</v>
      </c>
      <c r="I63" s="9">
        <f>ROUND(H63*VAT,2)</f>
        <v>910.38</v>
      </c>
      <c r="J63" s="9">
        <f>H63+I63</f>
        <v>4868.57</v>
      </c>
      <c r="K63" s="6">
        <f>IF(F63=$R$2,EDATE(B63,1),IF(F63=$R$3,B63+21,B63+14))</f>
        <v>45237</v>
      </c>
      <c r="L63" s="6">
        <v>45257</v>
      </c>
      <c r="M63" s="5">
        <f>L63-K63</f>
        <v>20</v>
      </c>
      <c r="N63" s="5" t="str">
        <f>VLOOKUP(L63,$Q$6:$R$12,2,1)</f>
        <v>kw.4</v>
      </c>
    </row>
    <row r="64" spans="1:14" outlineLevel="2" x14ac:dyDescent="0.2">
      <c r="A64" s="5"/>
      <c r="B64" s="6"/>
      <c r="C64" s="7"/>
      <c r="D64" s="8"/>
      <c r="E64" s="37" t="s">
        <v>77</v>
      </c>
      <c r="F64" s="5"/>
      <c r="G64" s="5"/>
      <c r="H64" s="9">
        <f>SUBTOTAL(9,H60:H63)</f>
        <v>16807.91</v>
      </c>
      <c r="I64" s="9"/>
      <c r="J64" s="9">
        <f>SUBTOTAL(9,J60:J63)</f>
        <v>20673.73</v>
      </c>
      <c r="K64" s="6"/>
      <c r="L64" s="6"/>
      <c r="M64" s="5"/>
      <c r="N64" s="5"/>
    </row>
    <row r="65" spans="1:14" outlineLevel="3" x14ac:dyDescent="0.2">
      <c r="A65" s="5">
        <v>21</v>
      </c>
      <c r="B65" s="6">
        <v>44943</v>
      </c>
      <c r="C65" s="7" t="s">
        <v>11</v>
      </c>
      <c r="D65" s="8">
        <v>24</v>
      </c>
      <c r="E65" s="5" t="str">
        <f>VLOOKUP(D65,Klienci!$B$2:$C$25,2,0)</f>
        <v>STANDARD KALISZ</v>
      </c>
      <c r="F65" s="5" t="str">
        <f>VLOOKUP(E65,Klienci!$C$2:$D$25,2,0)</f>
        <v>zakład przemysłowy</v>
      </c>
      <c r="G65" s="5" t="str">
        <f>VLOOKUP(E65,Klienci!$C$2:$E$25,3,0)</f>
        <v>zachodni</v>
      </c>
      <c r="H65" s="9">
        <v>1831.33</v>
      </c>
      <c r="I65" s="9">
        <f>ROUND(H65*VAT,2)</f>
        <v>421.21</v>
      </c>
      <c r="J65" s="9">
        <f>H65+I65</f>
        <v>2252.54</v>
      </c>
      <c r="K65" s="6">
        <f>IF(F65=$R$2,EDATE(B65,1),IF(F65=$R$3,B65+21,B65+14))</f>
        <v>44957</v>
      </c>
      <c r="L65" s="6">
        <v>44963</v>
      </c>
      <c r="M65" s="5">
        <f>L65-K65</f>
        <v>6</v>
      </c>
      <c r="N65" s="5" t="str">
        <f>VLOOKUP(L65,$Q$6:$R$12,2,1)</f>
        <v>kw.1</v>
      </c>
    </row>
    <row r="66" spans="1:14" outlineLevel="3" x14ac:dyDescent="0.2">
      <c r="A66" s="5">
        <v>146</v>
      </c>
      <c r="B66" s="6">
        <v>45079</v>
      </c>
      <c r="C66" s="7" t="s">
        <v>11</v>
      </c>
      <c r="D66" s="8">
        <v>24</v>
      </c>
      <c r="E66" s="5" t="str">
        <f>VLOOKUP(D66,Klienci!$B$2:$C$25,2,0)</f>
        <v>STANDARD KALISZ</v>
      </c>
      <c r="F66" s="5" t="str">
        <f>VLOOKUP(E66,Klienci!$C$2:$D$25,2,0)</f>
        <v>zakład przemysłowy</v>
      </c>
      <c r="G66" s="5" t="str">
        <f>VLOOKUP(E66,Klienci!$C$2:$E$25,3,0)</f>
        <v>zachodni</v>
      </c>
      <c r="H66" s="9">
        <v>1745.06</v>
      </c>
      <c r="I66" s="9">
        <f>ROUND(H66*VAT,2)</f>
        <v>401.36</v>
      </c>
      <c r="J66" s="9">
        <f>H66+I66</f>
        <v>2146.42</v>
      </c>
      <c r="K66" s="6">
        <f>IF(F66=$R$2,EDATE(B66,1),IF(F66=$R$3,B66+21,B66+14))</f>
        <v>45093</v>
      </c>
      <c r="L66" s="6">
        <v>45094</v>
      </c>
      <c r="M66" s="5">
        <f>L66-K66</f>
        <v>1</v>
      </c>
      <c r="N66" s="5" t="str">
        <f>VLOOKUP(L66,$Q$6:$R$12,2,1)</f>
        <v>kw.2</v>
      </c>
    </row>
    <row r="67" spans="1:14" outlineLevel="3" x14ac:dyDescent="0.2">
      <c r="A67" s="5">
        <v>236</v>
      </c>
      <c r="B67" s="6">
        <v>45163</v>
      </c>
      <c r="C67" s="7" t="s">
        <v>11</v>
      </c>
      <c r="D67" s="8">
        <v>24</v>
      </c>
      <c r="E67" s="5" t="str">
        <f>VLOOKUP(D67,Klienci!$B$2:$C$25,2,0)</f>
        <v>STANDARD KALISZ</v>
      </c>
      <c r="F67" s="5" t="str">
        <f>VLOOKUP(E67,Klienci!$C$2:$D$25,2,0)</f>
        <v>zakład przemysłowy</v>
      </c>
      <c r="G67" s="5" t="str">
        <f>VLOOKUP(E67,Klienci!$C$2:$E$25,3,0)</f>
        <v>zachodni</v>
      </c>
      <c r="H67" s="9">
        <v>895.7</v>
      </c>
      <c r="I67" s="9">
        <f>ROUND(H67*VAT,2)</f>
        <v>206.01</v>
      </c>
      <c r="J67" s="9">
        <f>H67+I67</f>
        <v>1101.71</v>
      </c>
      <c r="K67" s="6">
        <f>IF(F67=$R$2,EDATE(B67,1),IF(F67=$R$3,B67+21,B67+14))</f>
        <v>45177</v>
      </c>
      <c r="L67" s="6">
        <v>45189</v>
      </c>
      <c r="M67" s="5">
        <f>L67-K67</f>
        <v>12</v>
      </c>
      <c r="N67" s="5" t="str">
        <f>VLOOKUP(L67,$Q$6:$R$12,2,1)</f>
        <v>kw.3</v>
      </c>
    </row>
    <row r="68" spans="1:14" outlineLevel="3" x14ac:dyDescent="0.2">
      <c r="A68" s="5">
        <v>316</v>
      </c>
      <c r="B68" s="6">
        <v>45246</v>
      </c>
      <c r="C68" s="7" t="s">
        <v>11</v>
      </c>
      <c r="D68" s="8">
        <v>24</v>
      </c>
      <c r="E68" s="5" t="str">
        <f>VLOOKUP(D68,Klienci!$B$2:$C$25,2,0)</f>
        <v>STANDARD KALISZ</v>
      </c>
      <c r="F68" s="5" t="str">
        <f>VLOOKUP(E68,Klienci!$C$2:$D$25,2,0)</f>
        <v>zakład przemysłowy</v>
      </c>
      <c r="G68" s="5" t="str">
        <f>VLOOKUP(E68,Klienci!$C$2:$E$25,3,0)</f>
        <v>zachodni</v>
      </c>
      <c r="H68" s="9">
        <v>1851.3</v>
      </c>
      <c r="I68" s="9">
        <f>ROUND(H68*VAT,2)</f>
        <v>425.8</v>
      </c>
      <c r="J68" s="9">
        <f>H68+I68</f>
        <v>2277.1</v>
      </c>
      <c r="K68" s="6">
        <f>IF(F68=$R$2,EDATE(B68,1),IF(F68=$R$3,B68+21,B68+14))</f>
        <v>45260</v>
      </c>
      <c r="L68" s="6">
        <v>45273</v>
      </c>
      <c r="M68" s="5">
        <f>L68-K68</f>
        <v>13</v>
      </c>
      <c r="N68" s="5" t="str">
        <f>VLOOKUP(L68,$Q$6:$R$12,2,1)</f>
        <v>kw.4</v>
      </c>
    </row>
    <row r="69" spans="1:14" outlineLevel="2" x14ac:dyDescent="0.2">
      <c r="A69" s="5"/>
      <c r="B69" s="6"/>
      <c r="C69" s="7"/>
      <c r="D69" s="8"/>
      <c r="E69" s="37" t="s">
        <v>78</v>
      </c>
      <c r="F69" s="5"/>
      <c r="G69" s="5"/>
      <c r="H69" s="9">
        <f>SUBTOTAL(9,H65:H68)</f>
        <v>6323.39</v>
      </c>
      <c r="I69" s="9"/>
      <c r="J69" s="9">
        <f>SUBTOTAL(9,J65:J68)</f>
        <v>7777.77</v>
      </c>
      <c r="K69" s="6"/>
      <c r="L69" s="6"/>
      <c r="M69" s="5"/>
      <c r="N69" s="5"/>
    </row>
    <row r="70" spans="1:14" outlineLevel="3" x14ac:dyDescent="0.2">
      <c r="A70" s="5">
        <v>34</v>
      </c>
      <c r="B70" s="6">
        <v>44956</v>
      </c>
      <c r="C70" s="7" t="s">
        <v>11</v>
      </c>
      <c r="D70" s="8">
        <v>23</v>
      </c>
      <c r="E70" s="5" t="str">
        <f>VLOOKUP(D70,Klienci!$B$2:$C$25,2,0)</f>
        <v xml:space="preserve">T.CZAPLIŃSKI KRAKOW  </v>
      </c>
      <c r="F70" s="5" t="str">
        <f>VLOOKUP(E70,Klienci!$C$2:$D$25,2,0)</f>
        <v>zakład przemysłowy</v>
      </c>
      <c r="G70" s="5" t="str">
        <f>VLOOKUP(E70,Klienci!$C$2:$E$25,3,0)</f>
        <v>południowy</v>
      </c>
      <c r="H70" s="9">
        <v>1051.6199999999999</v>
      </c>
      <c r="I70" s="9">
        <f t="shared" ref="I70:I77" si="20">ROUND(H70*VAT,2)</f>
        <v>241.87</v>
      </c>
      <c r="J70" s="9">
        <f t="shared" ref="J70:J77" si="21">H70+I70</f>
        <v>1293.4899999999998</v>
      </c>
      <c r="K70" s="6">
        <f t="shared" ref="K70:K77" si="22">IF(F70=$R$2,EDATE(B70,1),IF(F70=$R$3,B70+21,B70+14))</f>
        <v>44970</v>
      </c>
      <c r="L70" s="6">
        <v>44971</v>
      </c>
      <c r="M70" s="5">
        <f t="shared" ref="M70:M77" si="23">L70-K70</f>
        <v>1</v>
      </c>
      <c r="N70" s="5" t="str">
        <f t="shared" ref="N70:N77" si="24">VLOOKUP(L70,$Q$6:$R$12,2,1)</f>
        <v>kw.1</v>
      </c>
    </row>
    <row r="71" spans="1:14" outlineLevel="3" x14ac:dyDescent="0.2">
      <c r="A71" s="5">
        <v>71</v>
      </c>
      <c r="B71" s="6">
        <v>44999</v>
      </c>
      <c r="C71" s="7" t="s">
        <v>11</v>
      </c>
      <c r="D71" s="8">
        <v>23</v>
      </c>
      <c r="E71" s="5" t="str">
        <f>VLOOKUP(D71,Klienci!$B$2:$C$25,2,0)</f>
        <v xml:space="preserve">T.CZAPLIŃSKI KRAKOW  </v>
      </c>
      <c r="F71" s="5" t="str">
        <f>VLOOKUP(E71,Klienci!$C$2:$D$25,2,0)</f>
        <v>zakład przemysłowy</v>
      </c>
      <c r="G71" s="5" t="str">
        <f>VLOOKUP(E71,Klienci!$C$2:$E$25,3,0)</f>
        <v>południowy</v>
      </c>
      <c r="H71" s="9">
        <v>1503.57</v>
      </c>
      <c r="I71" s="9">
        <f t="shared" si="20"/>
        <v>345.82</v>
      </c>
      <c r="J71" s="9">
        <f t="shared" si="21"/>
        <v>1849.3899999999999</v>
      </c>
      <c r="K71" s="6">
        <f t="shared" si="22"/>
        <v>45013</v>
      </c>
      <c r="L71" s="6">
        <v>45006</v>
      </c>
      <c r="M71" s="5">
        <f t="shared" si="23"/>
        <v>-7</v>
      </c>
      <c r="N71" s="5" t="str">
        <f t="shared" si="24"/>
        <v>kw.1</v>
      </c>
    </row>
    <row r="72" spans="1:14" outlineLevel="3" x14ac:dyDescent="0.2">
      <c r="A72" s="5">
        <v>79</v>
      </c>
      <c r="B72" s="6">
        <v>45006</v>
      </c>
      <c r="C72" s="7" t="s">
        <v>11</v>
      </c>
      <c r="D72" s="8">
        <v>23</v>
      </c>
      <c r="E72" s="5" t="str">
        <f>VLOOKUP(D72,Klienci!$B$2:$C$25,2,0)</f>
        <v xml:space="preserve">T.CZAPLIŃSKI KRAKOW  </v>
      </c>
      <c r="F72" s="5" t="str">
        <f>VLOOKUP(E72,Klienci!$C$2:$D$25,2,0)</f>
        <v>zakład przemysłowy</v>
      </c>
      <c r="G72" s="5" t="str">
        <f>VLOOKUP(E72,Klienci!$C$2:$E$25,3,0)</f>
        <v>południowy</v>
      </c>
      <c r="H72" s="9">
        <v>2658.18</v>
      </c>
      <c r="I72" s="9">
        <f t="shared" si="20"/>
        <v>611.38</v>
      </c>
      <c r="J72" s="9">
        <f t="shared" si="21"/>
        <v>3269.56</v>
      </c>
      <c r="K72" s="6">
        <f t="shared" si="22"/>
        <v>45020</v>
      </c>
      <c r="L72" s="6">
        <v>45022</v>
      </c>
      <c r="M72" s="5">
        <f t="shared" si="23"/>
        <v>2</v>
      </c>
      <c r="N72" s="5" t="str">
        <f t="shared" si="24"/>
        <v>kw.2</v>
      </c>
    </row>
    <row r="73" spans="1:14" outlineLevel="3" x14ac:dyDescent="0.2">
      <c r="A73" s="5">
        <v>180</v>
      </c>
      <c r="B73" s="6">
        <v>45107</v>
      </c>
      <c r="C73" s="7" t="s">
        <v>11</v>
      </c>
      <c r="D73" s="8">
        <v>23</v>
      </c>
      <c r="E73" s="5" t="str">
        <f>VLOOKUP(D73,Klienci!$B$2:$C$25,2,0)</f>
        <v xml:space="preserve">T.CZAPLIŃSKI KRAKOW  </v>
      </c>
      <c r="F73" s="5" t="str">
        <f>VLOOKUP(E73,Klienci!$C$2:$D$25,2,0)</f>
        <v>zakład przemysłowy</v>
      </c>
      <c r="G73" s="5" t="str">
        <f>VLOOKUP(E73,Klienci!$C$2:$E$25,3,0)</f>
        <v>południowy</v>
      </c>
      <c r="H73" s="9">
        <v>2979.35</v>
      </c>
      <c r="I73" s="9">
        <f t="shared" si="20"/>
        <v>685.25</v>
      </c>
      <c r="J73" s="9">
        <f t="shared" si="21"/>
        <v>3664.6</v>
      </c>
      <c r="K73" s="6">
        <f t="shared" si="22"/>
        <v>45121</v>
      </c>
      <c r="L73" s="6">
        <v>45123</v>
      </c>
      <c r="M73" s="5">
        <f t="shared" si="23"/>
        <v>2</v>
      </c>
      <c r="N73" s="5" t="str">
        <f t="shared" si="24"/>
        <v>kw.3</v>
      </c>
    </row>
    <row r="74" spans="1:14" outlineLevel="3" x14ac:dyDescent="0.2">
      <c r="A74" s="5">
        <v>257</v>
      </c>
      <c r="B74" s="6">
        <v>45182</v>
      </c>
      <c r="C74" s="7" t="s">
        <v>11</v>
      </c>
      <c r="D74" s="8">
        <v>23</v>
      </c>
      <c r="E74" s="5" t="str">
        <f>VLOOKUP(D74,Klienci!$B$2:$C$25,2,0)</f>
        <v xml:space="preserve">T.CZAPLIŃSKI KRAKOW  </v>
      </c>
      <c r="F74" s="5" t="str">
        <f>VLOOKUP(E74,Klienci!$C$2:$D$25,2,0)</f>
        <v>zakład przemysłowy</v>
      </c>
      <c r="G74" s="5" t="str">
        <f>VLOOKUP(E74,Klienci!$C$2:$E$25,3,0)</f>
        <v>południowy</v>
      </c>
      <c r="H74" s="9">
        <v>2379.3000000000002</v>
      </c>
      <c r="I74" s="9">
        <f t="shared" si="20"/>
        <v>547.24</v>
      </c>
      <c r="J74" s="9">
        <f t="shared" si="21"/>
        <v>2926.54</v>
      </c>
      <c r="K74" s="6">
        <f t="shared" si="22"/>
        <v>45196</v>
      </c>
      <c r="L74" s="6">
        <v>45209</v>
      </c>
      <c r="M74" s="5">
        <f t="shared" si="23"/>
        <v>13</v>
      </c>
      <c r="N74" s="5" t="str">
        <f t="shared" si="24"/>
        <v>kw.4</v>
      </c>
    </row>
    <row r="75" spans="1:14" outlineLevel="3" x14ac:dyDescent="0.2">
      <c r="A75" s="5">
        <v>290</v>
      </c>
      <c r="B75" s="6">
        <v>45218</v>
      </c>
      <c r="C75" s="7" t="s">
        <v>11</v>
      </c>
      <c r="D75" s="8">
        <v>23</v>
      </c>
      <c r="E75" s="5" t="str">
        <f>VLOOKUP(D75,Klienci!$B$2:$C$25,2,0)</f>
        <v xml:space="preserve">T.CZAPLIŃSKI KRAKOW  </v>
      </c>
      <c r="F75" s="5" t="str">
        <f>VLOOKUP(E75,Klienci!$C$2:$D$25,2,0)</f>
        <v>zakład przemysłowy</v>
      </c>
      <c r="G75" s="5" t="str">
        <f>VLOOKUP(E75,Klienci!$C$2:$E$25,3,0)</f>
        <v>południowy</v>
      </c>
      <c r="H75" s="9">
        <v>1379.57</v>
      </c>
      <c r="I75" s="9">
        <f t="shared" si="20"/>
        <v>317.3</v>
      </c>
      <c r="J75" s="9">
        <f t="shared" si="21"/>
        <v>1696.87</v>
      </c>
      <c r="K75" s="6">
        <f t="shared" si="22"/>
        <v>45232</v>
      </c>
      <c r="L75" s="6">
        <v>45245</v>
      </c>
      <c r="M75" s="5">
        <f t="shared" si="23"/>
        <v>13</v>
      </c>
      <c r="N75" s="5" t="str">
        <f t="shared" si="24"/>
        <v>kw.4</v>
      </c>
    </row>
    <row r="76" spans="1:14" outlineLevel="3" x14ac:dyDescent="0.2">
      <c r="A76" s="5">
        <v>320</v>
      </c>
      <c r="B76" s="6">
        <v>45253</v>
      </c>
      <c r="C76" s="7" t="s">
        <v>11</v>
      </c>
      <c r="D76" s="8">
        <v>23</v>
      </c>
      <c r="E76" s="5" t="str">
        <f>VLOOKUP(D76,Klienci!$B$2:$C$25,2,0)</f>
        <v xml:space="preserve">T.CZAPLIŃSKI KRAKOW  </v>
      </c>
      <c r="F76" s="5" t="str">
        <f>VLOOKUP(E76,Klienci!$C$2:$D$25,2,0)</f>
        <v>zakład przemysłowy</v>
      </c>
      <c r="G76" s="5" t="str">
        <f>VLOOKUP(E76,Klienci!$C$2:$E$25,3,0)</f>
        <v>południowy</v>
      </c>
      <c r="H76" s="9">
        <v>2462.71</v>
      </c>
      <c r="I76" s="9">
        <f t="shared" si="20"/>
        <v>566.41999999999996</v>
      </c>
      <c r="J76" s="9">
        <f t="shared" si="21"/>
        <v>3029.13</v>
      </c>
      <c r="K76" s="6">
        <f t="shared" si="22"/>
        <v>45267</v>
      </c>
      <c r="L76" s="6">
        <v>45280</v>
      </c>
      <c r="M76" s="5">
        <f t="shared" si="23"/>
        <v>13</v>
      </c>
      <c r="N76" s="5" t="str">
        <f t="shared" si="24"/>
        <v>kw.4</v>
      </c>
    </row>
    <row r="77" spans="1:14" outlineLevel="3" x14ac:dyDescent="0.2">
      <c r="A77" s="5">
        <v>335</v>
      </c>
      <c r="B77" s="6">
        <v>45277</v>
      </c>
      <c r="C77" s="7" t="s">
        <v>11</v>
      </c>
      <c r="D77" s="8">
        <v>23</v>
      </c>
      <c r="E77" s="5" t="str">
        <f>VLOOKUP(D77,Klienci!$B$2:$C$25,2,0)</f>
        <v xml:space="preserve">T.CZAPLIŃSKI KRAKOW  </v>
      </c>
      <c r="F77" s="5" t="str">
        <f>VLOOKUP(E77,Klienci!$C$2:$D$25,2,0)</f>
        <v>zakład przemysłowy</v>
      </c>
      <c r="G77" s="5" t="str">
        <f>VLOOKUP(E77,Klienci!$C$2:$E$25,3,0)</f>
        <v>południowy</v>
      </c>
      <c r="H77" s="9">
        <v>2541.39</v>
      </c>
      <c r="I77" s="9">
        <f t="shared" si="20"/>
        <v>584.52</v>
      </c>
      <c r="J77" s="9">
        <f t="shared" si="21"/>
        <v>3125.91</v>
      </c>
      <c r="K77" s="6">
        <f t="shared" si="22"/>
        <v>45291</v>
      </c>
      <c r="L77" s="6">
        <v>45293</v>
      </c>
      <c r="M77" s="5">
        <f t="shared" si="23"/>
        <v>2</v>
      </c>
      <c r="N77" s="5">
        <f t="shared" si="24"/>
        <v>2024</v>
      </c>
    </row>
    <row r="78" spans="1:14" outlineLevel="2" x14ac:dyDescent="0.2">
      <c r="A78" s="5"/>
      <c r="B78" s="6"/>
      <c r="C78" s="7"/>
      <c r="D78" s="8"/>
      <c r="E78" s="37" t="s">
        <v>79</v>
      </c>
      <c r="F78" s="5"/>
      <c r="G78" s="5"/>
      <c r="H78" s="9">
        <f>SUBTOTAL(9,H70:H77)</f>
        <v>16955.689999999999</v>
      </c>
      <c r="I78" s="9"/>
      <c r="J78" s="9">
        <f>SUBTOTAL(9,J70:J77)</f>
        <v>20855.489999999998</v>
      </c>
      <c r="K78" s="6"/>
      <c r="L78" s="6"/>
      <c r="M78" s="5"/>
      <c r="N78" s="5"/>
    </row>
    <row r="79" spans="1:14" outlineLevel="1" x14ac:dyDescent="0.2">
      <c r="A79" s="5"/>
      <c r="B79" s="6"/>
      <c r="C79" s="7"/>
      <c r="D79" s="8"/>
      <c r="E79" s="5"/>
      <c r="F79" s="37" t="s">
        <v>67</v>
      </c>
      <c r="G79" s="5"/>
      <c r="H79" s="9">
        <f>SUBTOTAL(9,H2:H77)</f>
        <v>114307.71999999999</v>
      </c>
      <c r="I79" s="9"/>
      <c r="J79" s="9">
        <f>SUBTOTAL(9,J2:J77)</f>
        <v>140598.46000000002</v>
      </c>
      <c r="K79" s="6"/>
      <c r="L79" s="6"/>
      <c r="M79" s="5"/>
      <c r="N79" s="5"/>
    </row>
    <row r="80" spans="1:14" outlineLevel="3" x14ac:dyDescent="0.2">
      <c r="A80" s="5">
        <v>10</v>
      </c>
      <c r="B80" s="6">
        <v>44931</v>
      </c>
      <c r="C80" s="7" t="s">
        <v>11</v>
      </c>
      <c r="D80" s="8">
        <v>17</v>
      </c>
      <c r="E80" s="5" t="str">
        <f>VLOOKUP(D80,Klienci!$B$2:$C$25,2,0)</f>
        <v>GARIA OLSZTYN</v>
      </c>
      <c r="F80" s="5" t="str">
        <f>VLOOKUP(E80,Klienci!$C$2:$D$25,2,0)</f>
        <v>dealer autoryzowany</v>
      </c>
      <c r="G80" s="5" t="str">
        <f>VLOOKUP(E80,Klienci!$C$2:$E$25,3,0)</f>
        <v>północny</v>
      </c>
      <c r="H80" s="9">
        <v>8615.83</v>
      </c>
      <c r="I80" s="9">
        <f t="shared" ref="I80:I111" si="25">ROUND(H80*VAT,2)</f>
        <v>1981.64</v>
      </c>
      <c r="J80" s="9">
        <f t="shared" ref="J80:J111" si="26">H80+I80</f>
        <v>10597.47</v>
      </c>
      <c r="K80" s="6">
        <f t="shared" ref="K80:K111" si="27">IF(F80=$R$2,EDATE(B80,1),IF(F80=$R$3,B80+21,B80+14))</f>
        <v>44962</v>
      </c>
      <c r="L80" s="6">
        <v>44971</v>
      </c>
      <c r="M80" s="5">
        <f t="shared" ref="M80:M111" si="28">L80-K80</f>
        <v>9</v>
      </c>
      <c r="N80" s="5" t="str">
        <f t="shared" ref="N80:N111" si="29">VLOOKUP(L80,$Q$6:$R$12,2,1)</f>
        <v>kw.1</v>
      </c>
    </row>
    <row r="81" spans="1:14" outlineLevel="3" x14ac:dyDescent="0.2">
      <c r="A81" s="5">
        <v>18</v>
      </c>
      <c r="B81" s="6">
        <v>44941</v>
      </c>
      <c r="C81" s="7" t="s">
        <v>11</v>
      </c>
      <c r="D81" s="8">
        <v>17</v>
      </c>
      <c r="E81" s="5" t="str">
        <f>VLOOKUP(D81,Klienci!$B$2:$C$25,2,0)</f>
        <v>GARIA OLSZTYN</v>
      </c>
      <c r="F81" s="5" t="str">
        <f>VLOOKUP(E81,Klienci!$C$2:$D$25,2,0)</f>
        <v>dealer autoryzowany</v>
      </c>
      <c r="G81" s="5" t="str">
        <f>VLOOKUP(E81,Klienci!$C$2:$E$25,3,0)</f>
        <v>północny</v>
      </c>
      <c r="H81" s="9">
        <v>6432.67</v>
      </c>
      <c r="I81" s="9">
        <f t="shared" si="25"/>
        <v>1479.51</v>
      </c>
      <c r="J81" s="9">
        <f t="shared" si="26"/>
        <v>7912.18</v>
      </c>
      <c r="K81" s="6">
        <f t="shared" si="27"/>
        <v>44972</v>
      </c>
      <c r="L81" s="6">
        <v>44973</v>
      </c>
      <c r="M81" s="5">
        <f t="shared" si="28"/>
        <v>1</v>
      </c>
      <c r="N81" s="5" t="str">
        <f t="shared" si="29"/>
        <v>kw.1</v>
      </c>
    </row>
    <row r="82" spans="1:14" outlineLevel="3" x14ac:dyDescent="0.2">
      <c r="A82" s="5">
        <v>28</v>
      </c>
      <c r="B82" s="6">
        <v>44952</v>
      </c>
      <c r="C82" s="7" t="s">
        <v>12</v>
      </c>
      <c r="D82" s="8">
        <v>17</v>
      </c>
      <c r="E82" s="5" t="str">
        <f>VLOOKUP(D82,Klienci!$B$2:$C$25,2,0)</f>
        <v>GARIA OLSZTYN</v>
      </c>
      <c r="F82" s="5" t="str">
        <f>VLOOKUP(E82,Klienci!$C$2:$D$25,2,0)</f>
        <v>dealer autoryzowany</v>
      </c>
      <c r="G82" s="5" t="str">
        <f>VLOOKUP(E82,Klienci!$C$2:$E$25,3,0)</f>
        <v>północny</v>
      </c>
      <c r="H82" s="9">
        <v>8378.27</v>
      </c>
      <c r="I82" s="9">
        <f t="shared" si="25"/>
        <v>1927</v>
      </c>
      <c r="J82" s="9">
        <f t="shared" si="26"/>
        <v>10305.27</v>
      </c>
      <c r="K82" s="6">
        <f t="shared" si="27"/>
        <v>44983</v>
      </c>
      <c r="L82" s="6">
        <v>44992</v>
      </c>
      <c r="M82" s="5">
        <f t="shared" si="28"/>
        <v>9</v>
      </c>
      <c r="N82" s="5" t="str">
        <f t="shared" si="29"/>
        <v>kw.1</v>
      </c>
    </row>
    <row r="83" spans="1:14" outlineLevel="3" x14ac:dyDescent="0.2">
      <c r="A83" s="5">
        <v>42</v>
      </c>
      <c r="B83" s="6">
        <v>44960</v>
      </c>
      <c r="C83" s="7" t="s">
        <v>11</v>
      </c>
      <c r="D83" s="8">
        <v>17</v>
      </c>
      <c r="E83" s="5" t="str">
        <f>VLOOKUP(D83,Klienci!$B$2:$C$25,2,0)</f>
        <v>GARIA OLSZTYN</v>
      </c>
      <c r="F83" s="5" t="str">
        <f>VLOOKUP(E83,Klienci!$C$2:$D$25,2,0)</f>
        <v>dealer autoryzowany</v>
      </c>
      <c r="G83" s="5" t="str">
        <f>VLOOKUP(E83,Klienci!$C$2:$E$25,3,0)</f>
        <v>północny</v>
      </c>
      <c r="H83" s="9">
        <v>7274.87</v>
      </c>
      <c r="I83" s="9">
        <f t="shared" si="25"/>
        <v>1673.22</v>
      </c>
      <c r="J83" s="9">
        <f t="shared" si="26"/>
        <v>8948.09</v>
      </c>
      <c r="K83" s="6">
        <f t="shared" si="27"/>
        <v>44988</v>
      </c>
      <c r="L83" s="6">
        <v>44999</v>
      </c>
      <c r="M83" s="5">
        <f t="shared" si="28"/>
        <v>11</v>
      </c>
      <c r="N83" s="5" t="str">
        <f t="shared" si="29"/>
        <v>kw.1</v>
      </c>
    </row>
    <row r="84" spans="1:14" outlineLevel="3" x14ac:dyDescent="0.2">
      <c r="A84" s="5">
        <v>52</v>
      </c>
      <c r="B84" s="6">
        <v>44970</v>
      </c>
      <c r="C84" s="7" t="s">
        <v>11</v>
      </c>
      <c r="D84" s="8">
        <v>17</v>
      </c>
      <c r="E84" s="5" t="str">
        <f>VLOOKUP(D84,Klienci!$B$2:$C$25,2,0)</f>
        <v>GARIA OLSZTYN</v>
      </c>
      <c r="F84" s="5" t="str">
        <f>VLOOKUP(E84,Klienci!$C$2:$D$25,2,0)</f>
        <v>dealer autoryzowany</v>
      </c>
      <c r="G84" s="5" t="str">
        <f>VLOOKUP(E84,Klienci!$C$2:$E$25,3,0)</f>
        <v>północny</v>
      </c>
      <c r="H84" s="9">
        <v>7719.54</v>
      </c>
      <c r="I84" s="9">
        <f t="shared" si="25"/>
        <v>1775.49</v>
      </c>
      <c r="J84" s="9">
        <f t="shared" si="26"/>
        <v>9495.0300000000007</v>
      </c>
      <c r="K84" s="6">
        <f t="shared" si="27"/>
        <v>44998</v>
      </c>
      <c r="L84" s="6">
        <v>45004</v>
      </c>
      <c r="M84" s="5">
        <f t="shared" si="28"/>
        <v>6</v>
      </c>
      <c r="N84" s="5" t="str">
        <f t="shared" si="29"/>
        <v>kw.1</v>
      </c>
    </row>
    <row r="85" spans="1:14" outlineLevel="3" x14ac:dyDescent="0.2">
      <c r="A85" s="5">
        <v>57</v>
      </c>
      <c r="B85" s="6">
        <v>44977</v>
      </c>
      <c r="C85" s="7" t="s">
        <v>11</v>
      </c>
      <c r="D85" s="8">
        <v>17</v>
      </c>
      <c r="E85" s="5" t="str">
        <f>VLOOKUP(D85,Klienci!$B$2:$C$25,2,0)</f>
        <v>GARIA OLSZTYN</v>
      </c>
      <c r="F85" s="5" t="str">
        <f>VLOOKUP(E85,Klienci!$C$2:$D$25,2,0)</f>
        <v>dealer autoryzowany</v>
      </c>
      <c r="G85" s="5" t="str">
        <f>VLOOKUP(E85,Klienci!$C$2:$E$25,3,0)</f>
        <v>północny</v>
      </c>
      <c r="H85" s="9">
        <v>4508.9799999999996</v>
      </c>
      <c r="I85" s="9">
        <f t="shared" si="25"/>
        <v>1037.07</v>
      </c>
      <c r="J85" s="9">
        <f t="shared" si="26"/>
        <v>5546.0499999999993</v>
      </c>
      <c r="K85" s="6">
        <f t="shared" si="27"/>
        <v>45005</v>
      </c>
      <c r="L85" s="6">
        <v>45013</v>
      </c>
      <c r="M85" s="5">
        <f t="shared" si="28"/>
        <v>8</v>
      </c>
      <c r="N85" s="5" t="str">
        <f t="shared" si="29"/>
        <v>kw.1</v>
      </c>
    </row>
    <row r="86" spans="1:14" outlineLevel="3" x14ac:dyDescent="0.2">
      <c r="A86" s="5">
        <v>59</v>
      </c>
      <c r="B86" s="6">
        <v>44979</v>
      </c>
      <c r="C86" s="7" t="s">
        <v>12</v>
      </c>
      <c r="D86" s="8">
        <v>17</v>
      </c>
      <c r="E86" s="5" t="str">
        <f>VLOOKUP(D86,Klienci!$B$2:$C$25,2,0)</f>
        <v>GARIA OLSZTYN</v>
      </c>
      <c r="F86" s="5" t="str">
        <f>VLOOKUP(E86,Klienci!$C$2:$D$25,2,0)</f>
        <v>dealer autoryzowany</v>
      </c>
      <c r="G86" s="5" t="str">
        <f>VLOOKUP(E86,Klienci!$C$2:$E$25,3,0)</f>
        <v>północny</v>
      </c>
      <c r="H86" s="9">
        <v>5788.88</v>
      </c>
      <c r="I86" s="9">
        <f t="shared" si="25"/>
        <v>1331.44</v>
      </c>
      <c r="J86" s="9">
        <f t="shared" si="26"/>
        <v>7120.32</v>
      </c>
      <c r="K86" s="6">
        <f t="shared" si="27"/>
        <v>45007</v>
      </c>
      <c r="L86" s="6">
        <v>45020</v>
      </c>
      <c r="M86" s="5">
        <f t="shared" si="28"/>
        <v>13</v>
      </c>
      <c r="N86" s="5" t="str">
        <f t="shared" si="29"/>
        <v>kw.2</v>
      </c>
    </row>
    <row r="87" spans="1:14" outlineLevel="3" x14ac:dyDescent="0.2">
      <c r="A87" s="5">
        <v>64</v>
      </c>
      <c r="B87" s="6">
        <v>44989</v>
      </c>
      <c r="C87" s="7" t="s">
        <v>12</v>
      </c>
      <c r="D87" s="8">
        <v>17</v>
      </c>
      <c r="E87" s="5" t="str">
        <f>VLOOKUP(D87,Klienci!$B$2:$C$25,2,0)</f>
        <v>GARIA OLSZTYN</v>
      </c>
      <c r="F87" s="5" t="str">
        <f>VLOOKUP(E87,Klienci!$C$2:$D$25,2,0)</f>
        <v>dealer autoryzowany</v>
      </c>
      <c r="G87" s="5" t="str">
        <f>VLOOKUP(E87,Klienci!$C$2:$E$25,3,0)</f>
        <v>północny</v>
      </c>
      <c r="H87" s="9">
        <v>4373.3500000000004</v>
      </c>
      <c r="I87" s="9">
        <f t="shared" si="25"/>
        <v>1005.87</v>
      </c>
      <c r="J87" s="9">
        <f t="shared" si="26"/>
        <v>5379.22</v>
      </c>
      <c r="K87" s="6">
        <f t="shared" si="27"/>
        <v>45020</v>
      </c>
      <c r="L87" s="6">
        <v>45024</v>
      </c>
      <c r="M87" s="5">
        <f t="shared" si="28"/>
        <v>4</v>
      </c>
      <c r="N87" s="5" t="str">
        <f t="shared" si="29"/>
        <v>kw.2</v>
      </c>
    </row>
    <row r="88" spans="1:14" outlineLevel="3" x14ac:dyDescent="0.2">
      <c r="A88" s="5">
        <v>80</v>
      </c>
      <c r="B88" s="6">
        <v>45010</v>
      </c>
      <c r="C88" s="7" t="s">
        <v>12</v>
      </c>
      <c r="D88" s="8">
        <v>17</v>
      </c>
      <c r="E88" s="5" t="str">
        <f>VLOOKUP(D88,Klienci!$B$2:$C$25,2,0)</f>
        <v>GARIA OLSZTYN</v>
      </c>
      <c r="F88" s="5" t="str">
        <f>VLOOKUP(E88,Klienci!$C$2:$D$25,2,0)</f>
        <v>dealer autoryzowany</v>
      </c>
      <c r="G88" s="5" t="str">
        <f>VLOOKUP(E88,Klienci!$C$2:$E$25,3,0)</f>
        <v>północny</v>
      </c>
      <c r="H88" s="9">
        <v>8199.2900000000009</v>
      </c>
      <c r="I88" s="9">
        <f t="shared" si="25"/>
        <v>1885.84</v>
      </c>
      <c r="J88" s="9">
        <f t="shared" si="26"/>
        <v>10085.130000000001</v>
      </c>
      <c r="K88" s="6">
        <f t="shared" si="27"/>
        <v>45041</v>
      </c>
      <c r="L88" s="6">
        <v>45044</v>
      </c>
      <c r="M88" s="5">
        <f t="shared" si="28"/>
        <v>3</v>
      </c>
      <c r="N88" s="5" t="str">
        <f t="shared" si="29"/>
        <v>kw.2</v>
      </c>
    </row>
    <row r="89" spans="1:14" outlineLevel="3" x14ac:dyDescent="0.2">
      <c r="A89" s="5">
        <v>82</v>
      </c>
      <c r="B89" s="6">
        <v>45012</v>
      </c>
      <c r="C89" s="7" t="s">
        <v>12</v>
      </c>
      <c r="D89" s="8">
        <v>17</v>
      </c>
      <c r="E89" s="5" t="str">
        <f>VLOOKUP(D89,Klienci!$B$2:$C$25,2,0)</f>
        <v>GARIA OLSZTYN</v>
      </c>
      <c r="F89" s="5" t="str">
        <f>VLOOKUP(E89,Klienci!$C$2:$D$25,2,0)</f>
        <v>dealer autoryzowany</v>
      </c>
      <c r="G89" s="5" t="str">
        <f>VLOOKUP(E89,Klienci!$C$2:$E$25,3,0)</f>
        <v>północny</v>
      </c>
      <c r="H89" s="9">
        <v>6884.65</v>
      </c>
      <c r="I89" s="9">
        <f t="shared" si="25"/>
        <v>1583.47</v>
      </c>
      <c r="J89" s="9">
        <f t="shared" si="26"/>
        <v>8468.119999999999</v>
      </c>
      <c r="K89" s="6">
        <f t="shared" si="27"/>
        <v>45043</v>
      </c>
      <c r="L89" s="6">
        <v>45051</v>
      </c>
      <c r="M89" s="5">
        <f t="shared" si="28"/>
        <v>8</v>
      </c>
      <c r="N89" s="5" t="str">
        <f t="shared" si="29"/>
        <v>kw.2</v>
      </c>
    </row>
    <row r="90" spans="1:14" outlineLevel="3" x14ac:dyDescent="0.2">
      <c r="A90" s="5">
        <v>97</v>
      </c>
      <c r="B90" s="6">
        <v>45035</v>
      </c>
      <c r="C90" s="7" t="s">
        <v>11</v>
      </c>
      <c r="D90" s="8">
        <v>17</v>
      </c>
      <c r="E90" s="5" t="str">
        <f>VLOOKUP(D90,Klienci!$B$2:$C$25,2,0)</f>
        <v>GARIA OLSZTYN</v>
      </c>
      <c r="F90" s="5" t="str">
        <f>VLOOKUP(E90,Klienci!$C$2:$D$25,2,0)</f>
        <v>dealer autoryzowany</v>
      </c>
      <c r="G90" s="5" t="str">
        <f>VLOOKUP(E90,Klienci!$C$2:$E$25,3,0)</f>
        <v>północny</v>
      </c>
      <c r="H90" s="9">
        <v>8387.73</v>
      </c>
      <c r="I90" s="9">
        <f t="shared" si="25"/>
        <v>1929.18</v>
      </c>
      <c r="J90" s="9">
        <f t="shared" si="26"/>
        <v>10316.91</v>
      </c>
      <c r="K90" s="6">
        <f t="shared" si="27"/>
        <v>45065</v>
      </c>
      <c r="L90" s="6">
        <v>45065</v>
      </c>
      <c r="M90" s="5">
        <f t="shared" si="28"/>
        <v>0</v>
      </c>
      <c r="N90" s="5" t="str">
        <f t="shared" si="29"/>
        <v>kw.2</v>
      </c>
    </row>
    <row r="91" spans="1:14" outlineLevel="3" x14ac:dyDescent="0.2">
      <c r="A91" s="5">
        <v>101</v>
      </c>
      <c r="B91" s="6">
        <v>45039</v>
      </c>
      <c r="C91" s="7" t="s">
        <v>12</v>
      </c>
      <c r="D91" s="8">
        <v>17</v>
      </c>
      <c r="E91" s="5" t="str">
        <f>VLOOKUP(D91,Klienci!$B$2:$C$25,2,0)</f>
        <v>GARIA OLSZTYN</v>
      </c>
      <c r="F91" s="5" t="str">
        <f>VLOOKUP(E91,Klienci!$C$2:$D$25,2,0)</f>
        <v>dealer autoryzowany</v>
      </c>
      <c r="G91" s="5" t="str">
        <f>VLOOKUP(E91,Klienci!$C$2:$E$25,3,0)</f>
        <v>północny</v>
      </c>
      <c r="H91" s="9">
        <v>5859.55</v>
      </c>
      <c r="I91" s="9">
        <f t="shared" si="25"/>
        <v>1347.7</v>
      </c>
      <c r="J91" s="9">
        <f t="shared" si="26"/>
        <v>7207.25</v>
      </c>
      <c r="K91" s="6">
        <f t="shared" si="27"/>
        <v>45069</v>
      </c>
      <c r="L91" s="6">
        <v>45078</v>
      </c>
      <c r="M91" s="5">
        <f t="shared" si="28"/>
        <v>9</v>
      </c>
      <c r="N91" s="5" t="str">
        <f t="shared" si="29"/>
        <v>kw.2</v>
      </c>
    </row>
    <row r="92" spans="1:14" outlineLevel="3" x14ac:dyDescent="0.2">
      <c r="A92" s="5">
        <v>116</v>
      </c>
      <c r="B92" s="6">
        <v>45056</v>
      </c>
      <c r="C92" s="7" t="s">
        <v>11</v>
      </c>
      <c r="D92" s="8">
        <v>17</v>
      </c>
      <c r="E92" s="5" t="str">
        <f>VLOOKUP(D92,Klienci!$B$2:$C$25,2,0)</f>
        <v>GARIA OLSZTYN</v>
      </c>
      <c r="F92" s="5" t="str">
        <f>VLOOKUP(E92,Klienci!$C$2:$D$25,2,0)</f>
        <v>dealer autoryzowany</v>
      </c>
      <c r="G92" s="5" t="str">
        <f>VLOOKUP(E92,Klienci!$C$2:$E$25,3,0)</f>
        <v>północny</v>
      </c>
      <c r="H92" s="9">
        <v>5134.41</v>
      </c>
      <c r="I92" s="9">
        <f t="shared" si="25"/>
        <v>1180.9100000000001</v>
      </c>
      <c r="J92" s="9">
        <f t="shared" si="26"/>
        <v>6315.32</v>
      </c>
      <c r="K92" s="6">
        <f t="shared" si="27"/>
        <v>45087</v>
      </c>
      <c r="L92" s="6">
        <v>45089</v>
      </c>
      <c r="M92" s="5">
        <f t="shared" si="28"/>
        <v>2</v>
      </c>
      <c r="N92" s="5" t="str">
        <f t="shared" si="29"/>
        <v>kw.2</v>
      </c>
    </row>
    <row r="93" spans="1:14" outlineLevel="3" x14ac:dyDescent="0.2">
      <c r="A93" s="5">
        <v>117</v>
      </c>
      <c r="B93" s="6">
        <v>45058</v>
      </c>
      <c r="C93" s="7" t="s">
        <v>12</v>
      </c>
      <c r="D93" s="8">
        <v>17</v>
      </c>
      <c r="E93" s="5" t="str">
        <f>VLOOKUP(D93,Klienci!$B$2:$C$25,2,0)</f>
        <v>GARIA OLSZTYN</v>
      </c>
      <c r="F93" s="5" t="str">
        <f>VLOOKUP(E93,Klienci!$C$2:$D$25,2,0)</f>
        <v>dealer autoryzowany</v>
      </c>
      <c r="G93" s="5" t="str">
        <f>VLOOKUP(E93,Klienci!$C$2:$E$25,3,0)</f>
        <v>północny</v>
      </c>
      <c r="H93" s="9">
        <v>9383.02</v>
      </c>
      <c r="I93" s="9">
        <f t="shared" si="25"/>
        <v>2158.09</v>
      </c>
      <c r="J93" s="9">
        <f t="shared" si="26"/>
        <v>11541.11</v>
      </c>
      <c r="K93" s="6">
        <f t="shared" si="27"/>
        <v>45089</v>
      </c>
      <c r="L93" s="6">
        <v>45091</v>
      </c>
      <c r="M93" s="5">
        <f t="shared" si="28"/>
        <v>2</v>
      </c>
      <c r="N93" s="5" t="str">
        <f t="shared" si="29"/>
        <v>kw.2</v>
      </c>
    </row>
    <row r="94" spans="1:14" outlineLevel="3" x14ac:dyDescent="0.2">
      <c r="A94" s="5">
        <v>123</v>
      </c>
      <c r="B94" s="6">
        <v>45064</v>
      </c>
      <c r="C94" s="7" t="s">
        <v>11</v>
      </c>
      <c r="D94" s="8">
        <v>17</v>
      </c>
      <c r="E94" s="5" t="str">
        <f>VLOOKUP(D94,Klienci!$B$2:$C$25,2,0)</f>
        <v>GARIA OLSZTYN</v>
      </c>
      <c r="F94" s="5" t="str">
        <f>VLOOKUP(E94,Klienci!$C$2:$D$25,2,0)</f>
        <v>dealer autoryzowany</v>
      </c>
      <c r="G94" s="5" t="str">
        <f>VLOOKUP(E94,Klienci!$C$2:$E$25,3,0)</f>
        <v>północny</v>
      </c>
      <c r="H94" s="9">
        <v>6316.36</v>
      </c>
      <c r="I94" s="9">
        <f t="shared" si="25"/>
        <v>1452.76</v>
      </c>
      <c r="J94" s="9">
        <f t="shared" si="26"/>
        <v>7769.12</v>
      </c>
      <c r="K94" s="6">
        <f t="shared" si="27"/>
        <v>45095</v>
      </c>
      <c r="L94" s="6">
        <v>45104</v>
      </c>
      <c r="M94" s="5">
        <f t="shared" si="28"/>
        <v>9</v>
      </c>
      <c r="N94" s="5" t="str">
        <f t="shared" si="29"/>
        <v>kw.2</v>
      </c>
    </row>
    <row r="95" spans="1:14" outlineLevel="3" x14ac:dyDescent="0.2">
      <c r="A95" s="5">
        <v>151</v>
      </c>
      <c r="B95" s="6">
        <v>45083</v>
      </c>
      <c r="C95" s="7" t="s">
        <v>11</v>
      </c>
      <c r="D95" s="8">
        <v>17</v>
      </c>
      <c r="E95" s="5" t="str">
        <f>VLOOKUP(D95,Klienci!$B$2:$C$25,2,0)</f>
        <v>GARIA OLSZTYN</v>
      </c>
      <c r="F95" s="5" t="str">
        <f>VLOOKUP(E95,Klienci!$C$2:$D$25,2,0)</f>
        <v>dealer autoryzowany</v>
      </c>
      <c r="G95" s="5" t="str">
        <f>VLOOKUP(E95,Klienci!$C$2:$E$25,3,0)</f>
        <v>północny</v>
      </c>
      <c r="H95" s="9">
        <v>7004.69</v>
      </c>
      <c r="I95" s="9">
        <f t="shared" si="25"/>
        <v>1611.08</v>
      </c>
      <c r="J95" s="9">
        <f t="shared" si="26"/>
        <v>8615.77</v>
      </c>
      <c r="K95" s="6">
        <f t="shared" si="27"/>
        <v>45113</v>
      </c>
      <c r="L95" s="6">
        <v>45117</v>
      </c>
      <c r="M95" s="5">
        <f t="shared" si="28"/>
        <v>4</v>
      </c>
      <c r="N95" s="5" t="str">
        <f t="shared" si="29"/>
        <v>kw.3</v>
      </c>
    </row>
    <row r="96" spans="1:14" outlineLevel="3" x14ac:dyDescent="0.2">
      <c r="A96" s="5">
        <v>155</v>
      </c>
      <c r="B96" s="6">
        <v>45086</v>
      </c>
      <c r="C96" s="7" t="s">
        <v>11</v>
      </c>
      <c r="D96" s="8">
        <v>17</v>
      </c>
      <c r="E96" s="5" t="str">
        <f>VLOOKUP(D96,Klienci!$B$2:$C$25,2,0)</f>
        <v>GARIA OLSZTYN</v>
      </c>
      <c r="F96" s="5" t="str">
        <f>VLOOKUP(E96,Klienci!$C$2:$D$25,2,0)</f>
        <v>dealer autoryzowany</v>
      </c>
      <c r="G96" s="5" t="str">
        <f>VLOOKUP(E96,Klienci!$C$2:$E$25,3,0)</f>
        <v>północny</v>
      </c>
      <c r="H96" s="9">
        <v>7489.23</v>
      </c>
      <c r="I96" s="9">
        <f t="shared" si="25"/>
        <v>1722.52</v>
      </c>
      <c r="J96" s="9">
        <f t="shared" si="26"/>
        <v>9211.75</v>
      </c>
      <c r="K96" s="6">
        <f t="shared" si="27"/>
        <v>45116</v>
      </c>
      <c r="L96" s="6">
        <v>45120</v>
      </c>
      <c r="M96" s="5">
        <f t="shared" si="28"/>
        <v>4</v>
      </c>
      <c r="N96" s="5" t="str">
        <f t="shared" si="29"/>
        <v>kw.3</v>
      </c>
    </row>
    <row r="97" spans="1:14" outlineLevel="3" x14ac:dyDescent="0.2">
      <c r="A97" s="5">
        <v>160</v>
      </c>
      <c r="B97" s="6">
        <v>45090</v>
      </c>
      <c r="C97" s="7" t="s">
        <v>12</v>
      </c>
      <c r="D97" s="8">
        <v>17</v>
      </c>
      <c r="E97" s="5" t="str">
        <f>VLOOKUP(D97,Klienci!$B$2:$C$25,2,0)</f>
        <v>GARIA OLSZTYN</v>
      </c>
      <c r="F97" s="5" t="str">
        <f>VLOOKUP(E97,Klienci!$C$2:$D$25,2,0)</f>
        <v>dealer autoryzowany</v>
      </c>
      <c r="G97" s="5" t="str">
        <f>VLOOKUP(E97,Klienci!$C$2:$E$25,3,0)</f>
        <v>północny</v>
      </c>
      <c r="H97" s="9">
        <v>4183.93</v>
      </c>
      <c r="I97" s="9">
        <f t="shared" si="25"/>
        <v>962.3</v>
      </c>
      <c r="J97" s="9">
        <f t="shared" si="26"/>
        <v>5146.2300000000005</v>
      </c>
      <c r="K97" s="6">
        <f t="shared" si="27"/>
        <v>45120</v>
      </c>
      <c r="L97" s="6">
        <v>45127</v>
      </c>
      <c r="M97" s="5">
        <f t="shared" si="28"/>
        <v>7</v>
      </c>
      <c r="N97" s="5" t="str">
        <f t="shared" si="29"/>
        <v>kw.3</v>
      </c>
    </row>
    <row r="98" spans="1:14" outlineLevel="3" x14ac:dyDescent="0.2">
      <c r="A98" s="5">
        <v>164</v>
      </c>
      <c r="B98" s="6">
        <v>45094</v>
      </c>
      <c r="C98" s="7" t="s">
        <v>11</v>
      </c>
      <c r="D98" s="8">
        <v>17</v>
      </c>
      <c r="E98" s="5" t="str">
        <f>VLOOKUP(D98,Klienci!$B$2:$C$25,2,0)</f>
        <v>GARIA OLSZTYN</v>
      </c>
      <c r="F98" s="5" t="str">
        <f>VLOOKUP(E98,Klienci!$C$2:$D$25,2,0)</f>
        <v>dealer autoryzowany</v>
      </c>
      <c r="G98" s="5" t="str">
        <f>VLOOKUP(E98,Klienci!$C$2:$E$25,3,0)</f>
        <v>północny</v>
      </c>
      <c r="H98" s="9">
        <v>9693.99</v>
      </c>
      <c r="I98" s="9">
        <f t="shared" si="25"/>
        <v>2229.62</v>
      </c>
      <c r="J98" s="9">
        <f t="shared" si="26"/>
        <v>11923.61</v>
      </c>
      <c r="K98" s="6">
        <f t="shared" si="27"/>
        <v>45124</v>
      </c>
      <c r="L98" s="6">
        <v>45133</v>
      </c>
      <c r="M98" s="5">
        <f t="shared" si="28"/>
        <v>9</v>
      </c>
      <c r="N98" s="5" t="str">
        <f t="shared" si="29"/>
        <v>kw.3</v>
      </c>
    </row>
    <row r="99" spans="1:14" outlineLevel="3" x14ac:dyDescent="0.2">
      <c r="A99" s="5">
        <v>167</v>
      </c>
      <c r="B99" s="6">
        <v>45096</v>
      </c>
      <c r="C99" s="7" t="s">
        <v>12</v>
      </c>
      <c r="D99" s="8">
        <v>17</v>
      </c>
      <c r="E99" s="5" t="str">
        <f>VLOOKUP(D99,Klienci!$B$2:$C$25,2,0)</f>
        <v>GARIA OLSZTYN</v>
      </c>
      <c r="F99" s="5" t="str">
        <f>VLOOKUP(E99,Klienci!$C$2:$D$25,2,0)</f>
        <v>dealer autoryzowany</v>
      </c>
      <c r="G99" s="5" t="str">
        <f>VLOOKUP(E99,Klienci!$C$2:$E$25,3,0)</f>
        <v>północny</v>
      </c>
      <c r="H99" s="9">
        <v>4204.54</v>
      </c>
      <c r="I99" s="9">
        <f t="shared" si="25"/>
        <v>967.04</v>
      </c>
      <c r="J99" s="9">
        <f t="shared" si="26"/>
        <v>5171.58</v>
      </c>
      <c r="K99" s="6">
        <f t="shared" si="27"/>
        <v>45126</v>
      </c>
      <c r="L99" s="6">
        <v>45134</v>
      </c>
      <c r="M99" s="5">
        <f t="shared" si="28"/>
        <v>8</v>
      </c>
      <c r="N99" s="5" t="str">
        <f t="shared" si="29"/>
        <v>kw.3</v>
      </c>
    </row>
    <row r="100" spans="1:14" outlineLevel="3" x14ac:dyDescent="0.2">
      <c r="A100" s="5">
        <v>171</v>
      </c>
      <c r="B100" s="6">
        <v>45100</v>
      </c>
      <c r="C100" s="7" t="s">
        <v>11</v>
      </c>
      <c r="D100" s="8">
        <v>17</v>
      </c>
      <c r="E100" s="5" t="str">
        <f>VLOOKUP(D100,Klienci!$B$2:$C$25,2,0)</f>
        <v>GARIA OLSZTYN</v>
      </c>
      <c r="F100" s="5" t="str">
        <f>VLOOKUP(E100,Klienci!$C$2:$D$25,2,0)</f>
        <v>dealer autoryzowany</v>
      </c>
      <c r="G100" s="5" t="str">
        <f>VLOOKUP(E100,Klienci!$C$2:$E$25,3,0)</f>
        <v>północny</v>
      </c>
      <c r="H100" s="9">
        <v>4126.93</v>
      </c>
      <c r="I100" s="9">
        <f t="shared" si="25"/>
        <v>949.19</v>
      </c>
      <c r="J100" s="9">
        <f t="shared" si="26"/>
        <v>5076.1200000000008</v>
      </c>
      <c r="K100" s="6">
        <f t="shared" si="27"/>
        <v>45130</v>
      </c>
      <c r="L100" s="6">
        <v>45135</v>
      </c>
      <c r="M100" s="5">
        <f t="shared" si="28"/>
        <v>5</v>
      </c>
      <c r="N100" s="5" t="str">
        <f t="shared" si="29"/>
        <v>kw.3</v>
      </c>
    </row>
    <row r="101" spans="1:14" outlineLevel="3" x14ac:dyDescent="0.2">
      <c r="A101" s="5">
        <v>175</v>
      </c>
      <c r="B101" s="6">
        <v>45102</v>
      </c>
      <c r="C101" s="7" t="s">
        <v>11</v>
      </c>
      <c r="D101" s="8">
        <v>17</v>
      </c>
      <c r="E101" s="5" t="str">
        <f>VLOOKUP(D101,Klienci!$B$2:$C$25,2,0)</f>
        <v>GARIA OLSZTYN</v>
      </c>
      <c r="F101" s="5" t="str">
        <f>VLOOKUP(E101,Klienci!$C$2:$D$25,2,0)</f>
        <v>dealer autoryzowany</v>
      </c>
      <c r="G101" s="5" t="str">
        <f>VLOOKUP(E101,Klienci!$C$2:$E$25,3,0)</f>
        <v>północny</v>
      </c>
      <c r="H101" s="9">
        <v>8637.2800000000007</v>
      </c>
      <c r="I101" s="9">
        <f t="shared" si="25"/>
        <v>1986.57</v>
      </c>
      <c r="J101" s="9">
        <f t="shared" si="26"/>
        <v>10623.85</v>
      </c>
      <c r="K101" s="6">
        <f t="shared" si="27"/>
        <v>45132</v>
      </c>
      <c r="L101" s="6">
        <v>45141</v>
      </c>
      <c r="M101" s="5">
        <f t="shared" si="28"/>
        <v>9</v>
      </c>
      <c r="N101" s="5" t="str">
        <f t="shared" si="29"/>
        <v>kw.3</v>
      </c>
    </row>
    <row r="102" spans="1:14" outlineLevel="3" x14ac:dyDescent="0.2">
      <c r="A102" s="5">
        <v>184</v>
      </c>
      <c r="B102" s="6">
        <v>45113</v>
      </c>
      <c r="C102" s="7" t="s">
        <v>11</v>
      </c>
      <c r="D102" s="8">
        <v>17</v>
      </c>
      <c r="E102" s="5" t="str">
        <f>VLOOKUP(D102,Klienci!$B$2:$C$25,2,0)</f>
        <v>GARIA OLSZTYN</v>
      </c>
      <c r="F102" s="5" t="str">
        <f>VLOOKUP(E102,Klienci!$C$2:$D$25,2,0)</f>
        <v>dealer autoryzowany</v>
      </c>
      <c r="G102" s="5" t="str">
        <f>VLOOKUP(E102,Klienci!$C$2:$E$25,3,0)</f>
        <v>północny</v>
      </c>
      <c r="H102" s="9">
        <v>7925.46</v>
      </c>
      <c r="I102" s="9">
        <f t="shared" si="25"/>
        <v>1822.86</v>
      </c>
      <c r="J102" s="9">
        <f t="shared" si="26"/>
        <v>9748.32</v>
      </c>
      <c r="K102" s="6">
        <f t="shared" si="27"/>
        <v>45144</v>
      </c>
      <c r="L102" s="6">
        <v>45150</v>
      </c>
      <c r="M102" s="5">
        <f t="shared" si="28"/>
        <v>6</v>
      </c>
      <c r="N102" s="5" t="str">
        <f t="shared" si="29"/>
        <v>kw.3</v>
      </c>
    </row>
    <row r="103" spans="1:14" outlineLevel="3" x14ac:dyDescent="0.2">
      <c r="A103" s="5">
        <v>200</v>
      </c>
      <c r="B103" s="6">
        <v>45123</v>
      </c>
      <c r="C103" s="7" t="s">
        <v>12</v>
      </c>
      <c r="D103" s="8">
        <v>17</v>
      </c>
      <c r="E103" s="5" t="str">
        <f>VLOOKUP(D103,Klienci!$B$2:$C$25,2,0)</f>
        <v>GARIA OLSZTYN</v>
      </c>
      <c r="F103" s="5" t="str">
        <f>VLOOKUP(E103,Klienci!$C$2:$D$25,2,0)</f>
        <v>dealer autoryzowany</v>
      </c>
      <c r="G103" s="5" t="str">
        <f>VLOOKUP(E103,Klienci!$C$2:$E$25,3,0)</f>
        <v>północny</v>
      </c>
      <c r="H103" s="9">
        <v>7678.33</v>
      </c>
      <c r="I103" s="9">
        <f t="shared" si="25"/>
        <v>1766.02</v>
      </c>
      <c r="J103" s="9">
        <f t="shared" si="26"/>
        <v>9444.35</v>
      </c>
      <c r="K103" s="6">
        <f t="shared" si="27"/>
        <v>45154</v>
      </c>
      <c r="L103" s="6">
        <v>45159</v>
      </c>
      <c r="M103" s="5">
        <f t="shared" si="28"/>
        <v>5</v>
      </c>
      <c r="N103" s="5" t="str">
        <f t="shared" si="29"/>
        <v>kw.3</v>
      </c>
    </row>
    <row r="104" spans="1:14" outlineLevel="3" x14ac:dyDescent="0.2">
      <c r="A104" s="5">
        <v>204</v>
      </c>
      <c r="B104" s="6">
        <v>45125</v>
      </c>
      <c r="C104" s="7" t="s">
        <v>11</v>
      </c>
      <c r="D104" s="8">
        <v>17</v>
      </c>
      <c r="E104" s="5" t="str">
        <f>VLOOKUP(D104,Klienci!$B$2:$C$25,2,0)</f>
        <v>GARIA OLSZTYN</v>
      </c>
      <c r="F104" s="5" t="str">
        <f>VLOOKUP(E104,Klienci!$C$2:$D$25,2,0)</f>
        <v>dealer autoryzowany</v>
      </c>
      <c r="G104" s="5" t="str">
        <f>VLOOKUP(E104,Klienci!$C$2:$E$25,3,0)</f>
        <v>północny</v>
      </c>
      <c r="H104" s="9">
        <v>8218.9599999999991</v>
      </c>
      <c r="I104" s="9">
        <f t="shared" si="25"/>
        <v>1890.36</v>
      </c>
      <c r="J104" s="9">
        <f t="shared" si="26"/>
        <v>10109.32</v>
      </c>
      <c r="K104" s="6">
        <f t="shared" si="27"/>
        <v>45156</v>
      </c>
      <c r="L104" s="6">
        <v>45156</v>
      </c>
      <c r="M104" s="5">
        <f t="shared" si="28"/>
        <v>0</v>
      </c>
      <c r="N104" s="5" t="str">
        <f t="shared" si="29"/>
        <v>kw.3</v>
      </c>
    </row>
    <row r="105" spans="1:14" outlineLevel="3" x14ac:dyDescent="0.2">
      <c r="A105" s="5">
        <v>213</v>
      </c>
      <c r="B105" s="6">
        <v>45136</v>
      </c>
      <c r="C105" s="7" t="s">
        <v>11</v>
      </c>
      <c r="D105" s="8">
        <v>17</v>
      </c>
      <c r="E105" s="5" t="str">
        <f>VLOOKUP(D105,Klienci!$B$2:$C$25,2,0)</f>
        <v>GARIA OLSZTYN</v>
      </c>
      <c r="F105" s="5" t="str">
        <f>VLOOKUP(E105,Klienci!$C$2:$D$25,2,0)</f>
        <v>dealer autoryzowany</v>
      </c>
      <c r="G105" s="5" t="str">
        <f>VLOOKUP(E105,Klienci!$C$2:$E$25,3,0)</f>
        <v>północny</v>
      </c>
      <c r="H105" s="9">
        <v>5690.06</v>
      </c>
      <c r="I105" s="9">
        <f t="shared" si="25"/>
        <v>1308.71</v>
      </c>
      <c r="J105" s="9">
        <f t="shared" si="26"/>
        <v>6998.77</v>
      </c>
      <c r="K105" s="6">
        <f t="shared" si="27"/>
        <v>45167</v>
      </c>
      <c r="L105" s="6">
        <v>45167</v>
      </c>
      <c r="M105" s="5">
        <f t="shared" si="28"/>
        <v>0</v>
      </c>
      <c r="N105" s="5" t="str">
        <f t="shared" si="29"/>
        <v>kw.3</v>
      </c>
    </row>
    <row r="106" spans="1:14" outlineLevel="3" x14ac:dyDescent="0.2">
      <c r="A106" s="5">
        <v>215</v>
      </c>
      <c r="B106" s="6">
        <v>45140</v>
      </c>
      <c r="C106" s="7" t="s">
        <v>12</v>
      </c>
      <c r="D106" s="8">
        <v>17</v>
      </c>
      <c r="E106" s="5" t="str">
        <f>VLOOKUP(D106,Klienci!$B$2:$C$25,2,0)</f>
        <v>GARIA OLSZTYN</v>
      </c>
      <c r="F106" s="5" t="str">
        <f>VLOOKUP(E106,Klienci!$C$2:$D$25,2,0)</f>
        <v>dealer autoryzowany</v>
      </c>
      <c r="G106" s="5" t="str">
        <f>VLOOKUP(E106,Klienci!$C$2:$E$25,3,0)</f>
        <v>północny</v>
      </c>
      <c r="H106" s="9">
        <v>8895.48</v>
      </c>
      <c r="I106" s="9">
        <f t="shared" si="25"/>
        <v>2045.96</v>
      </c>
      <c r="J106" s="9">
        <f t="shared" si="26"/>
        <v>10941.439999999999</v>
      </c>
      <c r="K106" s="6">
        <f t="shared" si="27"/>
        <v>45171</v>
      </c>
      <c r="L106" s="6">
        <v>45180</v>
      </c>
      <c r="M106" s="5">
        <f t="shared" si="28"/>
        <v>9</v>
      </c>
      <c r="N106" s="5" t="str">
        <f t="shared" si="29"/>
        <v>kw.3</v>
      </c>
    </row>
    <row r="107" spans="1:14" outlineLevel="3" x14ac:dyDescent="0.2">
      <c r="A107" s="5">
        <v>223</v>
      </c>
      <c r="B107" s="6">
        <v>45150</v>
      </c>
      <c r="C107" s="7" t="s">
        <v>11</v>
      </c>
      <c r="D107" s="8">
        <v>17</v>
      </c>
      <c r="E107" s="5" t="str">
        <f>VLOOKUP(D107,Klienci!$B$2:$C$25,2,0)</f>
        <v>GARIA OLSZTYN</v>
      </c>
      <c r="F107" s="5" t="str">
        <f>VLOOKUP(E107,Klienci!$C$2:$D$25,2,0)</f>
        <v>dealer autoryzowany</v>
      </c>
      <c r="G107" s="5" t="str">
        <f>VLOOKUP(E107,Klienci!$C$2:$E$25,3,0)</f>
        <v>północny</v>
      </c>
      <c r="H107" s="9">
        <v>6204.79</v>
      </c>
      <c r="I107" s="9">
        <f t="shared" si="25"/>
        <v>1427.1</v>
      </c>
      <c r="J107" s="9">
        <f t="shared" si="26"/>
        <v>7631.8899999999994</v>
      </c>
      <c r="K107" s="6">
        <f t="shared" si="27"/>
        <v>45181</v>
      </c>
      <c r="L107" s="6">
        <v>45185</v>
      </c>
      <c r="M107" s="5">
        <f t="shared" si="28"/>
        <v>4</v>
      </c>
      <c r="N107" s="5" t="str">
        <f t="shared" si="29"/>
        <v>kw.3</v>
      </c>
    </row>
    <row r="108" spans="1:14" outlineLevel="3" x14ac:dyDescent="0.2">
      <c r="A108" s="5">
        <v>234</v>
      </c>
      <c r="B108" s="6">
        <v>45160</v>
      </c>
      <c r="C108" s="7" t="s">
        <v>12</v>
      </c>
      <c r="D108" s="8">
        <v>17</v>
      </c>
      <c r="E108" s="5" t="str">
        <f>VLOOKUP(D108,Klienci!$B$2:$C$25,2,0)</f>
        <v>GARIA OLSZTYN</v>
      </c>
      <c r="F108" s="5" t="str">
        <f>VLOOKUP(E108,Klienci!$C$2:$D$25,2,0)</f>
        <v>dealer autoryzowany</v>
      </c>
      <c r="G108" s="5" t="str">
        <f>VLOOKUP(E108,Klienci!$C$2:$E$25,3,0)</f>
        <v>północny</v>
      </c>
      <c r="H108" s="9">
        <v>9609.4599999999991</v>
      </c>
      <c r="I108" s="9">
        <f t="shared" si="25"/>
        <v>2210.1799999999998</v>
      </c>
      <c r="J108" s="9">
        <f t="shared" si="26"/>
        <v>11819.64</v>
      </c>
      <c r="K108" s="6">
        <f t="shared" si="27"/>
        <v>45191</v>
      </c>
      <c r="L108" s="6">
        <v>45196</v>
      </c>
      <c r="M108" s="5">
        <f t="shared" si="28"/>
        <v>5</v>
      </c>
      <c r="N108" s="5" t="str">
        <f t="shared" si="29"/>
        <v>kw.3</v>
      </c>
    </row>
    <row r="109" spans="1:14" outlineLevel="3" x14ac:dyDescent="0.2">
      <c r="A109" s="5">
        <v>240</v>
      </c>
      <c r="B109" s="6">
        <v>45167</v>
      </c>
      <c r="C109" s="7" t="s">
        <v>11</v>
      </c>
      <c r="D109" s="8">
        <v>17</v>
      </c>
      <c r="E109" s="5" t="str">
        <f>VLOOKUP(D109,Klienci!$B$2:$C$25,2,0)</f>
        <v>GARIA OLSZTYN</v>
      </c>
      <c r="F109" s="5" t="str">
        <f>VLOOKUP(E109,Klienci!$C$2:$D$25,2,0)</f>
        <v>dealer autoryzowany</v>
      </c>
      <c r="G109" s="5" t="str">
        <f>VLOOKUP(E109,Klienci!$C$2:$E$25,3,0)</f>
        <v>północny</v>
      </c>
      <c r="H109" s="9">
        <v>6028.72</v>
      </c>
      <c r="I109" s="9">
        <f t="shared" si="25"/>
        <v>1386.61</v>
      </c>
      <c r="J109" s="9">
        <f t="shared" si="26"/>
        <v>7415.33</v>
      </c>
      <c r="K109" s="6">
        <f t="shared" si="27"/>
        <v>45198</v>
      </c>
      <c r="L109" s="6">
        <v>45203</v>
      </c>
      <c r="M109" s="5">
        <f t="shared" si="28"/>
        <v>5</v>
      </c>
      <c r="N109" s="5" t="str">
        <f t="shared" si="29"/>
        <v>kw.4</v>
      </c>
    </row>
    <row r="110" spans="1:14" outlineLevel="3" x14ac:dyDescent="0.2">
      <c r="A110" s="5">
        <v>241</v>
      </c>
      <c r="B110" s="6">
        <v>45168</v>
      </c>
      <c r="C110" s="7" t="s">
        <v>11</v>
      </c>
      <c r="D110" s="8">
        <v>17</v>
      </c>
      <c r="E110" s="5" t="str">
        <f>VLOOKUP(D110,Klienci!$B$2:$C$25,2,0)</f>
        <v>GARIA OLSZTYN</v>
      </c>
      <c r="F110" s="5" t="str">
        <f>VLOOKUP(E110,Klienci!$C$2:$D$25,2,0)</f>
        <v>dealer autoryzowany</v>
      </c>
      <c r="G110" s="5" t="str">
        <f>VLOOKUP(E110,Klienci!$C$2:$E$25,3,0)</f>
        <v>północny</v>
      </c>
      <c r="H110" s="9">
        <v>7372.17</v>
      </c>
      <c r="I110" s="9">
        <f t="shared" si="25"/>
        <v>1695.6</v>
      </c>
      <c r="J110" s="9">
        <f t="shared" si="26"/>
        <v>9067.77</v>
      </c>
      <c r="K110" s="6">
        <f t="shared" si="27"/>
        <v>45199</v>
      </c>
      <c r="L110" s="6">
        <v>45203</v>
      </c>
      <c r="M110" s="5">
        <f t="shared" si="28"/>
        <v>4</v>
      </c>
      <c r="N110" s="5" t="str">
        <f t="shared" si="29"/>
        <v>kw.4</v>
      </c>
    </row>
    <row r="111" spans="1:14" outlineLevel="3" x14ac:dyDescent="0.2">
      <c r="A111" s="5">
        <v>250</v>
      </c>
      <c r="B111" s="6">
        <v>45174</v>
      </c>
      <c r="C111" s="7" t="s">
        <v>11</v>
      </c>
      <c r="D111" s="8">
        <v>17</v>
      </c>
      <c r="E111" s="5" t="str">
        <f>VLOOKUP(D111,Klienci!$B$2:$C$25,2,0)</f>
        <v>GARIA OLSZTYN</v>
      </c>
      <c r="F111" s="5" t="str">
        <f>VLOOKUP(E111,Klienci!$C$2:$D$25,2,0)</f>
        <v>dealer autoryzowany</v>
      </c>
      <c r="G111" s="5" t="str">
        <f>VLOOKUP(E111,Klienci!$C$2:$E$25,3,0)</f>
        <v>północny</v>
      </c>
      <c r="H111" s="9">
        <v>7226.67</v>
      </c>
      <c r="I111" s="9">
        <f t="shared" si="25"/>
        <v>1662.13</v>
      </c>
      <c r="J111" s="9">
        <f t="shared" si="26"/>
        <v>8888.7999999999993</v>
      </c>
      <c r="K111" s="6">
        <f t="shared" si="27"/>
        <v>45204</v>
      </c>
      <c r="L111" s="6">
        <v>45207</v>
      </c>
      <c r="M111" s="5">
        <f t="shared" si="28"/>
        <v>3</v>
      </c>
      <c r="N111" s="5" t="str">
        <f t="shared" si="29"/>
        <v>kw.4</v>
      </c>
    </row>
    <row r="112" spans="1:14" outlineLevel="3" x14ac:dyDescent="0.2">
      <c r="A112" s="5">
        <v>254</v>
      </c>
      <c r="B112" s="6">
        <v>45180</v>
      </c>
      <c r="C112" s="7" t="s">
        <v>12</v>
      </c>
      <c r="D112" s="8">
        <v>17</v>
      </c>
      <c r="E112" s="5" t="str">
        <f>VLOOKUP(D112,Klienci!$B$2:$C$25,2,0)</f>
        <v>GARIA OLSZTYN</v>
      </c>
      <c r="F112" s="5" t="str">
        <f>VLOOKUP(E112,Klienci!$C$2:$D$25,2,0)</f>
        <v>dealer autoryzowany</v>
      </c>
      <c r="G112" s="5" t="str">
        <f>VLOOKUP(E112,Klienci!$C$2:$E$25,3,0)</f>
        <v>północny</v>
      </c>
      <c r="H112" s="9">
        <v>4521.3500000000004</v>
      </c>
      <c r="I112" s="9">
        <f t="shared" ref="I112:I128" si="30">ROUND(H112*VAT,2)</f>
        <v>1039.9100000000001</v>
      </c>
      <c r="J112" s="9">
        <f t="shared" ref="J112:J128" si="31">H112+I112</f>
        <v>5561.26</v>
      </c>
      <c r="K112" s="6">
        <f t="shared" ref="K112:K128" si="32">IF(F112=$R$2,EDATE(B112,1),IF(F112=$R$3,B112+21,B112+14))</f>
        <v>45210</v>
      </c>
      <c r="L112" s="6">
        <v>45212</v>
      </c>
      <c r="M112" s="5">
        <f t="shared" ref="M112:M128" si="33">L112-K112</f>
        <v>2</v>
      </c>
      <c r="N112" s="5" t="str">
        <f t="shared" ref="N112:N128" si="34">VLOOKUP(L112,$Q$6:$R$12,2,1)</f>
        <v>kw.4</v>
      </c>
    </row>
    <row r="113" spans="1:14" outlineLevel="3" x14ac:dyDescent="0.2">
      <c r="A113" s="5">
        <v>258</v>
      </c>
      <c r="B113" s="6">
        <v>45188</v>
      </c>
      <c r="C113" s="7" t="s">
        <v>11</v>
      </c>
      <c r="D113" s="8">
        <v>17</v>
      </c>
      <c r="E113" s="5" t="str">
        <f>VLOOKUP(D113,Klienci!$B$2:$C$25,2,0)</f>
        <v>GARIA OLSZTYN</v>
      </c>
      <c r="F113" s="5" t="str">
        <f>VLOOKUP(E113,Klienci!$C$2:$D$25,2,0)</f>
        <v>dealer autoryzowany</v>
      </c>
      <c r="G113" s="5" t="str">
        <f>VLOOKUP(E113,Klienci!$C$2:$E$25,3,0)</f>
        <v>północny</v>
      </c>
      <c r="H113" s="9">
        <v>4150.6000000000004</v>
      </c>
      <c r="I113" s="9">
        <f t="shared" si="30"/>
        <v>954.64</v>
      </c>
      <c r="J113" s="9">
        <f t="shared" si="31"/>
        <v>5105.2400000000007</v>
      </c>
      <c r="K113" s="6">
        <f t="shared" si="32"/>
        <v>45218</v>
      </c>
      <c r="L113" s="6">
        <v>45224</v>
      </c>
      <c r="M113" s="5">
        <f t="shared" si="33"/>
        <v>6</v>
      </c>
      <c r="N113" s="5" t="str">
        <f t="shared" si="34"/>
        <v>kw.4</v>
      </c>
    </row>
    <row r="114" spans="1:14" outlineLevel="3" x14ac:dyDescent="0.2">
      <c r="A114" s="5">
        <v>260</v>
      </c>
      <c r="B114" s="6">
        <v>45191</v>
      </c>
      <c r="C114" s="7" t="s">
        <v>12</v>
      </c>
      <c r="D114" s="8">
        <v>17</v>
      </c>
      <c r="E114" s="5" t="str">
        <f>VLOOKUP(D114,Klienci!$B$2:$C$25,2,0)</f>
        <v>GARIA OLSZTYN</v>
      </c>
      <c r="F114" s="5" t="str">
        <f>VLOOKUP(E114,Klienci!$C$2:$D$25,2,0)</f>
        <v>dealer autoryzowany</v>
      </c>
      <c r="G114" s="5" t="str">
        <f>VLOOKUP(E114,Klienci!$C$2:$E$25,3,0)</f>
        <v>północny</v>
      </c>
      <c r="H114" s="9">
        <v>7340.45</v>
      </c>
      <c r="I114" s="9">
        <f t="shared" si="30"/>
        <v>1688.3</v>
      </c>
      <c r="J114" s="9">
        <f t="shared" si="31"/>
        <v>9028.75</v>
      </c>
      <c r="K114" s="6">
        <f t="shared" si="32"/>
        <v>45221</v>
      </c>
      <c r="L114" s="6">
        <v>45223</v>
      </c>
      <c r="M114" s="5">
        <f t="shared" si="33"/>
        <v>2</v>
      </c>
      <c r="N114" s="5" t="str">
        <f t="shared" si="34"/>
        <v>kw.4</v>
      </c>
    </row>
    <row r="115" spans="1:14" outlineLevel="3" x14ac:dyDescent="0.2">
      <c r="A115" s="5">
        <v>267</v>
      </c>
      <c r="B115" s="6">
        <v>45201</v>
      </c>
      <c r="C115" s="7" t="s">
        <v>12</v>
      </c>
      <c r="D115" s="8">
        <v>17</v>
      </c>
      <c r="E115" s="5" t="str">
        <f>VLOOKUP(D115,Klienci!$B$2:$C$25,2,0)</f>
        <v>GARIA OLSZTYN</v>
      </c>
      <c r="F115" s="5" t="str">
        <f>VLOOKUP(E115,Klienci!$C$2:$D$25,2,0)</f>
        <v>dealer autoryzowany</v>
      </c>
      <c r="G115" s="5" t="str">
        <f>VLOOKUP(E115,Klienci!$C$2:$E$25,3,0)</f>
        <v>północny</v>
      </c>
      <c r="H115" s="9">
        <v>4211.1400000000003</v>
      </c>
      <c r="I115" s="9">
        <f t="shared" si="30"/>
        <v>968.56</v>
      </c>
      <c r="J115" s="9">
        <f t="shared" si="31"/>
        <v>5179.7000000000007</v>
      </c>
      <c r="K115" s="6">
        <f t="shared" si="32"/>
        <v>45232</v>
      </c>
      <c r="L115" s="6">
        <v>45239</v>
      </c>
      <c r="M115" s="5">
        <f t="shared" si="33"/>
        <v>7</v>
      </c>
      <c r="N115" s="5" t="str">
        <f t="shared" si="34"/>
        <v>kw.4</v>
      </c>
    </row>
    <row r="116" spans="1:14" outlineLevel="3" x14ac:dyDescent="0.2">
      <c r="A116" s="5">
        <v>275</v>
      </c>
      <c r="B116" s="6">
        <v>45205</v>
      </c>
      <c r="C116" s="7" t="s">
        <v>11</v>
      </c>
      <c r="D116" s="8">
        <v>17</v>
      </c>
      <c r="E116" s="5" t="str">
        <f>VLOOKUP(D116,Klienci!$B$2:$C$25,2,0)</f>
        <v>GARIA OLSZTYN</v>
      </c>
      <c r="F116" s="5" t="str">
        <f>VLOOKUP(E116,Klienci!$C$2:$D$25,2,0)</f>
        <v>dealer autoryzowany</v>
      </c>
      <c r="G116" s="5" t="str">
        <f>VLOOKUP(E116,Klienci!$C$2:$E$25,3,0)</f>
        <v>północny</v>
      </c>
      <c r="H116" s="9">
        <v>8664.09</v>
      </c>
      <c r="I116" s="9">
        <f t="shared" si="30"/>
        <v>1992.74</v>
      </c>
      <c r="J116" s="9">
        <f t="shared" si="31"/>
        <v>10656.83</v>
      </c>
      <c r="K116" s="6">
        <f t="shared" si="32"/>
        <v>45236</v>
      </c>
      <c r="L116" s="6">
        <v>45246</v>
      </c>
      <c r="M116" s="5">
        <f t="shared" si="33"/>
        <v>10</v>
      </c>
      <c r="N116" s="5" t="str">
        <f t="shared" si="34"/>
        <v>kw.4</v>
      </c>
    </row>
    <row r="117" spans="1:14" outlineLevel="3" x14ac:dyDescent="0.2">
      <c r="A117" s="5">
        <v>276</v>
      </c>
      <c r="B117" s="6">
        <v>45205</v>
      </c>
      <c r="C117" s="7" t="s">
        <v>11</v>
      </c>
      <c r="D117" s="8">
        <v>17</v>
      </c>
      <c r="E117" s="5" t="str">
        <f>VLOOKUP(D117,Klienci!$B$2:$C$25,2,0)</f>
        <v>GARIA OLSZTYN</v>
      </c>
      <c r="F117" s="5" t="str">
        <f>VLOOKUP(E117,Klienci!$C$2:$D$25,2,0)</f>
        <v>dealer autoryzowany</v>
      </c>
      <c r="G117" s="5" t="str">
        <f>VLOOKUP(E117,Klienci!$C$2:$E$25,3,0)</f>
        <v>północny</v>
      </c>
      <c r="H117" s="9">
        <v>7181.48</v>
      </c>
      <c r="I117" s="9">
        <f t="shared" si="30"/>
        <v>1651.74</v>
      </c>
      <c r="J117" s="9">
        <f t="shared" si="31"/>
        <v>8833.2199999999993</v>
      </c>
      <c r="K117" s="6">
        <f t="shared" si="32"/>
        <v>45236</v>
      </c>
      <c r="L117" s="6">
        <v>45245</v>
      </c>
      <c r="M117" s="5">
        <f t="shared" si="33"/>
        <v>9</v>
      </c>
      <c r="N117" s="5" t="str">
        <f t="shared" si="34"/>
        <v>kw.4</v>
      </c>
    </row>
    <row r="118" spans="1:14" outlineLevel="3" x14ac:dyDescent="0.2">
      <c r="A118" s="5">
        <v>287</v>
      </c>
      <c r="B118" s="6">
        <v>45215</v>
      </c>
      <c r="C118" s="7" t="s">
        <v>12</v>
      </c>
      <c r="D118" s="8">
        <v>17</v>
      </c>
      <c r="E118" s="5" t="str">
        <f>VLOOKUP(D118,Klienci!$B$2:$C$25,2,0)</f>
        <v>GARIA OLSZTYN</v>
      </c>
      <c r="F118" s="5" t="str">
        <f>VLOOKUP(E118,Klienci!$C$2:$D$25,2,0)</f>
        <v>dealer autoryzowany</v>
      </c>
      <c r="G118" s="5" t="str">
        <f>VLOOKUP(E118,Klienci!$C$2:$E$25,3,0)</f>
        <v>północny</v>
      </c>
      <c r="H118" s="9">
        <v>5994.91</v>
      </c>
      <c r="I118" s="9">
        <f t="shared" si="30"/>
        <v>1378.83</v>
      </c>
      <c r="J118" s="9">
        <f t="shared" si="31"/>
        <v>7373.74</v>
      </c>
      <c r="K118" s="6">
        <f t="shared" si="32"/>
        <v>45246</v>
      </c>
      <c r="L118" s="6">
        <v>45251</v>
      </c>
      <c r="M118" s="5">
        <f t="shared" si="33"/>
        <v>5</v>
      </c>
      <c r="N118" s="5" t="str">
        <f t="shared" si="34"/>
        <v>kw.4</v>
      </c>
    </row>
    <row r="119" spans="1:14" outlineLevel="3" x14ac:dyDescent="0.2">
      <c r="A119" s="5">
        <v>289</v>
      </c>
      <c r="B119" s="6">
        <v>45216</v>
      </c>
      <c r="C119" s="7" t="s">
        <v>12</v>
      </c>
      <c r="D119" s="8">
        <v>17</v>
      </c>
      <c r="E119" s="5" t="str">
        <f>VLOOKUP(D119,Klienci!$B$2:$C$25,2,0)</f>
        <v>GARIA OLSZTYN</v>
      </c>
      <c r="F119" s="5" t="str">
        <f>VLOOKUP(E119,Klienci!$C$2:$D$25,2,0)</f>
        <v>dealer autoryzowany</v>
      </c>
      <c r="G119" s="5" t="str">
        <f>VLOOKUP(E119,Klienci!$C$2:$E$25,3,0)</f>
        <v>północny</v>
      </c>
      <c r="H119" s="9">
        <v>5842.65</v>
      </c>
      <c r="I119" s="9">
        <f t="shared" si="30"/>
        <v>1343.81</v>
      </c>
      <c r="J119" s="9">
        <f t="shared" si="31"/>
        <v>7186.4599999999991</v>
      </c>
      <c r="K119" s="6">
        <f t="shared" si="32"/>
        <v>45247</v>
      </c>
      <c r="L119" s="6">
        <v>45253</v>
      </c>
      <c r="M119" s="5">
        <f t="shared" si="33"/>
        <v>6</v>
      </c>
      <c r="N119" s="5" t="str">
        <f t="shared" si="34"/>
        <v>kw.4</v>
      </c>
    </row>
    <row r="120" spans="1:14" outlineLevel="3" x14ac:dyDescent="0.2">
      <c r="A120" s="5">
        <v>292</v>
      </c>
      <c r="B120" s="6">
        <v>45222</v>
      </c>
      <c r="C120" s="7" t="s">
        <v>11</v>
      </c>
      <c r="D120" s="8">
        <v>17</v>
      </c>
      <c r="E120" s="5" t="str">
        <f>VLOOKUP(D120,Klienci!$B$2:$C$25,2,0)</f>
        <v>GARIA OLSZTYN</v>
      </c>
      <c r="F120" s="5" t="str">
        <f>VLOOKUP(E120,Klienci!$C$2:$D$25,2,0)</f>
        <v>dealer autoryzowany</v>
      </c>
      <c r="G120" s="5" t="str">
        <f>VLOOKUP(E120,Klienci!$C$2:$E$25,3,0)</f>
        <v>północny</v>
      </c>
      <c r="H120" s="9">
        <v>9231.34</v>
      </c>
      <c r="I120" s="9">
        <f t="shared" si="30"/>
        <v>2123.21</v>
      </c>
      <c r="J120" s="9">
        <f t="shared" si="31"/>
        <v>11354.55</v>
      </c>
      <c r="K120" s="6">
        <f t="shared" si="32"/>
        <v>45253</v>
      </c>
      <c r="L120" s="6">
        <v>45256</v>
      </c>
      <c r="M120" s="5">
        <f t="shared" si="33"/>
        <v>3</v>
      </c>
      <c r="N120" s="5" t="str">
        <f t="shared" si="34"/>
        <v>kw.4</v>
      </c>
    </row>
    <row r="121" spans="1:14" outlineLevel="3" x14ac:dyDescent="0.2">
      <c r="A121" s="5">
        <v>295</v>
      </c>
      <c r="B121" s="6">
        <v>45225</v>
      </c>
      <c r="C121" s="7" t="s">
        <v>11</v>
      </c>
      <c r="D121" s="8">
        <v>17</v>
      </c>
      <c r="E121" s="5" t="str">
        <f>VLOOKUP(D121,Klienci!$B$2:$C$25,2,0)</f>
        <v>GARIA OLSZTYN</v>
      </c>
      <c r="F121" s="5" t="str">
        <f>VLOOKUP(E121,Klienci!$C$2:$D$25,2,0)</f>
        <v>dealer autoryzowany</v>
      </c>
      <c r="G121" s="5" t="str">
        <f>VLOOKUP(E121,Klienci!$C$2:$E$25,3,0)</f>
        <v>północny</v>
      </c>
      <c r="H121" s="9">
        <v>9372.31</v>
      </c>
      <c r="I121" s="9">
        <f t="shared" si="30"/>
        <v>2155.63</v>
      </c>
      <c r="J121" s="9">
        <f t="shared" si="31"/>
        <v>11527.939999999999</v>
      </c>
      <c r="K121" s="6">
        <f t="shared" si="32"/>
        <v>45256</v>
      </c>
      <c r="L121" s="6">
        <v>45262</v>
      </c>
      <c r="M121" s="5">
        <f t="shared" si="33"/>
        <v>6</v>
      </c>
      <c r="N121" s="5" t="str">
        <f t="shared" si="34"/>
        <v>kw.4</v>
      </c>
    </row>
    <row r="122" spans="1:14" outlineLevel="3" x14ac:dyDescent="0.2">
      <c r="A122" s="5">
        <v>298</v>
      </c>
      <c r="B122" s="6">
        <v>45227</v>
      </c>
      <c r="C122" s="7" t="s">
        <v>11</v>
      </c>
      <c r="D122" s="8">
        <v>17</v>
      </c>
      <c r="E122" s="5" t="str">
        <f>VLOOKUP(D122,Klienci!$B$2:$C$25,2,0)</f>
        <v>GARIA OLSZTYN</v>
      </c>
      <c r="F122" s="5" t="str">
        <f>VLOOKUP(E122,Klienci!$C$2:$D$25,2,0)</f>
        <v>dealer autoryzowany</v>
      </c>
      <c r="G122" s="5" t="str">
        <f>VLOOKUP(E122,Klienci!$C$2:$E$25,3,0)</f>
        <v>północny</v>
      </c>
      <c r="H122" s="9">
        <v>5391.5</v>
      </c>
      <c r="I122" s="9">
        <f t="shared" si="30"/>
        <v>1240.05</v>
      </c>
      <c r="J122" s="9">
        <f t="shared" si="31"/>
        <v>6631.55</v>
      </c>
      <c r="K122" s="6">
        <f t="shared" si="32"/>
        <v>45258</v>
      </c>
      <c r="L122" s="6">
        <v>45263</v>
      </c>
      <c r="M122" s="5">
        <f t="shared" si="33"/>
        <v>5</v>
      </c>
      <c r="N122" s="5" t="str">
        <f t="shared" si="34"/>
        <v>kw.4</v>
      </c>
    </row>
    <row r="123" spans="1:14" outlineLevel="3" x14ac:dyDescent="0.2">
      <c r="A123" s="5">
        <v>307</v>
      </c>
      <c r="B123" s="6">
        <v>45239</v>
      </c>
      <c r="C123" s="7" t="s">
        <v>12</v>
      </c>
      <c r="D123" s="8">
        <v>17</v>
      </c>
      <c r="E123" s="5" t="str">
        <f>VLOOKUP(D123,Klienci!$B$2:$C$25,2,0)</f>
        <v>GARIA OLSZTYN</v>
      </c>
      <c r="F123" s="5" t="str">
        <f>VLOOKUP(E123,Klienci!$C$2:$D$25,2,0)</f>
        <v>dealer autoryzowany</v>
      </c>
      <c r="G123" s="5" t="str">
        <f>VLOOKUP(E123,Klienci!$C$2:$E$25,3,0)</f>
        <v>północny</v>
      </c>
      <c r="H123" s="9">
        <v>9822.11</v>
      </c>
      <c r="I123" s="9">
        <f t="shared" si="30"/>
        <v>2259.09</v>
      </c>
      <c r="J123" s="9">
        <f t="shared" si="31"/>
        <v>12081.2</v>
      </c>
      <c r="K123" s="6">
        <f t="shared" si="32"/>
        <v>45269</v>
      </c>
      <c r="L123" s="6">
        <v>45276</v>
      </c>
      <c r="M123" s="5">
        <f t="shared" si="33"/>
        <v>7</v>
      </c>
      <c r="N123" s="5" t="str">
        <f t="shared" si="34"/>
        <v>kw.4</v>
      </c>
    </row>
    <row r="124" spans="1:14" outlineLevel="3" x14ac:dyDescent="0.2">
      <c r="A124" s="5">
        <v>314</v>
      </c>
      <c r="B124" s="6">
        <v>45245</v>
      </c>
      <c r="C124" s="7" t="s">
        <v>12</v>
      </c>
      <c r="D124" s="8">
        <v>17</v>
      </c>
      <c r="E124" s="5" t="str">
        <f>VLOOKUP(D124,Klienci!$B$2:$C$25,2,0)</f>
        <v>GARIA OLSZTYN</v>
      </c>
      <c r="F124" s="5" t="str">
        <f>VLOOKUP(E124,Klienci!$C$2:$D$25,2,0)</f>
        <v>dealer autoryzowany</v>
      </c>
      <c r="G124" s="5" t="str">
        <f>VLOOKUP(E124,Klienci!$C$2:$E$25,3,0)</f>
        <v>północny</v>
      </c>
      <c r="H124" s="9">
        <v>9404.69</v>
      </c>
      <c r="I124" s="9">
        <f t="shared" si="30"/>
        <v>2163.08</v>
      </c>
      <c r="J124" s="9">
        <f t="shared" si="31"/>
        <v>11567.77</v>
      </c>
      <c r="K124" s="6">
        <f t="shared" si="32"/>
        <v>45275</v>
      </c>
      <c r="L124" s="6">
        <v>45278</v>
      </c>
      <c r="M124" s="5">
        <f t="shared" si="33"/>
        <v>3</v>
      </c>
      <c r="N124" s="5" t="str">
        <f t="shared" si="34"/>
        <v>kw.4</v>
      </c>
    </row>
    <row r="125" spans="1:14" outlineLevel="3" x14ac:dyDescent="0.2">
      <c r="A125" s="5">
        <v>327</v>
      </c>
      <c r="B125" s="6">
        <v>45267</v>
      </c>
      <c r="C125" s="7" t="s">
        <v>12</v>
      </c>
      <c r="D125" s="8">
        <v>17</v>
      </c>
      <c r="E125" s="5" t="str">
        <f>VLOOKUP(D125,Klienci!$B$2:$C$25,2,0)</f>
        <v>GARIA OLSZTYN</v>
      </c>
      <c r="F125" s="5" t="str">
        <f>VLOOKUP(E125,Klienci!$C$2:$D$25,2,0)</f>
        <v>dealer autoryzowany</v>
      </c>
      <c r="G125" s="5" t="str">
        <f>VLOOKUP(E125,Klienci!$C$2:$E$25,3,0)</f>
        <v>północny</v>
      </c>
      <c r="H125" s="9">
        <v>9899.2999999999993</v>
      </c>
      <c r="I125" s="9">
        <f t="shared" si="30"/>
        <v>2276.84</v>
      </c>
      <c r="J125" s="9">
        <f t="shared" si="31"/>
        <v>12176.14</v>
      </c>
      <c r="K125" s="6">
        <f t="shared" si="32"/>
        <v>45298</v>
      </c>
      <c r="L125" s="6">
        <v>45302</v>
      </c>
      <c r="M125" s="5">
        <f t="shared" si="33"/>
        <v>4</v>
      </c>
      <c r="N125" s="5">
        <f t="shared" si="34"/>
        <v>2024</v>
      </c>
    </row>
    <row r="126" spans="1:14" outlineLevel="3" x14ac:dyDescent="0.2">
      <c r="A126" s="5">
        <v>328</v>
      </c>
      <c r="B126" s="6">
        <v>45267</v>
      </c>
      <c r="C126" s="7" t="s">
        <v>11</v>
      </c>
      <c r="D126" s="8">
        <v>17</v>
      </c>
      <c r="E126" s="5" t="str">
        <f>VLOOKUP(D126,Klienci!$B$2:$C$25,2,0)</f>
        <v>GARIA OLSZTYN</v>
      </c>
      <c r="F126" s="5" t="str">
        <f>VLOOKUP(E126,Klienci!$C$2:$D$25,2,0)</f>
        <v>dealer autoryzowany</v>
      </c>
      <c r="G126" s="5" t="str">
        <f>VLOOKUP(E126,Klienci!$C$2:$E$25,3,0)</f>
        <v>północny</v>
      </c>
      <c r="H126" s="9">
        <v>9890.2800000000007</v>
      </c>
      <c r="I126" s="9">
        <f t="shared" si="30"/>
        <v>2274.7600000000002</v>
      </c>
      <c r="J126" s="9">
        <f t="shared" si="31"/>
        <v>12165.04</v>
      </c>
      <c r="K126" s="6">
        <f t="shared" si="32"/>
        <v>45298</v>
      </c>
      <c r="L126" s="6">
        <v>45306</v>
      </c>
      <c r="M126" s="5">
        <f t="shared" si="33"/>
        <v>8</v>
      </c>
      <c r="N126" s="5">
        <f t="shared" si="34"/>
        <v>2024</v>
      </c>
    </row>
    <row r="127" spans="1:14" outlineLevel="3" x14ac:dyDescent="0.2">
      <c r="A127" s="5">
        <v>339</v>
      </c>
      <c r="B127" s="6">
        <v>45280</v>
      </c>
      <c r="C127" s="7" t="s">
        <v>12</v>
      </c>
      <c r="D127" s="8">
        <v>17</v>
      </c>
      <c r="E127" s="5" t="str">
        <f>VLOOKUP(D127,Klienci!$B$2:$C$25,2,0)</f>
        <v>GARIA OLSZTYN</v>
      </c>
      <c r="F127" s="5" t="str">
        <f>VLOOKUP(E127,Klienci!$C$2:$D$25,2,0)</f>
        <v>dealer autoryzowany</v>
      </c>
      <c r="G127" s="5" t="str">
        <f>VLOOKUP(E127,Klienci!$C$2:$E$25,3,0)</f>
        <v>północny</v>
      </c>
      <c r="H127" s="9">
        <v>5902.34</v>
      </c>
      <c r="I127" s="9">
        <f t="shared" si="30"/>
        <v>1357.54</v>
      </c>
      <c r="J127" s="9">
        <f t="shared" si="31"/>
        <v>7259.88</v>
      </c>
      <c r="K127" s="6">
        <f t="shared" si="32"/>
        <v>45311</v>
      </c>
      <c r="L127" s="6">
        <v>45313</v>
      </c>
      <c r="M127" s="5">
        <f t="shared" si="33"/>
        <v>2</v>
      </c>
      <c r="N127" s="5">
        <f t="shared" si="34"/>
        <v>2024</v>
      </c>
    </row>
    <row r="128" spans="1:14" outlineLevel="3" x14ac:dyDescent="0.2">
      <c r="A128" s="5">
        <v>347</v>
      </c>
      <c r="B128" s="6">
        <v>45288</v>
      </c>
      <c r="C128" s="7" t="s">
        <v>12</v>
      </c>
      <c r="D128" s="8">
        <v>17</v>
      </c>
      <c r="E128" s="5" t="str">
        <f>VLOOKUP(D128,Klienci!$B$2:$C$25,2,0)</f>
        <v>GARIA OLSZTYN</v>
      </c>
      <c r="F128" s="5" t="str">
        <f>VLOOKUP(E128,Klienci!$C$2:$D$25,2,0)</f>
        <v>dealer autoryzowany</v>
      </c>
      <c r="G128" s="5" t="str">
        <f>VLOOKUP(E128,Klienci!$C$2:$E$25,3,0)</f>
        <v>północny</v>
      </c>
      <c r="H128" s="9">
        <v>5919.58</v>
      </c>
      <c r="I128" s="9">
        <f t="shared" si="30"/>
        <v>1361.5</v>
      </c>
      <c r="J128" s="9">
        <f t="shared" si="31"/>
        <v>7281.08</v>
      </c>
      <c r="K128" s="6">
        <f t="shared" si="32"/>
        <v>45319</v>
      </c>
      <c r="L128" s="6">
        <v>45320</v>
      </c>
      <c r="M128" s="5">
        <f t="shared" si="33"/>
        <v>1</v>
      </c>
      <c r="N128" s="5">
        <f t="shared" si="34"/>
        <v>2024</v>
      </c>
    </row>
    <row r="129" spans="1:14" outlineLevel="2" x14ac:dyDescent="0.2">
      <c r="A129" s="5"/>
      <c r="B129" s="6"/>
      <c r="C129" s="7"/>
      <c r="D129" s="8"/>
      <c r="E129" s="37" t="s">
        <v>80</v>
      </c>
      <c r="F129" s="5"/>
      <c r="G129" s="5"/>
      <c r="H129" s="9">
        <f>SUBTOTAL(9,H80:H128)</f>
        <v>346188.21000000014</v>
      </c>
      <c r="I129" s="9"/>
      <c r="J129" s="9">
        <f>SUBTOTAL(9,J80:J128)</f>
        <v>425811.48000000004</v>
      </c>
      <c r="K129" s="6"/>
      <c r="L129" s="6"/>
      <c r="M129" s="5"/>
      <c r="N129" s="5"/>
    </row>
    <row r="130" spans="1:14" outlineLevel="3" x14ac:dyDescent="0.2">
      <c r="A130" s="5">
        <v>32</v>
      </c>
      <c r="B130" s="6">
        <v>44956</v>
      </c>
      <c r="C130" s="7" t="s">
        <v>11</v>
      </c>
      <c r="D130" s="8">
        <v>1</v>
      </c>
      <c r="E130" s="5" t="str">
        <f>VLOOKUP(D130,Klienci!$B$2:$C$25,2,0)</f>
        <v>JAFAN WARSZAWA</v>
      </c>
      <c r="F130" s="5" t="str">
        <f>VLOOKUP(E130,Klienci!$C$2:$D$25,2,0)</f>
        <v>dealer autoryzowany</v>
      </c>
      <c r="G130" s="5" t="str">
        <f>VLOOKUP(E130,Klienci!$C$2:$E$25,3,0)</f>
        <v>centralny i wschodni</v>
      </c>
      <c r="H130" s="9">
        <v>6544.4</v>
      </c>
      <c r="I130" s="9">
        <f t="shared" ref="I130:I139" si="35">ROUND(H130*VAT,2)</f>
        <v>1505.21</v>
      </c>
      <c r="J130" s="9">
        <f t="shared" ref="J130:J139" si="36">H130+I130</f>
        <v>8049.61</v>
      </c>
      <c r="K130" s="6">
        <f t="shared" ref="K130:K139" si="37">IF(F130=$R$2,EDATE(B130,1),IF(F130=$R$3,B130+21,B130+14))</f>
        <v>44985</v>
      </c>
      <c r="L130" s="6">
        <v>44991</v>
      </c>
      <c r="M130" s="5">
        <f t="shared" ref="M130:M139" si="38">L130-K130</f>
        <v>6</v>
      </c>
      <c r="N130" s="5" t="str">
        <f t="shared" ref="N130:N139" si="39">VLOOKUP(L130,$Q$6:$R$12,2,1)</f>
        <v>kw.1</v>
      </c>
    </row>
    <row r="131" spans="1:14" outlineLevel="3" x14ac:dyDescent="0.2">
      <c r="A131" s="5">
        <v>78</v>
      </c>
      <c r="B131" s="6">
        <v>45006</v>
      </c>
      <c r="C131" s="7" t="s">
        <v>11</v>
      </c>
      <c r="D131" s="8">
        <v>1</v>
      </c>
      <c r="E131" s="5" t="str">
        <f>VLOOKUP(D131,Klienci!$B$2:$C$25,2,0)</f>
        <v>JAFAN WARSZAWA</v>
      </c>
      <c r="F131" s="5" t="str">
        <f>VLOOKUP(E131,Klienci!$C$2:$D$25,2,0)</f>
        <v>dealer autoryzowany</v>
      </c>
      <c r="G131" s="5" t="str">
        <f>VLOOKUP(E131,Klienci!$C$2:$E$25,3,0)</f>
        <v>centralny i wschodni</v>
      </c>
      <c r="H131" s="9">
        <v>13410.01</v>
      </c>
      <c r="I131" s="9">
        <f t="shared" si="35"/>
        <v>3084.3</v>
      </c>
      <c r="J131" s="9">
        <f t="shared" si="36"/>
        <v>16494.310000000001</v>
      </c>
      <c r="K131" s="6">
        <f t="shared" si="37"/>
        <v>45037</v>
      </c>
      <c r="L131" s="6">
        <v>45041</v>
      </c>
      <c r="M131" s="5">
        <f t="shared" si="38"/>
        <v>4</v>
      </c>
      <c r="N131" s="5" t="str">
        <f t="shared" si="39"/>
        <v>kw.2</v>
      </c>
    </row>
    <row r="132" spans="1:14" outlineLevel="3" x14ac:dyDescent="0.2">
      <c r="A132" s="5">
        <v>112</v>
      </c>
      <c r="B132" s="6">
        <v>45053</v>
      </c>
      <c r="C132" s="7" t="s">
        <v>11</v>
      </c>
      <c r="D132" s="8">
        <v>1</v>
      </c>
      <c r="E132" s="5" t="str">
        <f>VLOOKUP(D132,Klienci!$B$2:$C$25,2,0)</f>
        <v>JAFAN WARSZAWA</v>
      </c>
      <c r="F132" s="5" t="str">
        <f>VLOOKUP(E132,Klienci!$C$2:$D$25,2,0)</f>
        <v>dealer autoryzowany</v>
      </c>
      <c r="G132" s="5" t="str">
        <f>VLOOKUP(E132,Klienci!$C$2:$E$25,3,0)</f>
        <v>centralny i wschodni</v>
      </c>
      <c r="H132" s="9">
        <v>11748.99</v>
      </c>
      <c r="I132" s="9">
        <f t="shared" si="35"/>
        <v>2702.27</v>
      </c>
      <c r="J132" s="9">
        <f t="shared" si="36"/>
        <v>14451.26</v>
      </c>
      <c r="K132" s="6">
        <f t="shared" si="37"/>
        <v>45084</v>
      </c>
      <c r="L132" s="6">
        <v>45081</v>
      </c>
      <c r="M132" s="5">
        <f t="shared" si="38"/>
        <v>-3</v>
      </c>
      <c r="N132" s="5" t="str">
        <f t="shared" si="39"/>
        <v>kw.2</v>
      </c>
    </row>
    <row r="133" spans="1:14" outlineLevel="3" x14ac:dyDescent="0.2">
      <c r="A133" s="5">
        <v>119</v>
      </c>
      <c r="B133" s="6">
        <v>45060</v>
      </c>
      <c r="C133" s="7" t="s">
        <v>12</v>
      </c>
      <c r="D133" s="8">
        <v>1</v>
      </c>
      <c r="E133" s="5" t="str">
        <f>VLOOKUP(D133,Klienci!$B$2:$C$25,2,0)</f>
        <v>JAFAN WARSZAWA</v>
      </c>
      <c r="F133" s="5" t="str">
        <f>VLOOKUP(E133,Klienci!$C$2:$D$25,2,0)</f>
        <v>dealer autoryzowany</v>
      </c>
      <c r="G133" s="5" t="str">
        <f>VLOOKUP(E133,Klienci!$C$2:$E$25,3,0)</f>
        <v>centralny i wschodni</v>
      </c>
      <c r="H133" s="9">
        <v>14660.17</v>
      </c>
      <c r="I133" s="9">
        <f t="shared" si="35"/>
        <v>3371.84</v>
      </c>
      <c r="J133" s="9">
        <f t="shared" si="36"/>
        <v>18032.010000000002</v>
      </c>
      <c r="K133" s="6">
        <f t="shared" si="37"/>
        <v>45091</v>
      </c>
      <c r="L133" s="6">
        <v>45089</v>
      </c>
      <c r="M133" s="5">
        <f t="shared" si="38"/>
        <v>-2</v>
      </c>
      <c r="N133" s="5" t="str">
        <f t="shared" si="39"/>
        <v>kw.2</v>
      </c>
    </row>
    <row r="134" spans="1:14" outlineLevel="3" x14ac:dyDescent="0.2">
      <c r="A134" s="5">
        <v>130</v>
      </c>
      <c r="B134" s="6">
        <v>45071</v>
      </c>
      <c r="C134" s="7" t="s">
        <v>11</v>
      </c>
      <c r="D134" s="8">
        <v>1</v>
      </c>
      <c r="E134" s="5" t="str">
        <f>VLOOKUP(D134,Klienci!$B$2:$C$25,2,0)</f>
        <v>JAFAN WARSZAWA</v>
      </c>
      <c r="F134" s="5" t="str">
        <f>VLOOKUP(E134,Klienci!$C$2:$D$25,2,0)</f>
        <v>dealer autoryzowany</v>
      </c>
      <c r="G134" s="5" t="str">
        <f>VLOOKUP(E134,Klienci!$C$2:$E$25,3,0)</f>
        <v>centralny i wschodni</v>
      </c>
      <c r="H134" s="9">
        <v>12526.52</v>
      </c>
      <c r="I134" s="9">
        <f t="shared" si="35"/>
        <v>2881.1</v>
      </c>
      <c r="J134" s="9">
        <f t="shared" si="36"/>
        <v>15407.62</v>
      </c>
      <c r="K134" s="6">
        <f t="shared" si="37"/>
        <v>45102</v>
      </c>
      <c r="L134" s="6">
        <v>45101</v>
      </c>
      <c r="M134" s="5">
        <f t="shared" si="38"/>
        <v>-1</v>
      </c>
      <c r="N134" s="5" t="str">
        <f t="shared" si="39"/>
        <v>kw.2</v>
      </c>
    </row>
    <row r="135" spans="1:14" outlineLevel="3" x14ac:dyDescent="0.2">
      <c r="A135" s="5">
        <v>148</v>
      </c>
      <c r="B135" s="6">
        <v>45083</v>
      </c>
      <c r="C135" s="7" t="s">
        <v>12</v>
      </c>
      <c r="D135" s="8">
        <v>1</v>
      </c>
      <c r="E135" s="5" t="str">
        <f>VLOOKUP(D135,Klienci!$B$2:$C$25,2,0)</f>
        <v>JAFAN WARSZAWA</v>
      </c>
      <c r="F135" s="5" t="str">
        <f>VLOOKUP(E135,Klienci!$C$2:$D$25,2,0)</f>
        <v>dealer autoryzowany</v>
      </c>
      <c r="G135" s="5" t="str">
        <f>VLOOKUP(E135,Klienci!$C$2:$E$25,3,0)</f>
        <v>centralny i wschodni</v>
      </c>
      <c r="H135" s="9">
        <v>9574.9500000000007</v>
      </c>
      <c r="I135" s="9">
        <f t="shared" si="35"/>
        <v>2202.2399999999998</v>
      </c>
      <c r="J135" s="9">
        <f t="shared" si="36"/>
        <v>11777.19</v>
      </c>
      <c r="K135" s="6">
        <f t="shared" si="37"/>
        <v>45113</v>
      </c>
      <c r="L135" s="6">
        <v>45114</v>
      </c>
      <c r="M135" s="5">
        <f t="shared" si="38"/>
        <v>1</v>
      </c>
      <c r="N135" s="5" t="str">
        <f t="shared" si="39"/>
        <v>kw.3</v>
      </c>
    </row>
    <row r="136" spans="1:14" outlineLevel="3" x14ac:dyDescent="0.2">
      <c r="A136" s="5">
        <v>209</v>
      </c>
      <c r="B136" s="6">
        <v>45132</v>
      </c>
      <c r="C136" s="7" t="s">
        <v>11</v>
      </c>
      <c r="D136" s="8">
        <v>1</v>
      </c>
      <c r="E136" s="5" t="str">
        <f>VLOOKUP(D136,Klienci!$B$2:$C$25,2,0)</f>
        <v>JAFAN WARSZAWA</v>
      </c>
      <c r="F136" s="5" t="str">
        <f>VLOOKUP(E136,Klienci!$C$2:$D$25,2,0)</f>
        <v>dealer autoryzowany</v>
      </c>
      <c r="G136" s="5" t="str">
        <f>VLOOKUP(E136,Klienci!$C$2:$E$25,3,0)</f>
        <v>centralny i wschodni</v>
      </c>
      <c r="H136" s="9">
        <v>7734.32</v>
      </c>
      <c r="I136" s="9">
        <f t="shared" si="35"/>
        <v>1778.89</v>
      </c>
      <c r="J136" s="9">
        <f t="shared" si="36"/>
        <v>9513.2099999999991</v>
      </c>
      <c r="K136" s="6">
        <f t="shared" si="37"/>
        <v>45163</v>
      </c>
      <c r="L136" s="6">
        <v>45157</v>
      </c>
      <c r="M136" s="5">
        <f t="shared" si="38"/>
        <v>-6</v>
      </c>
      <c r="N136" s="5" t="str">
        <f t="shared" si="39"/>
        <v>kw.3</v>
      </c>
    </row>
    <row r="137" spans="1:14" outlineLevel="3" x14ac:dyDescent="0.2">
      <c r="A137" s="5">
        <v>216</v>
      </c>
      <c r="B137" s="6">
        <v>45143</v>
      </c>
      <c r="C137" s="7" t="s">
        <v>11</v>
      </c>
      <c r="D137" s="8">
        <v>1</v>
      </c>
      <c r="E137" s="5" t="str">
        <f>VLOOKUP(D137,Klienci!$B$2:$C$25,2,0)</f>
        <v>JAFAN WARSZAWA</v>
      </c>
      <c r="F137" s="5" t="str">
        <f>VLOOKUP(E137,Klienci!$C$2:$D$25,2,0)</f>
        <v>dealer autoryzowany</v>
      </c>
      <c r="G137" s="5" t="str">
        <f>VLOOKUP(E137,Klienci!$C$2:$E$25,3,0)</f>
        <v>centralny i wschodni</v>
      </c>
      <c r="H137" s="9">
        <v>8899.07</v>
      </c>
      <c r="I137" s="9">
        <f t="shared" si="35"/>
        <v>2046.79</v>
      </c>
      <c r="J137" s="9">
        <f t="shared" si="36"/>
        <v>10945.86</v>
      </c>
      <c r="K137" s="6">
        <f t="shared" si="37"/>
        <v>45174</v>
      </c>
      <c r="L137" s="6">
        <v>45170</v>
      </c>
      <c r="M137" s="5">
        <f t="shared" si="38"/>
        <v>-4</v>
      </c>
      <c r="N137" s="5" t="str">
        <f t="shared" si="39"/>
        <v>kw.3</v>
      </c>
    </row>
    <row r="138" spans="1:14" outlineLevel="3" x14ac:dyDescent="0.2">
      <c r="A138" s="5">
        <v>291</v>
      </c>
      <c r="B138" s="6">
        <v>45219</v>
      </c>
      <c r="C138" s="7" t="s">
        <v>11</v>
      </c>
      <c r="D138" s="8">
        <v>1</v>
      </c>
      <c r="E138" s="5" t="str">
        <f>VLOOKUP(D138,Klienci!$B$2:$C$25,2,0)</f>
        <v>JAFAN WARSZAWA</v>
      </c>
      <c r="F138" s="5" t="str">
        <f>VLOOKUP(E138,Klienci!$C$2:$D$25,2,0)</f>
        <v>dealer autoryzowany</v>
      </c>
      <c r="G138" s="5" t="str">
        <f>VLOOKUP(E138,Klienci!$C$2:$E$25,3,0)</f>
        <v>centralny i wschodni</v>
      </c>
      <c r="H138" s="9">
        <v>10884.88</v>
      </c>
      <c r="I138" s="9">
        <f t="shared" si="35"/>
        <v>2503.52</v>
      </c>
      <c r="J138" s="9">
        <f t="shared" si="36"/>
        <v>13388.4</v>
      </c>
      <c r="K138" s="6">
        <f t="shared" si="37"/>
        <v>45250</v>
      </c>
      <c r="L138" s="6">
        <v>45247</v>
      </c>
      <c r="M138" s="5">
        <f t="shared" si="38"/>
        <v>-3</v>
      </c>
      <c r="N138" s="5" t="str">
        <f t="shared" si="39"/>
        <v>kw.4</v>
      </c>
    </row>
    <row r="139" spans="1:14" outlineLevel="3" x14ac:dyDescent="0.2">
      <c r="A139" s="5">
        <v>330</v>
      </c>
      <c r="B139" s="6">
        <v>45269</v>
      </c>
      <c r="C139" s="7" t="s">
        <v>11</v>
      </c>
      <c r="D139" s="8">
        <v>1</v>
      </c>
      <c r="E139" s="5" t="str">
        <f>VLOOKUP(D139,Klienci!$B$2:$C$25,2,0)</f>
        <v>JAFAN WARSZAWA</v>
      </c>
      <c r="F139" s="5" t="str">
        <f>VLOOKUP(E139,Klienci!$C$2:$D$25,2,0)</f>
        <v>dealer autoryzowany</v>
      </c>
      <c r="G139" s="5" t="str">
        <f>VLOOKUP(E139,Klienci!$C$2:$E$25,3,0)</f>
        <v>centralny i wschodni</v>
      </c>
      <c r="H139" s="9">
        <v>9869.1</v>
      </c>
      <c r="I139" s="9">
        <f t="shared" si="35"/>
        <v>2269.89</v>
      </c>
      <c r="J139" s="9">
        <f t="shared" si="36"/>
        <v>12138.99</v>
      </c>
      <c r="K139" s="6">
        <f t="shared" si="37"/>
        <v>45300</v>
      </c>
      <c r="L139" s="6">
        <v>45307</v>
      </c>
      <c r="M139" s="5">
        <f t="shared" si="38"/>
        <v>7</v>
      </c>
      <c r="N139" s="5">
        <f t="shared" si="39"/>
        <v>2024</v>
      </c>
    </row>
    <row r="140" spans="1:14" outlineLevel="2" x14ac:dyDescent="0.2">
      <c r="A140" s="5"/>
      <c r="B140" s="6"/>
      <c r="C140" s="7"/>
      <c r="D140" s="8"/>
      <c r="E140" s="37" t="s">
        <v>81</v>
      </c>
      <c r="F140" s="5"/>
      <c r="G140" s="5"/>
      <c r="H140" s="9">
        <f>SUBTOTAL(9,H130:H139)</f>
        <v>105852.41</v>
      </c>
      <c r="I140" s="9"/>
      <c r="J140" s="9">
        <f>SUBTOTAL(9,J130:J139)</f>
        <v>130198.45999999999</v>
      </c>
      <c r="K140" s="6"/>
      <c r="L140" s="6"/>
      <c r="M140" s="5"/>
      <c r="N140" s="5"/>
    </row>
    <row r="141" spans="1:14" outlineLevel="3" x14ac:dyDescent="0.2">
      <c r="A141" s="5">
        <v>5</v>
      </c>
      <c r="B141" s="6">
        <v>44929</v>
      </c>
      <c r="C141" s="7" t="s">
        <v>11</v>
      </c>
      <c r="D141" s="8">
        <v>4</v>
      </c>
      <c r="E141" s="5" t="str">
        <f>VLOOKUP(D141,Klienci!$B$2:$C$25,2,0)</f>
        <v>KAR-PEK POZNAN</v>
      </c>
      <c r="F141" s="5" t="str">
        <f>VLOOKUP(E141,Klienci!$C$2:$D$25,2,0)</f>
        <v>dealer autoryzowany</v>
      </c>
      <c r="G141" s="5" t="str">
        <f>VLOOKUP(E141,Klienci!$C$2:$E$25,3,0)</f>
        <v>zachodni</v>
      </c>
      <c r="H141" s="9">
        <v>18492.02</v>
      </c>
      <c r="I141" s="9">
        <f t="shared" ref="I141:I153" si="40">ROUND(H141*VAT,2)</f>
        <v>4253.16</v>
      </c>
      <c r="J141" s="9">
        <f t="shared" ref="J141:J153" si="41">H141+I141</f>
        <v>22745.18</v>
      </c>
      <c r="K141" s="6">
        <f t="shared" ref="K141:K153" si="42">IF(F141=$R$2,EDATE(B141,1),IF(F141=$R$3,B141+21,B141+14))</f>
        <v>44960</v>
      </c>
      <c r="L141" s="6">
        <v>44963</v>
      </c>
      <c r="M141" s="5">
        <f t="shared" ref="M141:M153" si="43">L141-K141</f>
        <v>3</v>
      </c>
      <c r="N141" s="5" t="str">
        <f t="shared" ref="N141:N153" si="44">VLOOKUP(L141,$Q$6:$R$12,2,1)</f>
        <v>kw.1</v>
      </c>
    </row>
    <row r="142" spans="1:14" outlineLevel="3" x14ac:dyDescent="0.2">
      <c r="A142" s="5">
        <v>47</v>
      </c>
      <c r="B142" s="6">
        <v>44965</v>
      </c>
      <c r="C142" s="7" t="s">
        <v>11</v>
      </c>
      <c r="D142" s="8">
        <v>4</v>
      </c>
      <c r="E142" s="5" t="str">
        <f>VLOOKUP(D142,Klienci!$B$2:$C$25,2,0)</f>
        <v>KAR-PEK POZNAN</v>
      </c>
      <c r="F142" s="5" t="str">
        <f>VLOOKUP(E142,Klienci!$C$2:$D$25,2,0)</f>
        <v>dealer autoryzowany</v>
      </c>
      <c r="G142" s="5" t="str">
        <f>VLOOKUP(E142,Klienci!$C$2:$E$25,3,0)</f>
        <v>zachodni</v>
      </c>
      <c r="H142" s="9">
        <v>17277.68</v>
      </c>
      <c r="I142" s="9">
        <f t="shared" si="40"/>
        <v>3973.87</v>
      </c>
      <c r="J142" s="9">
        <f t="shared" si="41"/>
        <v>21251.55</v>
      </c>
      <c r="K142" s="6">
        <f t="shared" si="42"/>
        <v>44993</v>
      </c>
      <c r="L142" s="6">
        <v>44998</v>
      </c>
      <c r="M142" s="5">
        <f t="shared" si="43"/>
        <v>5</v>
      </c>
      <c r="N142" s="5" t="str">
        <f t="shared" si="44"/>
        <v>kw.1</v>
      </c>
    </row>
    <row r="143" spans="1:14" outlineLevel="3" x14ac:dyDescent="0.2">
      <c r="A143" s="5">
        <v>58</v>
      </c>
      <c r="B143" s="6">
        <v>44979</v>
      </c>
      <c r="C143" s="7" t="s">
        <v>11</v>
      </c>
      <c r="D143" s="8">
        <v>4</v>
      </c>
      <c r="E143" s="5" t="str">
        <f>VLOOKUP(D143,Klienci!$B$2:$C$25,2,0)</f>
        <v>KAR-PEK POZNAN</v>
      </c>
      <c r="F143" s="5" t="str">
        <f>VLOOKUP(E143,Klienci!$C$2:$D$25,2,0)</f>
        <v>dealer autoryzowany</v>
      </c>
      <c r="G143" s="5" t="str">
        <f>VLOOKUP(E143,Klienci!$C$2:$E$25,3,0)</f>
        <v>zachodni</v>
      </c>
      <c r="H143" s="9">
        <v>22988.71</v>
      </c>
      <c r="I143" s="9">
        <f t="shared" si="40"/>
        <v>5287.4</v>
      </c>
      <c r="J143" s="9">
        <f t="shared" si="41"/>
        <v>28276.11</v>
      </c>
      <c r="K143" s="6">
        <f t="shared" si="42"/>
        <v>45007</v>
      </c>
      <c r="L143" s="6">
        <v>45010</v>
      </c>
      <c r="M143" s="5">
        <f t="shared" si="43"/>
        <v>3</v>
      </c>
      <c r="N143" s="5" t="str">
        <f t="shared" si="44"/>
        <v>kw.1</v>
      </c>
    </row>
    <row r="144" spans="1:14" outlineLevel="3" x14ac:dyDescent="0.2">
      <c r="A144" s="5">
        <v>62</v>
      </c>
      <c r="B144" s="6">
        <v>44983</v>
      </c>
      <c r="C144" s="7" t="s">
        <v>11</v>
      </c>
      <c r="D144" s="8">
        <v>4</v>
      </c>
      <c r="E144" s="5" t="str">
        <f>VLOOKUP(D144,Klienci!$B$2:$C$25,2,0)</f>
        <v>KAR-PEK POZNAN</v>
      </c>
      <c r="F144" s="5" t="str">
        <f>VLOOKUP(E144,Klienci!$C$2:$D$25,2,0)</f>
        <v>dealer autoryzowany</v>
      </c>
      <c r="G144" s="5" t="str">
        <f>VLOOKUP(E144,Klienci!$C$2:$E$25,3,0)</f>
        <v>zachodni</v>
      </c>
      <c r="H144" s="9">
        <v>16626.939999999999</v>
      </c>
      <c r="I144" s="9">
        <f t="shared" si="40"/>
        <v>3824.2</v>
      </c>
      <c r="J144" s="9">
        <f t="shared" si="41"/>
        <v>20451.14</v>
      </c>
      <c r="K144" s="6">
        <f t="shared" si="42"/>
        <v>45011</v>
      </c>
      <c r="L144" s="6">
        <v>45020</v>
      </c>
      <c r="M144" s="5">
        <f t="shared" si="43"/>
        <v>9</v>
      </c>
      <c r="N144" s="5" t="str">
        <f t="shared" si="44"/>
        <v>kw.2</v>
      </c>
    </row>
    <row r="145" spans="1:14" outlineLevel="3" x14ac:dyDescent="0.2">
      <c r="A145" s="5">
        <v>72</v>
      </c>
      <c r="B145" s="6">
        <v>45000</v>
      </c>
      <c r="C145" s="7" t="s">
        <v>11</v>
      </c>
      <c r="D145" s="8">
        <v>4</v>
      </c>
      <c r="E145" s="5" t="str">
        <f>VLOOKUP(D145,Klienci!$B$2:$C$25,2,0)</f>
        <v>KAR-PEK POZNAN</v>
      </c>
      <c r="F145" s="5" t="str">
        <f>VLOOKUP(E145,Klienci!$C$2:$D$25,2,0)</f>
        <v>dealer autoryzowany</v>
      </c>
      <c r="G145" s="5" t="str">
        <f>VLOOKUP(E145,Klienci!$C$2:$E$25,3,0)</f>
        <v>zachodni</v>
      </c>
      <c r="H145" s="9">
        <v>21991.18</v>
      </c>
      <c r="I145" s="9">
        <f t="shared" si="40"/>
        <v>5057.97</v>
      </c>
      <c r="J145" s="9">
        <f t="shared" si="41"/>
        <v>27049.15</v>
      </c>
      <c r="K145" s="6">
        <f t="shared" si="42"/>
        <v>45031</v>
      </c>
      <c r="L145" s="6">
        <v>45027</v>
      </c>
      <c r="M145" s="5">
        <f t="shared" si="43"/>
        <v>-4</v>
      </c>
      <c r="N145" s="5" t="str">
        <f t="shared" si="44"/>
        <v>kw.2</v>
      </c>
    </row>
    <row r="146" spans="1:14" outlineLevel="3" x14ac:dyDescent="0.2">
      <c r="A146" s="5">
        <v>90</v>
      </c>
      <c r="B146" s="6">
        <v>45023</v>
      </c>
      <c r="C146" s="7" t="s">
        <v>11</v>
      </c>
      <c r="D146" s="8">
        <v>4</v>
      </c>
      <c r="E146" s="5" t="str">
        <f>VLOOKUP(D146,Klienci!$B$2:$C$25,2,0)</f>
        <v>KAR-PEK POZNAN</v>
      </c>
      <c r="F146" s="5" t="str">
        <f>VLOOKUP(E146,Klienci!$C$2:$D$25,2,0)</f>
        <v>dealer autoryzowany</v>
      </c>
      <c r="G146" s="5" t="str">
        <f>VLOOKUP(E146,Klienci!$C$2:$E$25,3,0)</f>
        <v>zachodni</v>
      </c>
      <c r="H146" s="9">
        <v>19815.36</v>
      </c>
      <c r="I146" s="9">
        <f t="shared" si="40"/>
        <v>4557.53</v>
      </c>
      <c r="J146" s="9">
        <f t="shared" si="41"/>
        <v>24372.89</v>
      </c>
      <c r="K146" s="6">
        <f t="shared" si="42"/>
        <v>45053</v>
      </c>
      <c r="L146" s="6">
        <v>45051</v>
      </c>
      <c r="M146" s="5">
        <f t="shared" si="43"/>
        <v>-2</v>
      </c>
      <c r="N146" s="5" t="str">
        <f t="shared" si="44"/>
        <v>kw.2</v>
      </c>
    </row>
    <row r="147" spans="1:14" outlineLevel="3" x14ac:dyDescent="0.2">
      <c r="A147" s="5">
        <v>172</v>
      </c>
      <c r="B147" s="6">
        <v>45101</v>
      </c>
      <c r="C147" s="7" t="s">
        <v>11</v>
      </c>
      <c r="D147" s="8">
        <v>4</v>
      </c>
      <c r="E147" s="5" t="str">
        <f>VLOOKUP(D147,Klienci!$B$2:$C$25,2,0)</f>
        <v>KAR-PEK POZNAN</v>
      </c>
      <c r="F147" s="5" t="str">
        <f>VLOOKUP(E147,Klienci!$C$2:$D$25,2,0)</f>
        <v>dealer autoryzowany</v>
      </c>
      <c r="G147" s="5" t="str">
        <f>VLOOKUP(E147,Klienci!$C$2:$E$25,3,0)</f>
        <v>zachodni</v>
      </c>
      <c r="H147" s="9">
        <v>21900.77</v>
      </c>
      <c r="I147" s="9">
        <f t="shared" si="40"/>
        <v>5037.18</v>
      </c>
      <c r="J147" s="9">
        <f t="shared" si="41"/>
        <v>26937.95</v>
      </c>
      <c r="K147" s="6">
        <f t="shared" si="42"/>
        <v>45131</v>
      </c>
      <c r="L147" s="6">
        <v>45130</v>
      </c>
      <c r="M147" s="5">
        <f t="shared" si="43"/>
        <v>-1</v>
      </c>
      <c r="N147" s="5" t="str">
        <f t="shared" si="44"/>
        <v>kw.3</v>
      </c>
    </row>
    <row r="148" spans="1:14" outlineLevel="3" x14ac:dyDescent="0.2">
      <c r="A148" s="5">
        <v>177</v>
      </c>
      <c r="B148" s="6">
        <v>45104</v>
      </c>
      <c r="C148" s="7" t="s">
        <v>11</v>
      </c>
      <c r="D148" s="8">
        <v>4</v>
      </c>
      <c r="E148" s="5" t="str">
        <f>VLOOKUP(D148,Klienci!$B$2:$C$25,2,0)</f>
        <v>KAR-PEK POZNAN</v>
      </c>
      <c r="F148" s="5" t="str">
        <f>VLOOKUP(E148,Klienci!$C$2:$D$25,2,0)</f>
        <v>dealer autoryzowany</v>
      </c>
      <c r="G148" s="5" t="str">
        <f>VLOOKUP(E148,Klienci!$C$2:$E$25,3,0)</f>
        <v>zachodni</v>
      </c>
      <c r="H148" s="9">
        <v>22055.87</v>
      </c>
      <c r="I148" s="9">
        <f t="shared" si="40"/>
        <v>5072.8500000000004</v>
      </c>
      <c r="J148" s="9">
        <f t="shared" si="41"/>
        <v>27128.720000000001</v>
      </c>
      <c r="K148" s="6">
        <f t="shared" si="42"/>
        <v>45134</v>
      </c>
      <c r="L148" s="6">
        <v>45133</v>
      </c>
      <c r="M148" s="5">
        <f t="shared" si="43"/>
        <v>-1</v>
      </c>
      <c r="N148" s="5" t="str">
        <f t="shared" si="44"/>
        <v>kw.3</v>
      </c>
    </row>
    <row r="149" spans="1:14" outlineLevel="3" x14ac:dyDescent="0.2">
      <c r="A149" s="5">
        <v>270</v>
      </c>
      <c r="B149" s="6">
        <v>45203</v>
      </c>
      <c r="C149" s="7" t="s">
        <v>11</v>
      </c>
      <c r="D149" s="8">
        <v>4</v>
      </c>
      <c r="E149" s="5" t="str">
        <f>VLOOKUP(D149,Klienci!$B$2:$C$25,2,0)</f>
        <v>KAR-PEK POZNAN</v>
      </c>
      <c r="F149" s="5" t="str">
        <f>VLOOKUP(E149,Klienci!$C$2:$D$25,2,0)</f>
        <v>dealer autoryzowany</v>
      </c>
      <c r="G149" s="5" t="str">
        <f>VLOOKUP(E149,Klienci!$C$2:$E$25,3,0)</f>
        <v>zachodni</v>
      </c>
      <c r="H149" s="9">
        <v>20366.21</v>
      </c>
      <c r="I149" s="9">
        <f t="shared" si="40"/>
        <v>4684.2299999999996</v>
      </c>
      <c r="J149" s="9">
        <f t="shared" si="41"/>
        <v>25050.44</v>
      </c>
      <c r="K149" s="6">
        <f t="shared" si="42"/>
        <v>45234</v>
      </c>
      <c r="L149" s="6">
        <v>45236</v>
      </c>
      <c r="M149" s="5">
        <f t="shared" si="43"/>
        <v>2</v>
      </c>
      <c r="N149" s="5" t="str">
        <f t="shared" si="44"/>
        <v>kw.4</v>
      </c>
    </row>
    <row r="150" spans="1:14" outlineLevel="3" x14ac:dyDescent="0.2">
      <c r="A150" s="5">
        <v>278</v>
      </c>
      <c r="B150" s="6">
        <v>45207</v>
      </c>
      <c r="C150" s="7" t="s">
        <v>11</v>
      </c>
      <c r="D150" s="8">
        <v>4</v>
      </c>
      <c r="E150" s="5" t="str">
        <f>VLOOKUP(D150,Klienci!$B$2:$C$25,2,0)</f>
        <v>KAR-PEK POZNAN</v>
      </c>
      <c r="F150" s="5" t="str">
        <f>VLOOKUP(E150,Klienci!$C$2:$D$25,2,0)</f>
        <v>dealer autoryzowany</v>
      </c>
      <c r="G150" s="5" t="str">
        <f>VLOOKUP(E150,Klienci!$C$2:$E$25,3,0)</f>
        <v>zachodni</v>
      </c>
      <c r="H150" s="9">
        <v>22590.07</v>
      </c>
      <c r="I150" s="9">
        <f t="shared" si="40"/>
        <v>5195.72</v>
      </c>
      <c r="J150" s="9">
        <f t="shared" si="41"/>
        <v>27785.79</v>
      </c>
      <c r="K150" s="6">
        <f t="shared" si="42"/>
        <v>45238</v>
      </c>
      <c r="L150" s="6">
        <v>45240</v>
      </c>
      <c r="M150" s="5">
        <f t="shared" si="43"/>
        <v>2</v>
      </c>
      <c r="N150" s="5" t="str">
        <f t="shared" si="44"/>
        <v>kw.4</v>
      </c>
    </row>
    <row r="151" spans="1:14" outlineLevel="3" x14ac:dyDescent="0.2">
      <c r="A151" s="5">
        <v>280</v>
      </c>
      <c r="B151" s="6">
        <v>45210</v>
      </c>
      <c r="C151" s="7" t="s">
        <v>11</v>
      </c>
      <c r="D151" s="8">
        <v>4</v>
      </c>
      <c r="E151" s="5" t="str">
        <f>VLOOKUP(D151,Klienci!$B$2:$C$25,2,0)</f>
        <v>KAR-PEK POZNAN</v>
      </c>
      <c r="F151" s="5" t="str">
        <f>VLOOKUP(E151,Klienci!$C$2:$D$25,2,0)</f>
        <v>dealer autoryzowany</v>
      </c>
      <c r="G151" s="5" t="str">
        <f>VLOOKUP(E151,Klienci!$C$2:$E$25,3,0)</f>
        <v>zachodni</v>
      </c>
      <c r="H151" s="9">
        <v>21129.89</v>
      </c>
      <c r="I151" s="9">
        <f t="shared" si="40"/>
        <v>4859.87</v>
      </c>
      <c r="J151" s="9">
        <f t="shared" si="41"/>
        <v>25989.759999999998</v>
      </c>
      <c r="K151" s="6">
        <f t="shared" si="42"/>
        <v>45241</v>
      </c>
      <c r="L151" s="6">
        <v>45241</v>
      </c>
      <c r="M151" s="5">
        <f t="shared" si="43"/>
        <v>0</v>
      </c>
      <c r="N151" s="5" t="str">
        <f t="shared" si="44"/>
        <v>kw.4</v>
      </c>
    </row>
    <row r="152" spans="1:14" outlineLevel="3" x14ac:dyDescent="0.2">
      <c r="A152" s="5">
        <v>303</v>
      </c>
      <c r="B152" s="6">
        <v>45234</v>
      </c>
      <c r="C152" s="7" t="s">
        <v>11</v>
      </c>
      <c r="D152" s="8">
        <v>4</v>
      </c>
      <c r="E152" s="5" t="str">
        <f>VLOOKUP(D152,Klienci!$B$2:$C$25,2,0)</f>
        <v>KAR-PEK POZNAN</v>
      </c>
      <c r="F152" s="5" t="str">
        <f>VLOOKUP(E152,Klienci!$C$2:$D$25,2,0)</f>
        <v>dealer autoryzowany</v>
      </c>
      <c r="G152" s="5" t="str">
        <f>VLOOKUP(E152,Klienci!$C$2:$E$25,3,0)</f>
        <v>zachodni</v>
      </c>
      <c r="H152" s="9">
        <v>15425.28</v>
      </c>
      <c r="I152" s="9">
        <f t="shared" si="40"/>
        <v>3547.81</v>
      </c>
      <c r="J152" s="9">
        <f t="shared" si="41"/>
        <v>18973.09</v>
      </c>
      <c r="K152" s="6">
        <f t="shared" si="42"/>
        <v>45264</v>
      </c>
      <c r="L152" s="6">
        <v>45258</v>
      </c>
      <c r="M152" s="5">
        <f t="shared" si="43"/>
        <v>-6</v>
      </c>
      <c r="N152" s="5" t="str">
        <f t="shared" si="44"/>
        <v>kw.4</v>
      </c>
    </row>
    <row r="153" spans="1:14" outlineLevel="3" x14ac:dyDescent="0.2">
      <c r="A153" s="5">
        <v>305</v>
      </c>
      <c r="B153" s="6">
        <v>45236</v>
      </c>
      <c r="C153" s="7" t="s">
        <v>11</v>
      </c>
      <c r="D153" s="8">
        <v>4</v>
      </c>
      <c r="E153" s="5" t="str">
        <f>VLOOKUP(D153,Klienci!$B$2:$C$25,2,0)</f>
        <v>KAR-PEK POZNAN</v>
      </c>
      <c r="F153" s="5" t="str">
        <f>VLOOKUP(E153,Klienci!$C$2:$D$25,2,0)</f>
        <v>dealer autoryzowany</v>
      </c>
      <c r="G153" s="5" t="str">
        <f>VLOOKUP(E153,Klienci!$C$2:$E$25,3,0)</f>
        <v>zachodni</v>
      </c>
      <c r="H153" s="9">
        <v>18631.900000000001</v>
      </c>
      <c r="I153" s="9">
        <f t="shared" si="40"/>
        <v>4285.34</v>
      </c>
      <c r="J153" s="9">
        <f t="shared" si="41"/>
        <v>22917.24</v>
      </c>
      <c r="K153" s="6">
        <f t="shared" si="42"/>
        <v>45266</v>
      </c>
      <c r="L153" s="6">
        <v>45266</v>
      </c>
      <c r="M153" s="5">
        <f t="shared" si="43"/>
        <v>0</v>
      </c>
      <c r="N153" s="5" t="str">
        <f t="shared" si="44"/>
        <v>kw.4</v>
      </c>
    </row>
    <row r="154" spans="1:14" outlineLevel="2" x14ac:dyDescent="0.2">
      <c r="A154" s="5"/>
      <c r="B154" s="6"/>
      <c r="C154" s="7"/>
      <c r="D154" s="8"/>
      <c r="E154" s="37" t="s">
        <v>82</v>
      </c>
      <c r="F154" s="5"/>
      <c r="G154" s="5"/>
      <c r="H154" s="9">
        <f>SUBTOTAL(9,H141:H153)</f>
        <v>259291.88</v>
      </c>
      <c r="I154" s="9"/>
      <c r="J154" s="9">
        <f>SUBTOTAL(9,J141:J153)</f>
        <v>318929.01000000007</v>
      </c>
      <c r="K154" s="6"/>
      <c r="L154" s="6"/>
      <c r="M154" s="5"/>
      <c r="N154" s="5"/>
    </row>
    <row r="155" spans="1:14" outlineLevel="3" x14ac:dyDescent="0.2">
      <c r="A155" s="5">
        <v>1</v>
      </c>
      <c r="B155" s="6">
        <v>44928</v>
      </c>
      <c r="C155" s="7" t="s">
        <v>11</v>
      </c>
      <c r="D155" s="8">
        <v>2</v>
      </c>
      <c r="E155" s="5" t="str">
        <f>VLOOKUP(D155,Klienci!$B$2:$C$25,2,0)</f>
        <v>O.W.P.T. POZNAN</v>
      </c>
      <c r="F155" s="5" t="str">
        <f>VLOOKUP(E155,Klienci!$C$2:$D$25,2,0)</f>
        <v>dealer autoryzowany</v>
      </c>
      <c r="G155" s="5" t="str">
        <f>VLOOKUP(E155,Klienci!$C$2:$E$25,3,0)</f>
        <v>zachodni</v>
      </c>
      <c r="H155" s="9">
        <v>14351.54</v>
      </c>
      <c r="I155" s="9">
        <f t="shared" ref="I155:I173" si="45">ROUND(H155*VAT,2)</f>
        <v>3300.85</v>
      </c>
      <c r="J155" s="9">
        <f t="shared" ref="J155:J173" si="46">H155+I155</f>
        <v>17652.39</v>
      </c>
      <c r="K155" s="6">
        <f t="shared" ref="K155:K173" si="47">IF(F155=$R$2,EDATE(B155,1),IF(F155=$R$3,B155+21,B155+14))</f>
        <v>44959</v>
      </c>
      <c r="L155" s="6">
        <v>44962</v>
      </c>
      <c r="M155" s="5">
        <f t="shared" ref="M155:M173" si="48">L155-K155</f>
        <v>3</v>
      </c>
      <c r="N155" s="5" t="str">
        <f t="shared" ref="N155:N173" si="49">VLOOKUP(L155,$Q$6:$R$12,2,1)</f>
        <v>kw.1</v>
      </c>
    </row>
    <row r="156" spans="1:14" outlineLevel="3" x14ac:dyDescent="0.2">
      <c r="A156" s="5">
        <v>8</v>
      </c>
      <c r="B156" s="6">
        <v>44931</v>
      </c>
      <c r="C156" s="7" t="s">
        <v>11</v>
      </c>
      <c r="D156" s="8">
        <v>2</v>
      </c>
      <c r="E156" s="5" t="str">
        <f>VLOOKUP(D156,Klienci!$B$2:$C$25,2,0)</f>
        <v>O.W.P.T. POZNAN</v>
      </c>
      <c r="F156" s="5" t="str">
        <f>VLOOKUP(E156,Klienci!$C$2:$D$25,2,0)</f>
        <v>dealer autoryzowany</v>
      </c>
      <c r="G156" s="5" t="str">
        <f>VLOOKUP(E156,Klienci!$C$2:$E$25,3,0)</f>
        <v>zachodni</v>
      </c>
      <c r="H156" s="9">
        <v>13888.71</v>
      </c>
      <c r="I156" s="9">
        <f t="shared" si="45"/>
        <v>3194.4</v>
      </c>
      <c r="J156" s="9">
        <f t="shared" si="46"/>
        <v>17083.11</v>
      </c>
      <c r="K156" s="6">
        <f t="shared" si="47"/>
        <v>44962</v>
      </c>
      <c r="L156" s="6">
        <v>44961</v>
      </c>
      <c r="M156" s="5">
        <f t="shared" si="48"/>
        <v>-1</v>
      </c>
      <c r="N156" s="5" t="str">
        <f t="shared" si="49"/>
        <v>kw.1</v>
      </c>
    </row>
    <row r="157" spans="1:14" outlineLevel="3" x14ac:dyDescent="0.2">
      <c r="A157" s="5">
        <v>60</v>
      </c>
      <c r="B157" s="6">
        <v>44980</v>
      </c>
      <c r="C157" s="7" t="s">
        <v>11</v>
      </c>
      <c r="D157" s="8">
        <v>2</v>
      </c>
      <c r="E157" s="5" t="str">
        <f>VLOOKUP(D157,Klienci!$B$2:$C$25,2,0)</f>
        <v>O.W.P.T. POZNAN</v>
      </c>
      <c r="F157" s="5" t="str">
        <f>VLOOKUP(E157,Klienci!$C$2:$D$25,2,0)</f>
        <v>dealer autoryzowany</v>
      </c>
      <c r="G157" s="5" t="str">
        <f>VLOOKUP(E157,Klienci!$C$2:$E$25,3,0)</f>
        <v>zachodni</v>
      </c>
      <c r="H157" s="9">
        <v>11298.5</v>
      </c>
      <c r="I157" s="9">
        <f t="shared" si="45"/>
        <v>2598.66</v>
      </c>
      <c r="J157" s="9">
        <f t="shared" si="46"/>
        <v>13897.16</v>
      </c>
      <c r="K157" s="6">
        <f t="shared" si="47"/>
        <v>45008</v>
      </c>
      <c r="L157" s="6">
        <v>45019</v>
      </c>
      <c r="M157" s="5">
        <f t="shared" si="48"/>
        <v>11</v>
      </c>
      <c r="N157" s="5" t="str">
        <f t="shared" si="49"/>
        <v>kw.2</v>
      </c>
    </row>
    <row r="158" spans="1:14" outlineLevel="3" x14ac:dyDescent="0.2">
      <c r="A158" s="5">
        <v>67</v>
      </c>
      <c r="B158" s="6">
        <v>44993</v>
      </c>
      <c r="C158" s="7" t="s">
        <v>11</v>
      </c>
      <c r="D158" s="8">
        <v>2</v>
      </c>
      <c r="E158" s="5" t="str">
        <f>VLOOKUP(D158,Klienci!$B$2:$C$25,2,0)</f>
        <v>O.W.P.T. POZNAN</v>
      </c>
      <c r="F158" s="5" t="str">
        <f>VLOOKUP(E158,Klienci!$C$2:$D$25,2,0)</f>
        <v>dealer autoryzowany</v>
      </c>
      <c r="G158" s="5" t="str">
        <f>VLOOKUP(E158,Klienci!$C$2:$E$25,3,0)</f>
        <v>zachodni</v>
      </c>
      <c r="H158" s="9">
        <v>9307.66</v>
      </c>
      <c r="I158" s="9">
        <f t="shared" si="45"/>
        <v>2140.7600000000002</v>
      </c>
      <c r="J158" s="9">
        <f t="shared" si="46"/>
        <v>11448.42</v>
      </c>
      <c r="K158" s="6">
        <f t="shared" si="47"/>
        <v>45024</v>
      </c>
      <c r="L158" s="6">
        <v>45030</v>
      </c>
      <c r="M158" s="5">
        <f t="shared" si="48"/>
        <v>6</v>
      </c>
      <c r="N158" s="5" t="str">
        <f t="shared" si="49"/>
        <v>kw.2</v>
      </c>
    </row>
    <row r="159" spans="1:14" outlineLevel="3" x14ac:dyDescent="0.2">
      <c r="A159" s="5">
        <v>74</v>
      </c>
      <c r="B159" s="6">
        <v>45002</v>
      </c>
      <c r="C159" s="7" t="s">
        <v>11</v>
      </c>
      <c r="D159" s="8">
        <v>2</v>
      </c>
      <c r="E159" s="5" t="str">
        <f>VLOOKUP(D159,Klienci!$B$2:$C$25,2,0)</f>
        <v>O.W.P.T. POZNAN</v>
      </c>
      <c r="F159" s="5" t="str">
        <f>VLOOKUP(E159,Klienci!$C$2:$D$25,2,0)</f>
        <v>dealer autoryzowany</v>
      </c>
      <c r="G159" s="5" t="str">
        <f>VLOOKUP(E159,Klienci!$C$2:$E$25,3,0)</f>
        <v>zachodni</v>
      </c>
      <c r="H159" s="9">
        <v>8154.24</v>
      </c>
      <c r="I159" s="9">
        <f t="shared" si="45"/>
        <v>1875.48</v>
      </c>
      <c r="J159" s="9">
        <f t="shared" si="46"/>
        <v>10029.719999999999</v>
      </c>
      <c r="K159" s="6">
        <f t="shared" si="47"/>
        <v>45033</v>
      </c>
      <c r="L159" s="6">
        <v>45037</v>
      </c>
      <c r="M159" s="5">
        <f t="shared" si="48"/>
        <v>4</v>
      </c>
      <c r="N159" s="5" t="str">
        <f t="shared" si="49"/>
        <v>kw.2</v>
      </c>
    </row>
    <row r="160" spans="1:14" outlineLevel="3" x14ac:dyDescent="0.2">
      <c r="A160" s="5">
        <v>81</v>
      </c>
      <c r="B160" s="6">
        <v>45011</v>
      </c>
      <c r="C160" s="7" t="s">
        <v>11</v>
      </c>
      <c r="D160" s="8">
        <v>2</v>
      </c>
      <c r="E160" s="5" t="str">
        <f>VLOOKUP(D160,Klienci!$B$2:$C$25,2,0)</f>
        <v>O.W.P.T. POZNAN</v>
      </c>
      <c r="F160" s="5" t="str">
        <f>VLOOKUP(E160,Klienci!$C$2:$D$25,2,0)</f>
        <v>dealer autoryzowany</v>
      </c>
      <c r="G160" s="5" t="str">
        <f>VLOOKUP(E160,Klienci!$C$2:$E$25,3,0)</f>
        <v>zachodni</v>
      </c>
      <c r="H160" s="9">
        <v>3975.49</v>
      </c>
      <c r="I160" s="9">
        <f t="shared" si="45"/>
        <v>914.36</v>
      </c>
      <c r="J160" s="9">
        <f t="shared" si="46"/>
        <v>4889.8499999999995</v>
      </c>
      <c r="K160" s="6">
        <f t="shared" si="47"/>
        <v>45042</v>
      </c>
      <c r="L160" s="6">
        <v>45045</v>
      </c>
      <c r="M160" s="5">
        <f t="shared" si="48"/>
        <v>3</v>
      </c>
      <c r="N160" s="5" t="str">
        <f t="shared" si="49"/>
        <v>kw.2</v>
      </c>
    </row>
    <row r="161" spans="1:14" outlineLevel="3" x14ac:dyDescent="0.2">
      <c r="A161" s="5">
        <v>92</v>
      </c>
      <c r="B161" s="6">
        <v>45027</v>
      </c>
      <c r="C161" s="7" t="s">
        <v>11</v>
      </c>
      <c r="D161" s="8">
        <v>2</v>
      </c>
      <c r="E161" s="5" t="str">
        <f>VLOOKUP(D161,Klienci!$B$2:$C$25,2,0)</f>
        <v>O.W.P.T. POZNAN</v>
      </c>
      <c r="F161" s="5" t="str">
        <f>VLOOKUP(E161,Klienci!$C$2:$D$25,2,0)</f>
        <v>dealer autoryzowany</v>
      </c>
      <c r="G161" s="5" t="str">
        <f>VLOOKUP(E161,Klienci!$C$2:$E$25,3,0)</f>
        <v>zachodni</v>
      </c>
      <c r="H161" s="9">
        <v>9734.6299999999992</v>
      </c>
      <c r="I161" s="9">
        <f t="shared" si="45"/>
        <v>2238.96</v>
      </c>
      <c r="J161" s="9">
        <f t="shared" si="46"/>
        <v>11973.59</v>
      </c>
      <c r="K161" s="6">
        <f t="shared" si="47"/>
        <v>45057</v>
      </c>
      <c r="L161" s="6">
        <v>45063</v>
      </c>
      <c r="M161" s="5">
        <f t="shared" si="48"/>
        <v>6</v>
      </c>
      <c r="N161" s="5" t="str">
        <f t="shared" si="49"/>
        <v>kw.2</v>
      </c>
    </row>
    <row r="162" spans="1:14" outlineLevel="3" x14ac:dyDescent="0.2">
      <c r="A162" s="5">
        <v>128</v>
      </c>
      <c r="B162" s="6">
        <v>45069</v>
      </c>
      <c r="C162" s="7" t="s">
        <v>11</v>
      </c>
      <c r="D162" s="8">
        <v>2</v>
      </c>
      <c r="E162" s="5" t="str">
        <f>VLOOKUP(D162,Klienci!$B$2:$C$25,2,0)</f>
        <v>O.W.P.T. POZNAN</v>
      </c>
      <c r="F162" s="5" t="str">
        <f>VLOOKUP(E162,Klienci!$C$2:$D$25,2,0)</f>
        <v>dealer autoryzowany</v>
      </c>
      <c r="G162" s="5" t="str">
        <f>VLOOKUP(E162,Klienci!$C$2:$E$25,3,0)</f>
        <v>zachodni</v>
      </c>
      <c r="H162" s="9">
        <v>9973.65</v>
      </c>
      <c r="I162" s="9">
        <f t="shared" si="45"/>
        <v>2293.94</v>
      </c>
      <c r="J162" s="9">
        <f t="shared" si="46"/>
        <v>12267.59</v>
      </c>
      <c r="K162" s="6">
        <f t="shared" si="47"/>
        <v>45100</v>
      </c>
      <c r="L162" s="6">
        <v>45106</v>
      </c>
      <c r="M162" s="5">
        <f t="shared" si="48"/>
        <v>6</v>
      </c>
      <c r="N162" s="5" t="str">
        <f t="shared" si="49"/>
        <v>kw.2</v>
      </c>
    </row>
    <row r="163" spans="1:14" outlineLevel="3" x14ac:dyDescent="0.2">
      <c r="A163" s="5">
        <v>142</v>
      </c>
      <c r="B163" s="6">
        <v>45079</v>
      </c>
      <c r="C163" s="7" t="s">
        <v>11</v>
      </c>
      <c r="D163" s="8">
        <v>2</v>
      </c>
      <c r="E163" s="5" t="str">
        <f>VLOOKUP(D163,Klienci!$B$2:$C$25,2,0)</f>
        <v>O.W.P.T. POZNAN</v>
      </c>
      <c r="F163" s="5" t="str">
        <f>VLOOKUP(E163,Klienci!$C$2:$D$25,2,0)</f>
        <v>dealer autoryzowany</v>
      </c>
      <c r="G163" s="5" t="str">
        <f>VLOOKUP(E163,Klienci!$C$2:$E$25,3,0)</f>
        <v>zachodni</v>
      </c>
      <c r="H163" s="9">
        <v>13711.52</v>
      </c>
      <c r="I163" s="9">
        <f t="shared" si="45"/>
        <v>3153.65</v>
      </c>
      <c r="J163" s="9">
        <f t="shared" si="46"/>
        <v>16865.170000000002</v>
      </c>
      <c r="K163" s="6">
        <f t="shared" si="47"/>
        <v>45109</v>
      </c>
      <c r="L163" s="6">
        <v>45106</v>
      </c>
      <c r="M163" s="5">
        <f t="shared" si="48"/>
        <v>-3</v>
      </c>
      <c r="N163" s="5" t="str">
        <f t="shared" si="49"/>
        <v>kw.2</v>
      </c>
    </row>
    <row r="164" spans="1:14" outlineLevel="3" x14ac:dyDescent="0.2">
      <c r="A164" s="5">
        <v>169</v>
      </c>
      <c r="B164" s="6">
        <v>45098</v>
      </c>
      <c r="C164" s="7" t="s">
        <v>12</v>
      </c>
      <c r="D164" s="8">
        <v>2</v>
      </c>
      <c r="E164" s="5" t="str">
        <f>VLOOKUP(D164,Klienci!$B$2:$C$25,2,0)</f>
        <v>O.W.P.T. POZNAN</v>
      </c>
      <c r="F164" s="5" t="str">
        <f>VLOOKUP(E164,Klienci!$C$2:$D$25,2,0)</f>
        <v>dealer autoryzowany</v>
      </c>
      <c r="G164" s="5" t="str">
        <f>VLOOKUP(E164,Klienci!$C$2:$E$25,3,0)</f>
        <v>zachodni</v>
      </c>
      <c r="H164" s="9">
        <v>3467.02</v>
      </c>
      <c r="I164" s="9">
        <f t="shared" si="45"/>
        <v>797.41</v>
      </c>
      <c r="J164" s="9">
        <f t="shared" si="46"/>
        <v>4264.43</v>
      </c>
      <c r="K164" s="6">
        <f t="shared" si="47"/>
        <v>45128</v>
      </c>
      <c r="L164" s="6">
        <v>45134</v>
      </c>
      <c r="M164" s="5">
        <f t="shared" si="48"/>
        <v>6</v>
      </c>
      <c r="N164" s="5" t="str">
        <f t="shared" si="49"/>
        <v>kw.3</v>
      </c>
    </row>
    <row r="165" spans="1:14" outlineLevel="3" x14ac:dyDescent="0.2">
      <c r="A165" s="5">
        <v>203</v>
      </c>
      <c r="B165" s="6">
        <v>45125</v>
      </c>
      <c r="C165" s="7" t="s">
        <v>11</v>
      </c>
      <c r="D165" s="8">
        <v>2</v>
      </c>
      <c r="E165" s="5" t="str">
        <f>VLOOKUP(D165,Klienci!$B$2:$C$25,2,0)</f>
        <v>O.W.P.T. POZNAN</v>
      </c>
      <c r="F165" s="5" t="str">
        <f>VLOOKUP(E165,Klienci!$C$2:$D$25,2,0)</f>
        <v>dealer autoryzowany</v>
      </c>
      <c r="G165" s="5" t="str">
        <f>VLOOKUP(E165,Klienci!$C$2:$E$25,3,0)</f>
        <v>zachodni</v>
      </c>
      <c r="H165" s="9">
        <v>7096.16</v>
      </c>
      <c r="I165" s="9">
        <f t="shared" si="45"/>
        <v>1632.12</v>
      </c>
      <c r="J165" s="9">
        <f t="shared" si="46"/>
        <v>8728.2799999999988</v>
      </c>
      <c r="K165" s="6">
        <f t="shared" si="47"/>
        <v>45156</v>
      </c>
      <c r="L165" s="6">
        <v>45158</v>
      </c>
      <c r="M165" s="5">
        <f t="shared" si="48"/>
        <v>2</v>
      </c>
      <c r="N165" s="5" t="str">
        <f t="shared" si="49"/>
        <v>kw.3</v>
      </c>
    </row>
    <row r="166" spans="1:14" outlineLevel="3" x14ac:dyDescent="0.2">
      <c r="A166" s="5">
        <v>210</v>
      </c>
      <c r="B166" s="6">
        <v>45133</v>
      </c>
      <c r="C166" s="7" t="s">
        <v>11</v>
      </c>
      <c r="D166" s="8">
        <v>2</v>
      </c>
      <c r="E166" s="5" t="str">
        <f>VLOOKUP(D166,Klienci!$B$2:$C$25,2,0)</f>
        <v>O.W.P.T. POZNAN</v>
      </c>
      <c r="F166" s="5" t="str">
        <f>VLOOKUP(E166,Klienci!$C$2:$D$25,2,0)</f>
        <v>dealer autoryzowany</v>
      </c>
      <c r="G166" s="5" t="str">
        <f>VLOOKUP(E166,Klienci!$C$2:$E$25,3,0)</f>
        <v>zachodni</v>
      </c>
      <c r="H166" s="9">
        <v>11516.24</v>
      </c>
      <c r="I166" s="9">
        <f t="shared" si="45"/>
        <v>2648.74</v>
      </c>
      <c r="J166" s="9">
        <f t="shared" si="46"/>
        <v>14164.98</v>
      </c>
      <c r="K166" s="6">
        <f t="shared" si="47"/>
        <v>45164</v>
      </c>
      <c r="L166" s="6">
        <v>45166</v>
      </c>
      <c r="M166" s="5">
        <f t="shared" si="48"/>
        <v>2</v>
      </c>
      <c r="N166" s="5" t="str">
        <f t="shared" si="49"/>
        <v>kw.3</v>
      </c>
    </row>
    <row r="167" spans="1:14" outlineLevel="3" x14ac:dyDescent="0.2">
      <c r="A167" s="5">
        <v>218</v>
      </c>
      <c r="B167" s="6">
        <v>45145</v>
      </c>
      <c r="C167" s="7" t="s">
        <v>12</v>
      </c>
      <c r="D167" s="8">
        <v>2</v>
      </c>
      <c r="E167" s="5" t="str">
        <f>VLOOKUP(D167,Klienci!$B$2:$C$25,2,0)</f>
        <v>O.W.P.T. POZNAN</v>
      </c>
      <c r="F167" s="5" t="str">
        <f>VLOOKUP(E167,Klienci!$C$2:$D$25,2,0)</f>
        <v>dealer autoryzowany</v>
      </c>
      <c r="G167" s="5" t="str">
        <f>VLOOKUP(E167,Klienci!$C$2:$E$25,3,0)</f>
        <v>zachodni</v>
      </c>
      <c r="H167" s="9">
        <v>8950.17</v>
      </c>
      <c r="I167" s="9">
        <f t="shared" si="45"/>
        <v>2058.54</v>
      </c>
      <c r="J167" s="9">
        <f t="shared" si="46"/>
        <v>11008.71</v>
      </c>
      <c r="K167" s="6">
        <f t="shared" si="47"/>
        <v>45176</v>
      </c>
      <c r="L167" s="6">
        <v>45175</v>
      </c>
      <c r="M167" s="5">
        <f t="shared" si="48"/>
        <v>-1</v>
      </c>
      <c r="N167" s="5" t="str">
        <f t="shared" si="49"/>
        <v>kw.3</v>
      </c>
    </row>
    <row r="168" spans="1:14" outlineLevel="3" x14ac:dyDescent="0.2">
      <c r="A168" s="5">
        <v>230</v>
      </c>
      <c r="B168" s="6">
        <v>45156</v>
      </c>
      <c r="C168" s="7" t="s">
        <v>11</v>
      </c>
      <c r="D168" s="8">
        <v>2</v>
      </c>
      <c r="E168" s="5" t="str">
        <f>VLOOKUP(D168,Klienci!$B$2:$C$25,2,0)</f>
        <v>O.W.P.T. POZNAN</v>
      </c>
      <c r="F168" s="5" t="str">
        <f>VLOOKUP(E168,Klienci!$C$2:$D$25,2,0)</f>
        <v>dealer autoryzowany</v>
      </c>
      <c r="G168" s="5" t="str">
        <f>VLOOKUP(E168,Klienci!$C$2:$E$25,3,0)</f>
        <v>zachodni</v>
      </c>
      <c r="H168" s="9">
        <v>14191.28</v>
      </c>
      <c r="I168" s="9">
        <f t="shared" si="45"/>
        <v>3263.99</v>
      </c>
      <c r="J168" s="9">
        <f t="shared" si="46"/>
        <v>17455.27</v>
      </c>
      <c r="K168" s="6">
        <f t="shared" si="47"/>
        <v>45187</v>
      </c>
      <c r="L168" s="6">
        <v>45184</v>
      </c>
      <c r="M168" s="5">
        <f t="shared" si="48"/>
        <v>-3</v>
      </c>
      <c r="N168" s="5" t="str">
        <f t="shared" si="49"/>
        <v>kw.3</v>
      </c>
    </row>
    <row r="169" spans="1:14" outlineLevel="3" x14ac:dyDescent="0.2">
      <c r="A169" s="5">
        <v>264</v>
      </c>
      <c r="B169" s="6">
        <v>45198</v>
      </c>
      <c r="C169" s="7" t="s">
        <v>11</v>
      </c>
      <c r="D169" s="8">
        <v>2</v>
      </c>
      <c r="E169" s="5" t="str">
        <f>VLOOKUP(D169,Klienci!$B$2:$C$25,2,0)</f>
        <v>O.W.P.T. POZNAN</v>
      </c>
      <c r="F169" s="5" t="str">
        <f>VLOOKUP(E169,Klienci!$C$2:$D$25,2,0)</f>
        <v>dealer autoryzowany</v>
      </c>
      <c r="G169" s="5" t="str">
        <f>VLOOKUP(E169,Klienci!$C$2:$E$25,3,0)</f>
        <v>zachodni</v>
      </c>
      <c r="H169" s="9">
        <v>6742.91</v>
      </c>
      <c r="I169" s="9">
        <f t="shared" si="45"/>
        <v>1550.87</v>
      </c>
      <c r="J169" s="9">
        <f t="shared" si="46"/>
        <v>8293.7799999999988</v>
      </c>
      <c r="K169" s="6">
        <f t="shared" si="47"/>
        <v>45228</v>
      </c>
      <c r="L169" s="6">
        <v>45235</v>
      </c>
      <c r="M169" s="5">
        <f t="shared" si="48"/>
        <v>7</v>
      </c>
      <c r="N169" s="5" t="str">
        <f t="shared" si="49"/>
        <v>kw.4</v>
      </c>
    </row>
    <row r="170" spans="1:14" outlineLevel="3" x14ac:dyDescent="0.2">
      <c r="A170" s="5">
        <v>265</v>
      </c>
      <c r="B170" s="6">
        <v>45199</v>
      </c>
      <c r="C170" s="7" t="s">
        <v>11</v>
      </c>
      <c r="D170" s="8">
        <v>2</v>
      </c>
      <c r="E170" s="5" t="str">
        <f>VLOOKUP(D170,Klienci!$B$2:$C$25,2,0)</f>
        <v>O.W.P.T. POZNAN</v>
      </c>
      <c r="F170" s="5" t="str">
        <f>VLOOKUP(E170,Klienci!$C$2:$D$25,2,0)</f>
        <v>dealer autoryzowany</v>
      </c>
      <c r="G170" s="5" t="str">
        <f>VLOOKUP(E170,Klienci!$C$2:$E$25,3,0)</f>
        <v>zachodni</v>
      </c>
      <c r="H170" s="9">
        <v>8672.76</v>
      </c>
      <c r="I170" s="9">
        <f t="shared" si="45"/>
        <v>1994.73</v>
      </c>
      <c r="J170" s="9">
        <f t="shared" si="46"/>
        <v>10667.49</v>
      </c>
      <c r="K170" s="6">
        <f t="shared" si="47"/>
        <v>45229</v>
      </c>
      <c r="L170" s="6">
        <v>45230</v>
      </c>
      <c r="M170" s="5">
        <f t="shared" si="48"/>
        <v>1</v>
      </c>
      <c r="N170" s="5" t="str">
        <f t="shared" si="49"/>
        <v>kw.4</v>
      </c>
    </row>
    <row r="171" spans="1:14" outlineLevel="3" x14ac:dyDescent="0.2">
      <c r="A171" s="5">
        <v>277</v>
      </c>
      <c r="B171" s="6">
        <v>45207</v>
      </c>
      <c r="C171" s="7" t="s">
        <v>12</v>
      </c>
      <c r="D171" s="8">
        <v>2</v>
      </c>
      <c r="E171" s="5" t="str">
        <f>VLOOKUP(D171,Klienci!$B$2:$C$25,2,0)</f>
        <v>O.W.P.T. POZNAN</v>
      </c>
      <c r="F171" s="5" t="str">
        <f>VLOOKUP(E171,Klienci!$C$2:$D$25,2,0)</f>
        <v>dealer autoryzowany</v>
      </c>
      <c r="G171" s="5" t="str">
        <f>VLOOKUP(E171,Klienci!$C$2:$E$25,3,0)</f>
        <v>zachodni</v>
      </c>
      <c r="H171" s="9">
        <v>3533.08</v>
      </c>
      <c r="I171" s="9">
        <f t="shared" si="45"/>
        <v>812.61</v>
      </c>
      <c r="J171" s="9">
        <f t="shared" si="46"/>
        <v>4345.6899999999996</v>
      </c>
      <c r="K171" s="6">
        <f t="shared" si="47"/>
        <v>45238</v>
      </c>
      <c r="L171" s="6">
        <v>45245</v>
      </c>
      <c r="M171" s="5">
        <f t="shared" si="48"/>
        <v>7</v>
      </c>
      <c r="N171" s="5" t="str">
        <f t="shared" si="49"/>
        <v>kw.4</v>
      </c>
    </row>
    <row r="172" spans="1:14" outlineLevel="3" x14ac:dyDescent="0.2">
      <c r="A172" s="5">
        <v>296</v>
      </c>
      <c r="B172" s="6">
        <v>45227</v>
      </c>
      <c r="C172" s="7" t="s">
        <v>11</v>
      </c>
      <c r="D172" s="8">
        <v>2</v>
      </c>
      <c r="E172" s="5" t="str">
        <f>VLOOKUP(D172,Klienci!$B$2:$C$25,2,0)</f>
        <v>O.W.P.T. POZNAN</v>
      </c>
      <c r="F172" s="5" t="str">
        <f>VLOOKUP(E172,Klienci!$C$2:$D$25,2,0)</f>
        <v>dealer autoryzowany</v>
      </c>
      <c r="G172" s="5" t="str">
        <f>VLOOKUP(E172,Klienci!$C$2:$E$25,3,0)</f>
        <v>zachodni</v>
      </c>
      <c r="H172" s="9">
        <v>9878.93</v>
      </c>
      <c r="I172" s="9">
        <f t="shared" si="45"/>
        <v>2272.15</v>
      </c>
      <c r="J172" s="9">
        <f t="shared" si="46"/>
        <v>12151.08</v>
      </c>
      <c r="K172" s="6">
        <f t="shared" si="47"/>
        <v>45258</v>
      </c>
      <c r="L172" s="6">
        <v>45255</v>
      </c>
      <c r="M172" s="5">
        <f t="shared" si="48"/>
        <v>-3</v>
      </c>
      <c r="N172" s="5" t="str">
        <f t="shared" si="49"/>
        <v>kw.4</v>
      </c>
    </row>
    <row r="173" spans="1:14" outlineLevel="3" x14ac:dyDescent="0.2">
      <c r="A173" s="5">
        <v>321</v>
      </c>
      <c r="B173" s="6">
        <v>45255</v>
      </c>
      <c r="C173" s="7" t="s">
        <v>12</v>
      </c>
      <c r="D173" s="8">
        <v>2</v>
      </c>
      <c r="E173" s="5" t="str">
        <f>VLOOKUP(D173,Klienci!$B$2:$C$25,2,0)</f>
        <v>O.W.P.T. POZNAN</v>
      </c>
      <c r="F173" s="5" t="str">
        <f>VLOOKUP(E173,Klienci!$C$2:$D$25,2,0)</f>
        <v>dealer autoryzowany</v>
      </c>
      <c r="G173" s="5" t="str">
        <f>VLOOKUP(E173,Klienci!$C$2:$E$25,3,0)</f>
        <v>zachodni</v>
      </c>
      <c r="H173" s="9">
        <v>9102.8799999999992</v>
      </c>
      <c r="I173" s="9">
        <f t="shared" si="45"/>
        <v>2093.66</v>
      </c>
      <c r="J173" s="9">
        <f t="shared" si="46"/>
        <v>11196.539999999999</v>
      </c>
      <c r="K173" s="6">
        <f t="shared" si="47"/>
        <v>45285</v>
      </c>
      <c r="L173" s="6">
        <v>45284</v>
      </c>
      <c r="M173" s="5">
        <f t="shared" si="48"/>
        <v>-1</v>
      </c>
      <c r="N173" s="5" t="str">
        <f t="shared" si="49"/>
        <v>kw.4</v>
      </c>
    </row>
    <row r="174" spans="1:14" outlineLevel="2" x14ac:dyDescent="0.2">
      <c r="A174" s="5"/>
      <c r="B174" s="6"/>
      <c r="C174" s="7"/>
      <c r="D174" s="8"/>
      <c r="E174" s="37" t="s">
        <v>83</v>
      </c>
      <c r="F174" s="5"/>
      <c r="G174" s="5"/>
      <c r="H174" s="9">
        <f>SUBTOTAL(9,H155:H173)</f>
        <v>177547.37000000002</v>
      </c>
      <c r="I174" s="9"/>
      <c r="J174" s="9">
        <f>SUBTOTAL(9,J155:J173)</f>
        <v>218383.24999999997</v>
      </c>
      <c r="K174" s="6"/>
      <c r="L174" s="6"/>
      <c r="M174" s="5"/>
      <c r="N174" s="5"/>
    </row>
    <row r="175" spans="1:14" outlineLevel="3" x14ac:dyDescent="0.2">
      <c r="A175" s="5">
        <v>2</v>
      </c>
      <c r="B175" s="6">
        <v>44928</v>
      </c>
      <c r="C175" s="7" t="s">
        <v>11</v>
      </c>
      <c r="D175" s="8">
        <v>15</v>
      </c>
      <c r="E175" s="5" t="str">
        <f>VLOOKUP(D175,Klienci!$B$2:$C$25,2,0)</f>
        <v>T.GORAL BIALYSTOK</v>
      </c>
      <c r="F175" s="5" t="str">
        <f>VLOOKUP(E175,Klienci!$C$2:$D$25,2,0)</f>
        <v>dealer autoryzowany</v>
      </c>
      <c r="G175" s="5" t="str">
        <f>VLOOKUP(E175,Klienci!$C$2:$E$25,3,0)</f>
        <v>centralny i wschodni</v>
      </c>
      <c r="H175" s="9">
        <v>6273.53</v>
      </c>
      <c r="I175" s="9">
        <f t="shared" ref="I175:I207" si="50">ROUND(H175*VAT,2)</f>
        <v>1442.91</v>
      </c>
      <c r="J175" s="9">
        <f t="shared" ref="J175:J207" si="51">H175+I175</f>
        <v>7716.44</v>
      </c>
      <c r="K175" s="6">
        <f t="shared" ref="K175:K207" si="52">IF(F175=$R$2,EDATE(B175,1),IF(F175=$R$3,B175+21,B175+14))</f>
        <v>44959</v>
      </c>
      <c r="L175" s="6">
        <v>44959</v>
      </c>
      <c r="M175" s="5">
        <f t="shared" ref="M175:M207" si="53">L175-K175</f>
        <v>0</v>
      </c>
      <c r="N175" s="5" t="str">
        <f t="shared" ref="N175:N207" si="54">VLOOKUP(L175,$Q$6:$R$12,2,1)</f>
        <v>kw.1</v>
      </c>
    </row>
    <row r="176" spans="1:14" outlineLevel="3" x14ac:dyDescent="0.2">
      <c r="A176" s="5">
        <v>4</v>
      </c>
      <c r="B176" s="6">
        <v>44928</v>
      </c>
      <c r="C176" s="7" t="s">
        <v>12</v>
      </c>
      <c r="D176" s="8">
        <v>15</v>
      </c>
      <c r="E176" s="5" t="str">
        <f>VLOOKUP(D176,Klienci!$B$2:$C$25,2,0)</f>
        <v>T.GORAL BIALYSTOK</v>
      </c>
      <c r="F176" s="5" t="str">
        <f>VLOOKUP(E176,Klienci!$C$2:$D$25,2,0)</f>
        <v>dealer autoryzowany</v>
      </c>
      <c r="G176" s="5" t="str">
        <f>VLOOKUP(E176,Klienci!$C$2:$E$25,3,0)</f>
        <v>centralny i wschodni</v>
      </c>
      <c r="H176" s="9">
        <v>9449.1</v>
      </c>
      <c r="I176" s="9">
        <f t="shared" si="50"/>
        <v>2173.29</v>
      </c>
      <c r="J176" s="9">
        <f t="shared" si="51"/>
        <v>11622.39</v>
      </c>
      <c r="K176" s="6">
        <f t="shared" si="52"/>
        <v>44959</v>
      </c>
      <c r="L176" s="6">
        <v>44964</v>
      </c>
      <c r="M176" s="5">
        <f t="shared" si="53"/>
        <v>5</v>
      </c>
      <c r="N176" s="5" t="str">
        <f t="shared" si="54"/>
        <v>kw.1</v>
      </c>
    </row>
    <row r="177" spans="1:14" outlineLevel="3" x14ac:dyDescent="0.2">
      <c r="A177" s="5">
        <v>16</v>
      </c>
      <c r="B177" s="6">
        <v>44939</v>
      </c>
      <c r="C177" s="7" t="s">
        <v>11</v>
      </c>
      <c r="D177" s="8">
        <v>15</v>
      </c>
      <c r="E177" s="5" t="str">
        <f>VLOOKUP(D177,Klienci!$B$2:$C$25,2,0)</f>
        <v>T.GORAL BIALYSTOK</v>
      </c>
      <c r="F177" s="5" t="str">
        <f>VLOOKUP(E177,Klienci!$C$2:$D$25,2,0)</f>
        <v>dealer autoryzowany</v>
      </c>
      <c r="G177" s="5" t="str">
        <f>VLOOKUP(E177,Klienci!$C$2:$E$25,3,0)</f>
        <v>centralny i wschodni</v>
      </c>
      <c r="H177" s="9">
        <v>7149.56</v>
      </c>
      <c r="I177" s="9">
        <f t="shared" si="50"/>
        <v>1644.4</v>
      </c>
      <c r="J177" s="9">
        <f t="shared" si="51"/>
        <v>8793.9600000000009</v>
      </c>
      <c r="K177" s="6">
        <f t="shared" si="52"/>
        <v>44970</v>
      </c>
      <c r="L177" s="6">
        <v>44966</v>
      </c>
      <c r="M177" s="5">
        <f t="shared" si="53"/>
        <v>-4</v>
      </c>
      <c r="N177" s="5" t="str">
        <f t="shared" si="54"/>
        <v>kw.1</v>
      </c>
    </row>
    <row r="178" spans="1:14" outlineLevel="3" x14ac:dyDescent="0.2">
      <c r="A178" s="5">
        <v>23</v>
      </c>
      <c r="B178" s="6">
        <v>44946</v>
      </c>
      <c r="C178" s="7" t="s">
        <v>11</v>
      </c>
      <c r="D178" s="8">
        <v>15</v>
      </c>
      <c r="E178" s="5" t="str">
        <f>VLOOKUP(D178,Klienci!$B$2:$C$25,2,0)</f>
        <v>T.GORAL BIALYSTOK</v>
      </c>
      <c r="F178" s="5" t="str">
        <f>VLOOKUP(E178,Klienci!$C$2:$D$25,2,0)</f>
        <v>dealer autoryzowany</v>
      </c>
      <c r="G178" s="5" t="str">
        <f>VLOOKUP(E178,Klienci!$C$2:$E$25,3,0)</f>
        <v>centralny i wschodni</v>
      </c>
      <c r="H178" s="9">
        <v>10751.47</v>
      </c>
      <c r="I178" s="9">
        <f t="shared" si="50"/>
        <v>2472.84</v>
      </c>
      <c r="J178" s="9">
        <f t="shared" si="51"/>
        <v>13224.31</v>
      </c>
      <c r="K178" s="6">
        <f t="shared" si="52"/>
        <v>44977</v>
      </c>
      <c r="L178" s="6">
        <v>44978</v>
      </c>
      <c r="M178" s="5">
        <f t="shared" si="53"/>
        <v>1</v>
      </c>
      <c r="N178" s="5" t="str">
        <f t="shared" si="54"/>
        <v>kw.1</v>
      </c>
    </row>
    <row r="179" spans="1:14" outlineLevel="3" x14ac:dyDescent="0.2">
      <c r="A179" s="5">
        <v>24</v>
      </c>
      <c r="B179" s="6">
        <v>44951</v>
      </c>
      <c r="C179" s="7" t="s">
        <v>11</v>
      </c>
      <c r="D179" s="8">
        <v>15</v>
      </c>
      <c r="E179" s="5" t="str">
        <f>VLOOKUP(D179,Klienci!$B$2:$C$25,2,0)</f>
        <v>T.GORAL BIALYSTOK</v>
      </c>
      <c r="F179" s="5" t="str">
        <f>VLOOKUP(E179,Klienci!$C$2:$D$25,2,0)</f>
        <v>dealer autoryzowany</v>
      </c>
      <c r="G179" s="5" t="str">
        <f>VLOOKUP(E179,Klienci!$C$2:$E$25,3,0)</f>
        <v>centralny i wschodni</v>
      </c>
      <c r="H179" s="9">
        <v>7219.62</v>
      </c>
      <c r="I179" s="9">
        <f t="shared" si="50"/>
        <v>1660.51</v>
      </c>
      <c r="J179" s="9">
        <f t="shared" si="51"/>
        <v>8880.1299999999992</v>
      </c>
      <c r="K179" s="6">
        <f t="shared" si="52"/>
        <v>44982</v>
      </c>
      <c r="L179" s="6">
        <v>44983</v>
      </c>
      <c r="M179" s="5">
        <f t="shared" si="53"/>
        <v>1</v>
      </c>
      <c r="N179" s="5" t="str">
        <f t="shared" si="54"/>
        <v>kw.1</v>
      </c>
    </row>
    <row r="180" spans="1:14" outlineLevel="3" x14ac:dyDescent="0.2">
      <c r="A180" s="5">
        <v>27</v>
      </c>
      <c r="B180" s="6">
        <v>44952</v>
      </c>
      <c r="C180" s="7" t="s">
        <v>12</v>
      </c>
      <c r="D180" s="8">
        <v>15</v>
      </c>
      <c r="E180" s="5" t="str">
        <f>VLOOKUP(D180,Klienci!$B$2:$C$25,2,0)</f>
        <v>T.GORAL BIALYSTOK</v>
      </c>
      <c r="F180" s="5" t="str">
        <f>VLOOKUP(E180,Klienci!$C$2:$D$25,2,0)</f>
        <v>dealer autoryzowany</v>
      </c>
      <c r="G180" s="5" t="str">
        <f>VLOOKUP(E180,Klienci!$C$2:$E$25,3,0)</f>
        <v>centralny i wschodni</v>
      </c>
      <c r="H180" s="9">
        <v>6559.43</v>
      </c>
      <c r="I180" s="9">
        <f t="shared" si="50"/>
        <v>1508.67</v>
      </c>
      <c r="J180" s="9">
        <f t="shared" si="51"/>
        <v>8068.1</v>
      </c>
      <c r="K180" s="6">
        <f t="shared" si="52"/>
        <v>44983</v>
      </c>
      <c r="L180" s="6">
        <v>44984</v>
      </c>
      <c r="M180" s="5">
        <f t="shared" si="53"/>
        <v>1</v>
      </c>
      <c r="N180" s="5" t="str">
        <f t="shared" si="54"/>
        <v>kw.1</v>
      </c>
    </row>
    <row r="181" spans="1:14" outlineLevel="3" x14ac:dyDescent="0.2">
      <c r="A181" s="5">
        <v>35</v>
      </c>
      <c r="B181" s="6">
        <v>44957</v>
      </c>
      <c r="C181" s="7" t="s">
        <v>11</v>
      </c>
      <c r="D181" s="8">
        <v>15</v>
      </c>
      <c r="E181" s="5" t="str">
        <f>VLOOKUP(D181,Klienci!$B$2:$C$25,2,0)</f>
        <v>T.GORAL BIALYSTOK</v>
      </c>
      <c r="F181" s="5" t="str">
        <f>VLOOKUP(E181,Klienci!$C$2:$D$25,2,0)</f>
        <v>dealer autoryzowany</v>
      </c>
      <c r="G181" s="5" t="str">
        <f>VLOOKUP(E181,Klienci!$C$2:$E$25,3,0)</f>
        <v>centralny i wschodni</v>
      </c>
      <c r="H181" s="9">
        <v>10569.03</v>
      </c>
      <c r="I181" s="9">
        <f t="shared" si="50"/>
        <v>2430.88</v>
      </c>
      <c r="J181" s="9">
        <f t="shared" si="51"/>
        <v>12999.91</v>
      </c>
      <c r="K181" s="6">
        <f t="shared" si="52"/>
        <v>44985</v>
      </c>
      <c r="L181" s="6">
        <v>44985</v>
      </c>
      <c r="M181" s="5">
        <f t="shared" si="53"/>
        <v>0</v>
      </c>
      <c r="N181" s="5" t="str">
        <f t="shared" si="54"/>
        <v>kw.1</v>
      </c>
    </row>
    <row r="182" spans="1:14" outlineLevel="3" x14ac:dyDescent="0.2">
      <c r="A182" s="5">
        <v>36</v>
      </c>
      <c r="B182" s="6">
        <v>44957</v>
      </c>
      <c r="C182" s="7" t="s">
        <v>12</v>
      </c>
      <c r="D182" s="8">
        <v>15</v>
      </c>
      <c r="E182" s="5" t="str">
        <f>VLOOKUP(D182,Klienci!$B$2:$C$25,2,0)</f>
        <v>T.GORAL BIALYSTOK</v>
      </c>
      <c r="F182" s="5" t="str">
        <f>VLOOKUP(E182,Klienci!$C$2:$D$25,2,0)</f>
        <v>dealer autoryzowany</v>
      </c>
      <c r="G182" s="5" t="str">
        <f>VLOOKUP(E182,Klienci!$C$2:$E$25,3,0)</f>
        <v>centralny i wschodni</v>
      </c>
      <c r="H182" s="9">
        <v>9432.8700000000008</v>
      </c>
      <c r="I182" s="9">
        <f t="shared" si="50"/>
        <v>2169.56</v>
      </c>
      <c r="J182" s="9">
        <f t="shared" si="51"/>
        <v>11602.43</v>
      </c>
      <c r="K182" s="6">
        <f t="shared" si="52"/>
        <v>44985</v>
      </c>
      <c r="L182" s="6">
        <v>44984</v>
      </c>
      <c r="M182" s="5">
        <f t="shared" si="53"/>
        <v>-1</v>
      </c>
      <c r="N182" s="5" t="str">
        <f t="shared" si="54"/>
        <v>kw.1</v>
      </c>
    </row>
    <row r="183" spans="1:14" outlineLevel="3" x14ac:dyDescent="0.2">
      <c r="A183" s="5">
        <v>39</v>
      </c>
      <c r="B183" s="6">
        <v>44958</v>
      </c>
      <c r="C183" s="7" t="s">
        <v>12</v>
      </c>
      <c r="D183" s="8">
        <v>15</v>
      </c>
      <c r="E183" s="5" t="str">
        <f>VLOOKUP(D183,Klienci!$B$2:$C$25,2,0)</f>
        <v>T.GORAL BIALYSTOK</v>
      </c>
      <c r="F183" s="5" t="str">
        <f>VLOOKUP(E183,Klienci!$C$2:$D$25,2,0)</f>
        <v>dealer autoryzowany</v>
      </c>
      <c r="G183" s="5" t="str">
        <f>VLOOKUP(E183,Klienci!$C$2:$E$25,3,0)</f>
        <v>centralny i wschodni</v>
      </c>
      <c r="H183" s="9">
        <v>8136.03</v>
      </c>
      <c r="I183" s="9">
        <f t="shared" si="50"/>
        <v>1871.29</v>
      </c>
      <c r="J183" s="9">
        <f t="shared" si="51"/>
        <v>10007.32</v>
      </c>
      <c r="K183" s="6">
        <f t="shared" si="52"/>
        <v>44986</v>
      </c>
      <c r="L183" s="6">
        <v>44992</v>
      </c>
      <c r="M183" s="5">
        <f t="shared" si="53"/>
        <v>6</v>
      </c>
      <c r="N183" s="5" t="str">
        <f t="shared" si="54"/>
        <v>kw.1</v>
      </c>
    </row>
    <row r="184" spans="1:14" outlineLevel="3" x14ac:dyDescent="0.2">
      <c r="A184" s="5">
        <v>48</v>
      </c>
      <c r="B184" s="6">
        <v>44968</v>
      </c>
      <c r="C184" s="7" t="s">
        <v>12</v>
      </c>
      <c r="D184" s="8">
        <v>15</v>
      </c>
      <c r="E184" s="5" t="str">
        <f>VLOOKUP(D184,Klienci!$B$2:$C$25,2,0)</f>
        <v>T.GORAL BIALYSTOK</v>
      </c>
      <c r="F184" s="5" t="str">
        <f>VLOOKUP(E184,Klienci!$C$2:$D$25,2,0)</f>
        <v>dealer autoryzowany</v>
      </c>
      <c r="G184" s="5" t="str">
        <f>VLOOKUP(E184,Klienci!$C$2:$E$25,3,0)</f>
        <v>centralny i wschodni</v>
      </c>
      <c r="H184" s="9">
        <v>9972.7099999999991</v>
      </c>
      <c r="I184" s="9">
        <f t="shared" si="50"/>
        <v>2293.7199999999998</v>
      </c>
      <c r="J184" s="9">
        <f t="shared" si="51"/>
        <v>12266.429999999998</v>
      </c>
      <c r="K184" s="6">
        <f t="shared" si="52"/>
        <v>44996</v>
      </c>
      <c r="L184" s="6">
        <v>45004</v>
      </c>
      <c r="M184" s="5">
        <f t="shared" si="53"/>
        <v>8</v>
      </c>
      <c r="N184" s="5" t="str">
        <f t="shared" si="54"/>
        <v>kw.1</v>
      </c>
    </row>
    <row r="185" spans="1:14" outlineLevel="3" x14ac:dyDescent="0.2">
      <c r="A185" s="5">
        <v>63</v>
      </c>
      <c r="B185" s="6">
        <v>44989</v>
      </c>
      <c r="C185" s="7" t="s">
        <v>12</v>
      </c>
      <c r="D185" s="8">
        <v>15</v>
      </c>
      <c r="E185" s="5" t="str">
        <f>VLOOKUP(D185,Klienci!$B$2:$C$25,2,0)</f>
        <v>T.GORAL BIALYSTOK</v>
      </c>
      <c r="F185" s="5" t="str">
        <f>VLOOKUP(E185,Klienci!$C$2:$D$25,2,0)</f>
        <v>dealer autoryzowany</v>
      </c>
      <c r="G185" s="5" t="str">
        <f>VLOOKUP(E185,Klienci!$C$2:$E$25,3,0)</f>
        <v>centralny i wschodni</v>
      </c>
      <c r="H185" s="9">
        <v>6819.26</v>
      </c>
      <c r="I185" s="9">
        <f t="shared" si="50"/>
        <v>1568.43</v>
      </c>
      <c r="J185" s="9">
        <f t="shared" si="51"/>
        <v>8387.69</v>
      </c>
      <c r="K185" s="6">
        <f t="shared" si="52"/>
        <v>45020</v>
      </c>
      <c r="L185" s="6">
        <v>45020</v>
      </c>
      <c r="M185" s="5">
        <f t="shared" si="53"/>
        <v>0</v>
      </c>
      <c r="N185" s="5" t="str">
        <f t="shared" si="54"/>
        <v>kw.2</v>
      </c>
    </row>
    <row r="186" spans="1:14" outlineLevel="3" x14ac:dyDescent="0.2">
      <c r="A186" s="5">
        <v>66</v>
      </c>
      <c r="B186" s="6">
        <v>44992</v>
      </c>
      <c r="C186" s="7" t="s">
        <v>12</v>
      </c>
      <c r="D186" s="8">
        <v>15</v>
      </c>
      <c r="E186" s="5" t="str">
        <f>VLOOKUP(D186,Klienci!$B$2:$C$25,2,0)</f>
        <v>T.GORAL BIALYSTOK</v>
      </c>
      <c r="F186" s="5" t="str">
        <f>VLOOKUP(E186,Klienci!$C$2:$D$25,2,0)</f>
        <v>dealer autoryzowany</v>
      </c>
      <c r="G186" s="5" t="str">
        <f>VLOOKUP(E186,Klienci!$C$2:$E$25,3,0)</f>
        <v>centralny i wschodni</v>
      </c>
      <c r="H186" s="9">
        <v>8003.37</v>
      </c>
      <c r="I186" s="9">
        <f t="shared" si="50"/>
        <v>1840.78</v>
      </c>
      <c r="J186" s="9">
        <f t="shared" si="51"/>
        <v>9844.15</v>
      </c>
      <c r="K186" s="6">
        <f t="shared" si="52"/>
        <v>45023</v>
      </c>
      <c r="L186" s="6">
        <v>45023</v>
      </c>
      <c r="M186" s="5">
        <f t="shared" si="53"/>
        <v>0</v>
      </c>
      <c r="N186" s="5" t="str">
        <f t="shared" si="54"/>
        <v>kw.2</v>
      </c>
    </row>
    <row r="187" spans="1:14" outlineLevel="3" x14ac:dyDescent="0.2">
      <c r="A187" s="5">
        <v>77</v>
      </c>
      <c r="B187" s="6">
        <v>45004</v>
      </c>
      <c r="C187" s="7" t="s">
        <v>11</v>
      </c>
      <c r="D187" s="8">
        <v>15</v>
      </c>
      <c r="E187" s="5" t="str">
        <f>VLOOKUP(D187,Klienci!$B$2:$C$25,2,0)</f>
        <v>T.GORAL BIALYSTOK</v>
      </c>
      <c r="F187" s="5" t="str">
        <f>VLOOKUP(E187,Klienci!$C$2:$D$25,2,0)</f>
        <v>dealer autoryzowany</v>
      </c>
      <c r="G187" s="5" t="str">
        <f>VLOOKUP(E187,Klienci!$C$2:$E$25,3,0)</f>
        <v>centralny i wschodni</v>
      </c>
      <c r="H187" s="9">
        <v>9690.67</v>
      </c>
      <c r="I187" s="9">
        <f t="shared" si="50"/>
        <v>2228.85</v>
      </c>
      <c r="J187" s="9">
        <f t="shared" si="51"/>
        <v>11919.52</v>
      </c>
      <c r="K187" s="6">
        <f t="shared" si="52"/>
        <v>45035</v>
      </c>
      <c r="L187" s="6">
        <v>45036</v>
      </c>
      <c r="M187" s="5">
        <f t="shared" si="53"/>
        <v>1</v>
      </c>
      <c r="N187" s="5" t="str">
        <f t="shared" si="54"/>
        <v>kw.2</v>
      </c>
    </row>
    <row r="188" spans="1:14" outlineLevel="3" x14ac:dyDescent="0.2">
      <c r="A188" s="5">
        <v>99</v>
      </c>
      <c r="B188" s="6">
        <v>45037</v>
      </c>
      <c r="C188" s="7" t="s">
        <v>11</v>
      </c>
      <c r="D188" s="8">
        <v>15</v>
      </c>
      <c r="E188" s="5" t="str">
        <f>VLOOKUP(D188,Klienci!$B$2:$C$25,2,0)</f>
        <v>T.GORAL BIALYSTOK</v>
      </c>
      <c r="F188" s="5" t="str">
        <f>VLOOKUP(E188,Klienci!$C$2:$D$25,2,0)</f>
        <v>dealer autoryzowany</v>
      </c>
      <c r="G188" s="5" t="str">
        <f>VLOOKUP(E188,Klienci!$C$2:$E$25,3,0)</f>
        <v>centralny i wschodni</v>
      </c>
      <c r="H188" s="9">
        <v>10963.39</v>
      </c>
      <c r="I188" s="9">
        <f t="shared" si="50"/>
        <v>2521.58</v>
      </c>
      <c r="J188" s="9">
        <f t="shared" si="51"/>
        <v>13484.97</v>
      </c>
      <c r="K188" s="6">
        <f t="shared" si="52"/>
        <v>45067</v>
      </c>
      <c r="L188" s="6">
        <v>45067</v>
      </c>
      <c r="M188" s="5">
        <f t="shared" si="53"/>
        <v>0</v>
      </c>
      <c r="N188" s="5" t="str">
        <f t="shared" si="54"/>
        <v>kw.2</v>
      </c>
    </row>
    <row r="189" spans="1:14" outlineLevel="3" x14ac:dyDescent="0.2">
      <c r="A189" s="5">
        <v>102</v>
      </c>
      <c r="B189" s="6">
        <v>45040</v>
      </c>
      <c r="C189" s="7" t="s">
        <v>12</v>
      </c>
      <c r="D189" s="8">
        <v>15</v>
      </c>
      <c r="E189" s="5" t="str">
        <f>VLOOKUP(D189,Klienci!$B$2:$C$25,2,0)</f>
        <v>T.GORAL BIALYSTOK</v>
      </c>
      <c r="F189" s="5" t="str">
        <f>VLOOKUP(E189,Klienci!$C$2:$D$25,2,0)</f>
        <v>dealer autoryzowany</v>
      </c>
      <c r="G189" s="5" t="str">
        <f>VLOOKUP(E189,Klienci!$C$2:$E$25,3,0)</f>
        <v>centralny i wschodni</v>
      </c>
      <c r="H189" s="9">
        <v>10203.040000000001</v>
      </c>
      <c r="I189" s="9">
        <f t="shared" si="50"/>
        <v>2346.6999999999998</v>
      </c>
      <c r="J189" s="9">
        <f t="shared" si="51"/>
        <v>12549.740000000002</v>
      </c>
      <c r="K189" s="6">
        <f t="shared" si="52"/>
        <v>45070</v>
      </c>
      <c r="L189" s="6">
        <v>45070</v>
      </c>
      <c r="M189" s="5">
        <f t="shared" si="53"/>
        <v>0</v>
      </c>
      <c r="N189" s="5" t="str">
        <f t="shared" si="54"/>
        <v>kw.2</v>
      </c>
    </row>
    <row r="190" spans="1:14" outlineLevel="3" x14ac:dyDescent="0.2">
      <c r="A190" s="5">
        <v>118</v>
      </c>
      <c r="B190" s="6">
        <v>45059</v>
      </c>
      <c r="C190" s="7" t="s">
        <v>12</v>
      </c>
      <c r="D190" s="8">
        <v>15</v>
      </c>
      <c r="E190" s="5" t="str">
        <f>VLOOKUP(D190,Klienci!$B$2:$C$25,2,0)</f>
        <v>T.GORAL BIALYSTOK</v>
      </c>
      <c r="F190" s="5" t="str">
        <f>VLOOKUP(E190,Klienci!$C$2:$D$25,2,0)</f>
        <v>dealer autoryzowany</v>
      </c>
      <c r="G190" s="5" t="str">
        <f>VLOOKUP(E190,Klienci!$C$2:$E$25,3,0)</f>
        <v>centralny i wschodni</v>
      </c>
      <c r="H190" s="9">
        <v>9763.81</v>
      </c>
      <c r="I190" s="9">
        <f t="shared" si="50"/>
        <v>2245.6799999999998</v>
      </c>
      <c r="J190" s="9">
        <f t="shared" si="51"/>
        <v>12009.49</v>
      </c>
      <c r="K190" s="6">
        <f t="shared" si="52"/>
        <v>45090</v>
      </c>
      <c r="L190" s="6">
        <v>45091</v>
      </c>
      <c r="M190" s="5">
        <f t="shared" si="53"/>
        <v>1</v>
      </c>
      <c r="N190" s="5" t="str">
        <f t="shared" si="54"/>
        <v>kw.2</v>
      </c>
    </row>
    <row r="191" spans="1:14" outlineLevel="3" x14ac:dyDescent="0.2">
      <c r="A191" s="5">
        <v>125</v>
      </c>
      <c r="B191" s="6">
        <v>45066</v>
      </c>
      <c r="C191" s="7" t="s">
        <v>11</v>
      </c>
      <c r="D191" s="8">
        <v>15</v>
      </c>
      <c r="E191" s="5" t="str">
        <f>VLOOKUP(D191,Klienci!$B$2:$C$25,2,0)</f>
        <v>T.GORAL BIALYSTOK</v>
      </c>
      <c r="F191" s="5" t="str">
        <f>VLOOKUP(E191,Klienci!$C$2:$D$25,2,0)</f>
        <v>dealer autoryzowany</v>
      </c>
      <c r="G191" s="5" t="str">
        <f>VLOOKUP(E191,Klienci!$C$2:$E$25,3,0)</f>
        <v>centralny i wschodni</v>
      </c>
      <c r="H191" s="9">
        <v>6935.09</v>
      </c>
      <c r="I191" s="9">
        <f t="shared" si="50"/>
        <v>1595.07</v>
      </c>
      <c r="J191" s="9">
        <f t="shared" si="51"/>
        <v>8530.16</v>
      </c>
      <c r="K191" s="6">
        <f t="shared" si="52"/>
        <v>45097</v>
      </c>
      <c r="L191" s="6">
        <v>45095</v>
      </c>
      <c r="M191" s="5">
        <f t="shared" si="53"/>
        <v>-2</v>
      </c>
      <c r="N191" s="5" t="str">
        <f t="shared" si="54"/>
        <v>kw.2</v>
      </c>
    </row>
    <row r="192" spans="1:14" outlineLevel="3" x14ac:dyDescent="0.2">
      <c r="A192" s="5">
        <v>133</v>
      </c>
      <c r="B192" s="6">
        <v>45072</v>
      </c>
      <c r="C192" s="7" t="s">
        <v>12</v>
      </c>
      <c r="D192" s="8">
        <v>15</v>
      </c>
      <c r="E192" s="5" t="str">
        <f>VLOOKUP(D192,Klienci!$B$2:$C$25,2,0)</f>
        <v>T.GORAL BIALYSTOK</v>
      </c>
      <c r="F192" s="5" t="str">
        <f>VLOOKUP(E192,Klienci!$C$2:$D$25,2,0)</f>
        <v>dealer autoryzowany</v>
      </c>
      <c r="G192" s="5" t="str">
        <f>VLOOKUP(E192,Klienci!$C$2:$E$25,3,0)</f>
        <v>centralny i wschodni</v>
      </c>
      <c r="H192" s="9">
        <v>8461.2900000000009</v>
      </c>
      <c r="I192" s="9">
        <f t="shared" si="50"/>
        <v>1946.1</v>
      </c>
      <c r="J192" s="9">
        <f t="shared" si="51"/>
        <v>10407.390000000001</v>
      </c>
      <c r="K192" s="6">
        <f t="shared" si="52"/>
        <v>45103</v>
      </c>
      <c r="L192" s="6">
        <v>45099</v>
      </c>
      <c r="M192" s="5">
        <f t="shared" si="53"/>
        <v>-4</v>
      </c>
      <c r="N192" s="5" t="str">
        <f t="shared" si="54"/>
        <v>kw.2</v>
      </c>
    </row>
    <row r="193" spans="1:14" outlineLevel="3" x14ac:dyDescent="0.2">
      <c r="A193" s="5">
        <v>145</v>
      </c>
      <c r="B193" s="6">
        <v>45079</v>
      </c>
      <c r="C193" s="7" t="s">
        <v>12</v>
      </c>
      <c r="D193" s="8">
        <v>15</v>
      </c>
      <c r="E193" s="5" t="str">
        <f>VLOOKUP(D193,Klienci!$B$2:$C$25,2,0)</f>
        <v>T.GORAL BIALYSTOK</v>
      </c>
      <c r="F193" s="5" t="str">
        <f>VLOOKUP(E193,Klienci!$C$2:$D$25,2,0)</f>
        <v>dealer autoryzowany</v>
      </c>
      <c r="G193" s="5" t="str">
        <f>VLOOKUP(E193,Klienci!$C$2:$E$25,3,0)</f>
        <v>centralny i wschodni</v>
      </c>
      <c r="H193" s="9">
        <v>10223.98</v>
      </c>
      <c r="I193" s="9">
        <f t="shared" si="50"/>
        <v>2351.52</v>
      </c>
      <c r="J193" s="9">
        <f t="shared" si="51"/>
        <v>12575.5</v>
      </c>
      <c r="K193" s="6">
        <f t="shared" si="52"/>
        <v>45109</v>
      </c>
      <c r="L193" s="6">
        <v>45109</v>
      </c>
      <c r="M193" s="5">
        <f t="shared" si="53"/>
        <v>0</v>
      </c>
      <c r="N193" s="5" t="str">
        <f t="shared" si="54"/>
        <v>kw.3</v>
      </c>
    </row>
    <row r="194" spans="1:14" outlineLevel="3" x14ac:dyDescent="0.2">
      <c r="A194" s="5">
        <v>183</v>
      </c>
      <c r="B194" s="6">
        <v>45112</v>
      </c>
      <c r="C194" s="7" t="s">
        <v>11</v>
      </c>
      <c r="D194" s="8">
        <v>15</v>
      </c>
      <c r="E194" s="5" t="str">
        <f>VLOOKUP(D194,Klienci!$B$2:$C$25,2,0)</f>
        <v>T.GORAL BIALYSTOK</v>
      </c>
      <c r="F194" s="5" t="str">
        <f>VLOOKUP(E194,Klienci!$C$2:$D$25,2,0)</f>
        <v>dealer autoryzowany</v>
      </c>
      <c r="G194" s="5" t="str">
        <f>VLOOKUP(E194,Klienci!$C$2:$E$25,3,0)</f>
        <v>centralny i wschodni</v>
      </c>
      <c r="H194" s="9">
        <v>6188.26</v>
      </c>
      <c r="I194" s="9">
        <f t="shared" si="50"/>
        <v>1423.3</v>
      </c>
      <c r="J194" s="9">
        <f t="shared" si="51"/>
        <v>7611.56</v>
      </c>
      <c r="K194" s="6">
        <f t="shared" si="52"/>
        <v>45143</v>
      </c>
      <c r="L194" s="6">
        <v>45143</v>
      </c>
      <c r="M194" s="5">
        <f t="shared" si="53"/>
        <v>0</v>
      </c>
      <c r="N194" s="5" t="str">
        <f t="shared" si="54"/>
        <v>kw.3</v>
      </c>
    </row>
    <row r="195" spans="1:14" outlineLevel="3" x14ac:dyDescent="0.2">
      <c r="A195" s="5">
        <v>212</v>
      </c>
      <c r="B195" s="6">
        <v>45134</v>
      </c>
      <c r="C195" s="7" t="s">
        <v>11</v>
      </c>
      <c r="D195" s="8">
        <v>15</v>
      </c>
      <c r="E195" s="5" t="str">
        <f>VLOOKUP(D195,Klienci!$B$2:$C$25,2,0)</f>
        <v>T.GORAL BIALYSTOK</v>
      </c>
      <c r="F195" s="5" t="str">
        <f>VLOOKUP(E195,Klienci!$C$2:$D$25,2,0)</f>
        <v>dealer autoryzowany</v>
      </c>
      <c r="G195" s="5" t="str">
        <f>VLOOKUP(E195,Klienci!$C$2:$E$25,3,0)</f>
        <v>centralny i wschodni</v>
      </c>
      <c r="H195" s="9">
        <v>10405.84</v>
      </c>
      <c r="I195" s="9">
        <f t="shared" si="50"/>
        <v>2393.34</v>
      </c>
      <c r="J195" s="9">
        <f t="shared" si="51"/>
        <v>12799.18</v>
      </c>
      <c r="K195" s="6">
        <f t="shared" si="52"/>
        <v>45165</v>
      </c>
      <c r="L195" s="6">
        <v>45164</v>
      </c>
      <c r="M195" s="5">
        <f t="shared" si="53"/>
        <v>-1</v>
      </c>
      <c r="N195" s="5" t="str">
        <f t="shared" si="54"/>
        <v>kw.3</v>
      </c>
    </row>
    <row r="196" spans="1:14" outlineLevel="3" x14ac:dyDescent="0.2">
      <c r="A196" s="5">
        <v>220</v>
      </c>
      <c r="B196" s="6">
        <v>45146</v>
      </c>
      <c r="C196" s="7" t="s">
        <v>11</v>
      </c>
      <c r="D196" s="8">
        <v>15</v>
      </c>
      <c r="E196" s="5" t="str">
        <f>VLOOKUP(D196,Klienci!$B$2:$C$25,2,0)</f>
        <v>T.GORAL BIALYSTOK</v>
      </c>
      <c r="F196" s="5" t="str">
        <f>VLOOKUP(E196,Klienci!$C$2:$D$25,2,0)</f>
        <v>dealer autoryzowany</v>
      </c>
      <c r="G196" s="5" t="str">
        <f>VLOOKUP(E196,Klienci!$C$2:$E$25,3,0)</f>
        <v>centralny i wschodni</v>
      </c>
      <c r="H196" s="9">
        <v>9161.15</v>
      </c>
      <c r="I196" s="9">
        <f t="shared" si="50"/>
        <v>2107.06</v>
      </c>
      <c r="J196" s="9">
        <f t="shared" si="51"/>
        <v>11268.21</v>
      </c>
      <c r="K196" s="6">
        <f t="shared" si="52"/>
        <v>45177</v>
      </c>
      <c r="L196" s="6">
        <v>45177</v>
      </c>
      <c r="M196" s="5">
        <f t="shared" si="53"/>
        <v>0</v>
      </c>
      <c r="N196" s="5" t="str">
        <f t="shared" si="54"/>
        <v>kw.3</v>
      </c>
    </row>
    <row r="197" spans="1:14" outlineLevel="3" x14ac:dyDescent="0.2">
      <c r="A197" s="5">
        <v>224</v>
      </c>
      <c r="B197" s="6">
        <v>45152</v>
      </c>
      <c r="C197" s="7" t="s">
        <v>11</v>
      </c>
      <c r="D197" s="8">
        <v>15</v>
      </c>
      <c r="E197" s="5" t="str">
        <f>VLOOKUP(D197,Klienci!$B$2:$C$25,2,0)</f>
        <v>T.GORAL BIALYSTOK</v>
      </c>
      <c r="F197" s="5" t="str">
        <f>VLOOKUP(E197,Klienci!$C$2:$D$25,2,0)</f>
        <v>dealer autoryzowany</v>
      </c>
      <c r="G197" s="5" t="str">
        <f>VLOOKUP(E197,Klienci!$C$2:$E$25,3,0)</f>
        <v>centralny i wschodni</v>
      </c>
      <c r="H197" s="9">
        <v>7489.48</v>
      </c>
      <c r="I197" s="9">
        <f t="shared" si="50"/>
        <v>1722.58</v>
      </c>
      <c r="J197" s="9">
        <f t="shared" si="51"/>
        <v>9212.06</v>
      </c>
      <c r="K197" s="6">
        <f t="shared" si="52"/>
        <v>45183</v>
      </c>
      <c r="L197" s="6">
        <v>45179</v>
      </c>
      <c r="M197" s="5">
        <f t="shared" si="53"/>
        <v>-4</v>
      </c>
      <c r="N197" s="5" t="str">
        <f t="shared" si="54"/>
        <v>kw.3</v>
      </c>
    </row>
    <row r="198" spans="1:14" outlineLevel="3" x14ac:dyDescent="0.2">
      <c r="A198" s="5">
        <v>229</v>
      </c>
      <c r="B198" s="6">
        <v>45155</v>
      </c>
      <c r="C198" s="7" t="s">
        <v>11</v>
      </c>
      <c r="D198" s="8">
        <v>15</v>
      </c>
      <c r="E198" s="5" t="str">
        <f>VLOOKUP(D198,Klienci!$B$2:$C$25,2,0)</f>
        <v>T.GORAL BIALYSTOK</v>
      </c>
      <c r="F198" s="5" t="str">
        <f>VLOOKUP(E198,Klienci!$C$2:$D$25,2,0)</f>
        <v>dealer autoryzowany</v>
      </c>
      <c r="G198" s="5" t="str">
        <f>VLOOKUP(E198,Klienci!$C$2:$E$25,3,0)</f>
        <v>centralny i wschodni</v>
      </c>
      <c r="H198" s="9">
        <v>7959.05</v>
      </c>
      <c r="I198" s="9">
        <f t="shared" si="50"/>
        <v>1830.58</v>
      </c>
      <c r="J198" s="9">
        <f t="shared" si="51"/>
        <v>9789.630000000001</v>
      </c>
      <c r="K198" s="6">
        <f t="shared" si="52"/>
        <v>45186</v>
      </c>
      <c r="L198" s="6">
        <v>45182</v>
      </c>
      <c r="M198" s="5">
        <f t="shared" si="53"/>
        <v>-4</v>
      </c>
      <c r="N198" s="5" t="str">
        <f t="shared" si="54"/>
        <v>kw.3</v>
      </c>
    </row>
    <row r="199" spans="1:14" outlineLevel="3" x14ac:dyDescent="0.2">
      <c r="A199" s="5">
        <v>239</v>
      </c>
      <c r="B199" s="6">
        <v>45166</v>
      </c>
      <c r="C199" s="7" t="s">
        <v>11</v>
      </c>
      <c r="D199" s="8">
        <v>15</v>
      </c>
      <c r="E199" s="5" t="str">
        <f>VLOOKUP(D199,Klienci!$B$2:$C$25,2,0)</f>
        <v>T.GORAL BIALYSTOK</v>
      </c>
      <c r="F199" s="5" t="str">
        <f>VLOOKUP(E199,Klienci!$C$2:$D$25,2,0)</f>
        <v>dealer autoryzowany</v>
      </c>
      <c r="G199" s="5" t="str">
        <f>VLOOKUP(E199,Klienci!$C$2:$E$25,3,0)</f>
        <v>centralny i wschodni</v>
      </c>
      <c r="H199" s="9">
        <v>7673.26</v>
      </c>
      <c r="I199" s="9">
        <f t="shared" si="50"/>
        <v>1764.85</v>
      </c>
      <c r="J199" s="9">
        <f t="shared" si="51"/>
        <v>9438.11</v>
      </c>
      <c r="K199" s="6">
        <f t="shared" si="52"/>
        <v>45197</v>
      </c>
      <c r="L199" s="6">
        <v>45198</v>
      </c>
      <c r="M199" s="5">
        <f t="shared" si="53"/>
        <v>1</v>
      </c>
      <c r="N199" s="5" t="str">
        <f t="shared" si="54"/>
        <v>kw.3</v>
      </c>
    </row>
    <row r="200" spans="1:14" outlineLevel="3" x14ac:dyDescent="0.2">
      <c r="A200" s="5">
        <v>246</v>
      </c>
      <c r="B200" s="6">
        <v>45171</v>
      </c>
      <c r="C200" s="7" t="s">
        <v>11</v>
      </c>
      <c r="D200" s="8">
        <v>15</v>
      </c>
      <c r="E200" s="5" t="str">
        <f>VLOOKUP(D200,Klienci!$B$2:$C$25,2,0)</f>
        <v>T.GORAL BIALYSTOK</v>
      </c>
      <c r="F200" s="5" t="str">
        <f>VLOOKUP(E200,Klienci!$C$2:$D$25,2,0)</f>
        <v>dealer autoryzowany</v>
      </c>
      <c r="G200" s="5" t="str">
        <f>VLOOKUP(E200,Klienci!$C$2:$E$25,3,0)</f>
        <v>centralny i wschodni</v>
      </c>
      <c r="H200" s="9">
        <v>8957.9599999999991</v>
      </c>
      <c r="I200" s="9">
        <f t="shared" si="50"/>
        <v>2060.33</v>
      </c>
      <c r="J200" s="9">
        <f t="shared" si="51"/>
        <v>11018.289999999999</v>
      </c>
      <c r="K200" s="6">
        <f t="shared" si="52"/>
        <v>45201</v>
      </c>
      <c r="L200" s="6">
        <v>45206</v>
      </c>
      <c r="M200" s="5">
        <f t="shared" si="53"/>
        <v>5</v>
      </c>
      <c r="N200" s="5" t="str">
        <f t="shared" si="54"/>
        <v>kw.4</v>
      </c>
    </row>
    <row r="201" spans="1:14" outlineLevel="3" x14ac:dyDescent="0.2">
      <c r="A201" s="5">
        <v>253</v>
      </c>
      <c r="B201" s="6">
        <v>45179</v>
      </c>
      <c r="C201" s="7" t="s">
        <v>11</v>
      </c>
      <c r="D201" s="8">
        <v>15</v>
      </c>
      <c r="E201" s="5" t="str">
        <f>VLOOKUP(D201,Klienci!$B$2:$C$25,2,0)</f>
        <v>T.GORAL BIALYSTOK</v>
      </c>
      <c r="F201" s="5" t="str">
        <f>VLOOKUP(E201,Klienci!$C$2:$D$25,2,0)</f>
        <v>dealer autoryzowany</v>
      </c>
      <c r="G201" s="5" t="str">
        <f>VLOOKUP(E201,Klienci!$C$2:$E$25,3,0)</f>
        <v>centralny i wschodni</v>
      </c>
      <c r="H201" s="9">
        <v>10636.9</v>
      </c>
      <c r="I201" s="9">
        <f t="shared" si="50"/>
        <v>2446.4899999999998</v>
      </c>
      <c r="J201" s="9">
        <f t="shared" si="51"/>
        <v>13083.39</v>
      </c>
      <c r="K201" s="6">
        <f t="shared" si="52"/>
        <v>45209</v>
      </c>
      <c r="L201" s="6">
        <v>45211</v>
      </c>
      <c r="M201" s="5">
        <f t="shared" si="53"/>
        <v>2</v>
      </c>
      <c r="N201" s="5" t="str">
        <f t="shared" si="54"/>
        <v>kw.4</v>
      </c>
    </row>
    <row r="202" spans="1:14" outlineLevel="3" x14ac:dyDescent="0.2">
      <c r="A202" s="5">
        <v>269</v>
      </c>
      <c r="B202" s="6">
        <v>45202</v>
      </c>
      <c r="C202" s="7" t="s">
        <v>11</v>
      </c>
      <c r="D202" s="8">
        <v>15</v>
      </c>
      <c r="E202" s="5" t="str">
        <f>VLOOKUP(D202,Klienci!$B$2:$C$25,2,0)</f>
        <v>T.GORAL BIALYSTOK</v>
      </c>
      <c r="F202" s="5" t="str">
        <f>VLOOKUP(E202,Klienci!$C$2:$D$25,2,0)</f>
        <v>dealer autoryzowany</v>
      </c>
      <c r="G202" s="5" t="str">
        <f>VLOOKUP(E202,Klienci!$C$2:$E$25,3,0)</f>
        <v>centralny i wschodni</v>
      </c>
      <c r="H202" s="9">
        <v>10973.36</v>
      </c>
      <c r="I202" s="9">
        <f t="shared" si="50"/>
        <v>2523.87</v>
      </c>
      <c r="J202" s="9">
        <f t="shared" si="51"/>
        <v>13497.23</v>
      </c>
      <c r="K202" s="6">
        <f t="shared" si="52"/>
        <v>45233</v>
      </c>
      <c r="L202" s="6">
        <v>45237</v>
      </c>
      <c r="M202" s="5">
        <f t="shared" si="53"/>
        <v>4</v>
      </c>
      <c r="N202" s="5" t="str">
        <f t="shared" si="54"/>
        <v>kw.4</v>
      </c>
    </row>
    <row r="203" spans="1:14" outlineLevel="3" x14ac:dyDescent="0.2">
      <c r="A203" s="5">
        <v>311</v>
      </c>
      <c r="B203" s="6">
        <v>45243</v>
      </c>
      <c r="C203" s="7" t="s">
        <v>11</v>
      </c>
      <c r="D203" s="8">
        <v>15</v>
      </c>
      <c r="E203" s="5" t="str">
        <f>VLOOKUP(D203,Klienci!$B$2:$C$25,2,0)</f>
        <v>T.GORAL BIALYSTOK</v>
      </c>
      <c r="F203" s="5" t="str">
        <f>VLOOKUP(E203,Klienci!$C$2:$D$25,2,0)</f>
        <v>dealer autoryzowany</v>
      </c>
      <c r="G203" s="5" t="str">
        <f>VLOOKUP(E203,Klienci!$C$2:$E$25,3,0)</f>
        <v>centralny i wschodni</v>
      </c>
      <c r="H203" s="9">
        <v>10056.379999999999</v>
      </c>
      <c r="I203" s="9">
        <f t="shared" si="50"/>
        <v>2312.9699999999998</v>
      </c>
      <c r="J203" s="9">
        <f t="shared" si="51"/>
        <v>12369.349999999999</v>
      </c>
      <c r="K203" s="6">
        <f t="shared" si="52"/>
        <v>45273</v>
      </c>
      <c r="L203" s="6">
        <v>45275</v>
      </c>
      <c r="M203" s="5">
        <f t="shared" si="53"/>
        <v>2</v>
      </c>
      <c r="N203" s="5" t="str">
        <f t="shared" si="54"/>
        <v>kw.4</v>
      </c>
    </row>
    <row r="204" spans="1:14" outlineLevel="3" x14ac:dyDescent="0.2">
      <c r="A204" s="5">
        <v>322</v>
      </c>
      <c r="B204" s="6">
        <v>45255</v>
      </c>
      <c r="C204" s="7" t="s">
        <v>11</v>
      </c>
      <c r="D204" s="8">
        <v>15</v>
      </c>
      <c r="E204" s="5" t="str">
        <f>VLOOKUP(D204,Klienci!$B$2:$C$25,2,0)</f>
        <v>T.GORAL BIALYSTOK</v>
      </c>
      <c r="F204" s="5" t="str">
        <f>VLOOKUP(E204,Klienci!$C$2:$D$25,2,0)</f>
        <v>dealer autoryzowany</v>
      </c>
      <c r="G204" s="5" t="str">
        <f>VLOOKUP(E204,Klienci!$C$2:$E$25,3,0)</f>
        <v>centralny i wschodni</v>
      </c>
      <c r="H204" s="9">
        <v>8054.48</v>
      </c>
      <c r="I204" s="9">
        <f t="shared" si="50"/>
        <v>1852.53</v>
      </c>
      <c r="J204" s="9">
        <f t="shared" si="51"/>
        <v>9907.01</v>
      </c>
      <c r="K204" s="6">
        <f t="shared" si="52"/>
        <v>45285</v>
      </c>
      <c r="L204" s="6">
        <v>45285</v>
      </c>
      <c r="M204" s="5">
        <f t="shared" si="53"/>
        <v>0</v>
      </c>
      <c r="N204" s="5" t="str">
        <f t="shared" si="54"/>
        <v>kw.4</v>
      </c>
    </row>
    <row r="205" spans="1:14" outlineLevel="3" x14ac:dyDescent="0.2">
      <c r="A205" s="5">
        <v>336</v>
      </c>
      <c r="B205" s="6">
        <v>45278</v>
      </c>
      <c r="C205" s="7" t="s">
        <v>11</v>
      </c>
      <c r="D205" s="8">
        <v>15</v>
      </c>
      <c r="E205" s="5" t="str">
        <f>VLOOKUP(D205,Klienci!$B$2:$C$25,2,0)</f>
        <v>T.GORAL BIALYSTOK</v>
      </c>
      <c r="F205" s="5" t="str">
        <f>VLOOKUP(E205,Klienci!$C$2:$D$25,2,0)</f>
        <v>dealer autoryzowany</v>
      </c>
      <c r="G205" s="5" t="str">
        <f>VLOOKUP(E205,Klienci!$C$2:$E$25,3,0)</f>
        <v>centralny i wschodni</v>
      </c>
      <c r="H205" s="9">
        <v>6246.6</v>
      </c>
      <c r="I205" s="9">
        <f t="shared" si="50"/>
        <v>1436.72</v>
      </c>
      <c r="J205" s="9">
        <f t="shared" si="51"/>
        <v>7683.3200000000006</v>
      </c>
      <c r="K205" s="6">
        <f t="shared" si="52"/>
        <v>45309</v>
      </c>
      <c r="L205" s="6">
        <v>45307</v>
      </c>
      <c r="M205" s="5">
        <f t="shared" si="53"/>
        <v>-2</v>
      </c>
      <c r="N205" s="5">
        <f t="shared" si="54"/>
        <v>2024</v>
      </c>
    </row>
    <row r="206" spans="1:14" outlineLevel="3" x14ac:dyDescent="0.2">
      <c r="A206" s="5">
        <v>337</v>
      </c>
      <c r="B206" s="6">
        <v>45278</v>
      </c>
      <c r="C206" s="7" t="s">
        <v>11</v>
      </c>
      <c r="D206" s="8">
        <v>15</v>
      </c>
      <c r="E206" s="5" t="str">
        <f>VLOOKUP(D206,Klienci!$B$2:$C$25,2,0)</f>
        <v>T.GORAL BIALYSTOK</v>
      </c>
      <c r="F206" s="5" t="str">
        <f>VLOOKUP(E206,Klienci!$C$2:$D$25,2,0)</f>
        <v>dealer autoryzowany</v>
      </c>
      <c r="G206" s="5" t="str">
        <f>VLOOKUP(E206,Klienci!$C$2:$E$25,3,0)</f>
        <v>centralny i wschodni</v>
      </c>
      <c r="H206" s="9">
        <v>6430.65</v>
      </c>
      <c r="I206" s="9">
        <f t="shared" si="50"/>
        <v>1479.05</v>
      </c>
      <c r="J206" s="9">
        <f t="shared" si="51"/>
        <v>7909.7</v>
      </c>
      <c r="K206" s="6">
        <f t="shared" si="52"/>
        <v>45309</v>
      </c>
      <c r="L206" s="6">
        <v>45306</v>
      </c>
      <c r="M206" s="5">
        <f t="shared" si="53"/>
        <v>-3</v>
      </c>
      <c r="N206" s="5">
        <f t="shared" si="54"/>
        <v>2024</v>
      </c>
    </row>
    <row r="207" spans="1:14" outlineLevel="3" x14ac:dyDescent="0.2">
      <c r="A207" s="5">
        <v>344</v>
      </c>
      <c r="B207" s="6">
        <v>45283</v>
      </c>
      <c r="C207" s="7" t="s">
        <v>11</v>
      </c>
      <c r="D207" s="8">
        <v>15</v>
      </c>
      <c r="E207" s="5" t="str">
        <f>VLOOKUP(D207,Klienci!$B$2:$C$25,2,0)</f>
        <v>T.GORAL BIALYSTOK</v>
      </c>
      <c r="F207" s="5" t="str">
        <f>VLOOKUP(E207,Klienci!$C$2:$D$25,2,0)</f>
        <v>dealer autoryzowany</v>
      </c>
      <c r="G207" s="5" t="str">
        <f>VLOOKUP(E207,Klienci!$C$2:$E$25,3,0)</f>
        <v>centralny i wschodni</v>
      </c>
      <c r="H207" s="9">
        <v>6951.62</v>
      </c>
      <c r="I207" s="9">
        <f t="shared" si="50"/>
        <v>1598.87</v>
      </c>
      <c r="J207" s="9">
        <f t="shared" si="51"/>
        <v>8550.49</v>
      </c>
      <c r="K207" s="6">
        <f t="shared" si="52"/>
        <v>45314</v>
      </c>
      <c r="L207" s="6">
        <v>45313</v>
      </c>
      <c r="M207" s="5">
        <f t="shared" si="53"/>
        <v>-1</v>
      </c>
      <c r="N207" s="5">
        <f t="shared" si="54"/>
        <v>2024</v>
      </c>
    </row>
    <row r="208" spans="1:14" outlineLevel="2" x14ac:dyDescent="0.2">
      <c r="A208" s="5"/>
      <c r="B208" s="6"/>
      <c r="C208" s="7"/>
      <c r="D208" s="8"/>
      <c r="E208" s="37" t="s">
        <v>84</v>
      </c>
      <c r="F208" s="5"/>
      <c r="G208" s="5"/>
      <c r="H208" s="9">
        <f>SUBTOTAL(9,H175:H207)</f>
        <v>283762.24</v>
      </c>
      <c r="I208" s="9"/>
      <c r="J208" s="9">
        <f>SUBTOTAL(9,J175:J207)</f>
        <v>349027.55999999994</v>
      </c>
      <c r="K208" s="6"/>
      <c r="L208" s="6"/>
      <c r="M208" s="5"/>
      <c r="N208" s="5"/>
    </row>
    <row r="209" spans="1:14" outlineLevel="3" x14ac:dyDescent="0.2">
      <c r="A209" s="5">
        <v>9</v>
      </c>
      <c r="B209" s="6">
        <v>44931</v>
      </c>
      <c r="C209" s="7" t="s">
        <v>11</v>
      </c>
      <c r="D209" s="8">
        <v>3</v>
      </c>
      <c r="E209" s="5" t="str">
        <f>VLOOKUP(D209,Klienci!$B$2:$C$25,2,0)</f>
        <v>WIGA SZCZECIN</v>
      </c>
      <c r="F209" s="5" t="str">
        <f>VLOOKUP(E209,Klienci!$C$2:$D$25,2,0)</f>
        <v>dealer autoryzowany</v>
      </c>
      <c r="G209" s="5" t="str">
        <f>VLOOKUP(E209,Klienci!$C$2:$E$25,3,0)</f>
        <v>północny</v>
      </c>
      <c r="H209" s="9">
        <v>10617.33</v>
      </c>
      <c r="I209" s="9">
        <f t="shared" ref="I209:I240" si="55">ROUND(H209*VAT,2)</f>
        <v>2441.9899999999998</v>
      </c>
      <c r="J209" s="9">
        <f t="shared" ref="J209:J240" si="56">H209+I209</f>
        <v>13059.32</v>
      </c>
      <c r="K209" s="6">
        <f t="shared" ref="K209:K240" si="57">IF(F209=$R$2,EDATE(B209,1),IF(F209=$R$3,B209+21,B209+14))</f>
        <v>44962</v>
      </c>
      <c r="L209" s="6">
        <v>44966</v>
      </c>
      <c r="M209" s="5">
        <f t="shared" ref="M209:M240" si="58">L209-K209</f>
        <v>4</v>
      </c>
      <c r="N209" s="5" t="str">
        <f t="shared" ref="N209:N240" si="59">VLOOKUP(L209,$Q$6:$R$12,2,1)</f>
        <v>kw.1</v>
      </c>
    </row>
    <row r="210" spans="1:14" outlineLevel="3" x14ac:dyDescent="0.2">
      <c r="A210" s="5">
        <v>13</v>
      </c>
      <c r="B210" s="6">
        <v>44937</v>
      </c>
      <c r="C210" s="7" t="s">
        <v>12</v>
      </c>
      <c r="D210" s="8">
        <v>3</v>
      </c>
      <c r="E210" s="5" t="str">
        <f>VLOOKUP(D210,Klienci!$B$2:$C$25,2,0)</f>
        <v>WIGA SZCZECIN</v>
      </c>
      <c r="F210" s="5" t="str">
        <f>VLOOKUP(E210,Klienci!$C$2:$D$25,2,0)</f>
        <v>dealer autoryzowany</v>
      </c>
      <c r="G210" s="5" t="str">
        <f>VLOOKUP(E210,Klienci!$C$2:$E$25,3,0)</f>
        <v>północny</v>
      </c>
      <c r="H210" s="9">
        <v>10984.2</v>
      </c>
      <c r="I210" s="9">
        <f t="shared" si="55"/>
        <v>2526.37</v>
      </c>
      <c r="J210" s="9">
        <f t="shared" si="56"/>
        <v>13510.57</v>
      </c>
      <c r="K210" s="6">
        <f t="shared" si="57"/>
        <v>44968</v>
      </c>
      <c r="L210" s="6">
        <v>44968</v>
      </c>
      <c r="M210" s="5">
        <f t="shared" si="58"/>
        <v>0</v>
      </c>
      <c r="N210" s="5" t="str">
        <f t="shared" si="59"/>
        <v>kw.1</v>
      </c>
    </row>
    <row r="211" spans="1:14" outlineLevel="3" x14ac:dyDescent="0.2">
      <c r="A211" s="5">
        <v>14</v>
      </c>
      <c r="B211" s="6">
        <v>44939</v>
      </c>
      <c r="C211" s="7" t="s">
        <v>12</v>
      </c>
      <c r="D211" s="8">
        <v>3</v>
      </c>
      <c r="E211" s="5" t="str">
        <f>VLOOKUP(D211,Klienci!$B$2:$C$25,2,0)</f>
        <v>WIGA SZCZECIN</v>
      </c>
      <c r="F211" s="5" t="str">
        <f>VLOOKUP(E211,Klienci!$C$2:$D$25,2,0)</f>
        <v>dealer autoryzowany</v>
      </c>
      <c r="G211" s="5" t="str">
        <f>VLOOKUP(E211,Klienci!$C$2:$E$25,3,0)</f>
        <v>północny</v>
      </c>
      <c r="H211" s="9">
        <v>7643.84</v>
      </c>
      <c r="I211" s="9">
        <f t="shared" si="55"/>
        <v>1758.08</v>
      </c>
      <c r="J211" s="9">
        <f t="shared" si="56"/>
        <v>9401.92</v>
      </c>
      <c r="K211" s="6">
        <f t="shared" si="57"/>
        <v>44970</v>
      </c>
      <c r="L211" s="6">
        <v>44984</v>
      </c>
      <c r="M211" s="5">
        <f t="shared" si="58"/>
        <v>14</v>
      </c>
      <c r="N211" s="5" t="str">
        <f t="shared" si="59"/>
        <v>kw.1</v>
      </c>
    </row>
    <row r="212" spans="1:14" outlineLevel="3" x14ac:dyDescent="0.2">
      <c r="A212" s="5">
        <v>22</v>
      </c>
      <c r="B212" s="6">
        <v>44945</v>
      </c>
      <c r="C212" s="7" t="s">
        <v>12</v>
      </c>
      <c r="D212" s="8">
        <v>3</v>
      </c>
      <c r="E212" s="5" t="str">
        <f>VLOOKUP(D212,Klienci!$B$2:$C$25,2,0)</f>
        <v>WIGA SZCZECIN</v>
      </c>
      <c r="F212" s="5" t="str">
        <f>VLOOKUP(E212,Klienci!$C$2:$D$25,2,0)</f>
        <v>dealer autoryzowany</v>
      </c>
      <c r="G212" s="5" t="str">
        <f>VLOOKUP(E212,Klienci!$C$2:$E$25,3,0)</f>
        <v>północny</v>
      </c>
      <c r="H212" s="9">
        <v>8684.5300000000007</v>
      </c>
      <c r="I212" s="9">
        <f t="shared" si="55"/>
        <v>1997.44</v>
      </c>
      <c r="J212" s="9">
        <f t="shared" si="56"/>
        <v>10681.970000000001</v>
      </c>
      <c r="K212" s="6">
        <f t="shared" si="57"/>
        <v>44976</v>
      </c>
      <c r="L212" s="6">
        <v>44981</v>
      </c>
      <c r="M212" s="5">
        <f t="shared" si="58"/>
        <v>5</v>
      </c>
      <c r="N212" s="5" t="str">
        <f t="shared" si="59"/>
        <v>kw.1</v>
      </c>
    </row>
    <row r="213" spans="1:14" outlineLevel="3" x14ac:dyDescent="0.2">
      <c r="A213" s="5">
        <v>26</v>
      </c>
      <c r="B213" s="6">
        <v>44952</v>
      </c>
      <c r="C213" s="7" t="s">
        <v>12</v>
      </c>
      <c r="D213" s="8">
        <v>3</v>
      </c>
      <c r="E213" s="5" t="str">
        <f>VLOOKUP(D213,Klienci!$B$2:$C$25,2,0)</f>
        <v>WIGA SZCZECIN</v>
      </c>
      <c r="F213" s="5" t="str">
        <f>VLOOKUP(E213,Klienci!$C$2:$D$25,2,0)</f>
        <v>dealer autoryzowany</v>
      </c>
      <c r="G213" s="5" t="str">
        <f>VLOOKUP(E213,Klienci!$C$2:$E$25,3,0)</f>
        <v>północny</v>
      </c>
      <c r="H213" s="9">
        <v>10724.22</v>
      </c>
      <c r="I213" s="9">
        <f t="shared" si="55"/>
        <v>2466.5700000000002</v>
      </c>
      <c r="J213" s="9">
        <f t="shared" si="56"/>
        <v>13190.789999999999</v>
      </c>
      <c r="K213" s="6">
        <f t="shared" si="57"/>
        <v>44983</v>
      </c>
      <c r="L213" s="6">
        <v>44991</v>
      </c>
      <c r="M213" s="5">
        <f t="shared" si="58"/>
        <v>8</v>
      </c>
      <c r="N213" s="5" t="str">
        <f t="shared" si="59"/>
        <v>kw.1</v>
      </c>
    </row>
    <row r="214" spans="1:14" outlineLevel="3" x14ac:dyDescent="0.2">
      <c r="A214" s="5">
        <v>29</v>
      </c>
      <c r="B214" s="6">
        <v>44953</v>
      </c>
      <c r="C214" s="7" t="s">
        <v>12</v>
      </c>
      <c r="D214" s="8">
        <v>3</v>
      </c>
      <c r="E214" s="5" t="str">
        <f>VLOOKUP(D214,Klienci!$B$2:$C$25,2,0)</f>
        <v>WIGA SZCZECIN</v>
      </c>
      <c r="F214" s="5" t="str">
        <f>VLOOKUP(E214,Klienci!$C$2:$D$25,2,0)</f>
        <v>dealer autoryzowany</v>
      </c>
      <c r="G214" s="5" t="str">
        <f>VLOOKUP(E214,Klienci!$C$2:$E$25,3,0)</f>
        <v>północny</v>
      </c>
      <c r="H214" s="9">
        <v>10557.15</v>
      </c>
      <c r="I214" s="9">
        <f t="shared" si="55"/>
        <v>2428.14</v>
      </c>
      <c r="J214" s="9">
        <f t="shared" si="56"/>
        <v>12985.289999999999</v>
      </c>
      <c r="K214" s="6">
        <f t="shared" si="57"/>
        <v>44984</v>
      </c>
      <c r="L214" s="6">
        <v>44997</v>
      </c>
      <c r="M214" s="5">
        <f t="shared" si="58"/>
        <v>13</v>
      </c>
      <c r="N214" s="5" t="str">
        <f t="shared" si="59"/>
        <v>kw.1</v>
      </c>
    </row>
    <row r="215" spans="1:14" outlineLevel="3" x14ac:dyDescent="0.2">
      <c r="A215" s="5">
        <v>31</v>
      </c>
      <c r="B215" s="6">
        <v>44955</v>
      </c>
      <c r="C215" s="7" t="s">
        <v>11</v>
      </c>
      <c r="D215" s="8">
        <v>3</v>
      </c>
      <c r="E215" s="5" t="str">
        <f>VLOOKUP(D215,Klienci!$B$2:$C$25,2,0)</f>
        <v>WIGA SZCZECIN</v>
      </c>
      <c r="F215" s="5" t="str">
        <f>VLOOKUP(E215,Klienci!$C$2:$D$25,2,0)</f>
        <v>dealer autoryzowany</v>
      </c>
      <c r="G215" s="5" t="str">
        <f>VLOOKUP(E215,Klienci!$C$2:$E$25,3,0)</f>
        <v>północny</v>
      </c>
      <c r="H215" s="9">
        <v>8572.3700000000008</v>
      </c>
      <c r="I215" s="9">
        <f t="shared" si="55"/>
        <v>1971.65</v>
      </c>
      <c r="J215" s="9">
        <f t="shared" si="56"/>
        <v>10544.02</v>
      </c>
      <c r="K215" s="6">
        <f t="shared" si="57"/>
        <v>44985</v>
      </c>
      <c r="L215" s="6">
        <v>44982</v>
      </c>
      <c r="M215" s="5">
        <f t="shared" si="58"/>
        <v>-3</v>
      </c>
      <c r="N215" s="5" t="str">
        <f t="shared" si="59"/>
        <v>kw.1</v>
      </c>
    </row>
    <row r="216" spans="1:14" outlineLevel="3" x14ac:dyDescent="0.2">
      <c r="A216" s="5">
        <v>37</v>
      </c>
      <c r="B216" s="6">
        <v>44958</v>
      </c>
      <c r="C216" s="7" t="s">
        <v>12</v>
      </c>
      <c r="D216" s="8">
        <v>3</v>
      </c>
      <c r="E216" s="5" t="str">
        <f>VLOOKUP(D216,Klienci!$B$2:$C$25,2,0)</f>
        <v>WIGA SZCZECIN</v>
      </c>
      <c r="F216" s="5" t="str">
        <f>VLOOKUP(E216,Klienci!$C$2:$D$25,2,0)</f>
        <v>dealer autoryzowany</v>
      </c>
      <c r="G216" s="5" t="str">
        <f>VLOOKUP(E216,Klienci!$C$2:$E$25,3,0)</f>
        <v>północny</v>
      </c>
      <c r="H216" s="9">
        <v>8904.7800000000007</v>
      </c>
      <c r="I216" s="9">
        <f t="shared" si="55"/>
        <v>2048.1</v>
      </c>
      <c r="J216" s="9">
        <f t="shared" si="56"/>
        <v>10952.880000000001</v>
      </c>
      <c r="K216" s="6">
        <f t="shared" si="57"/>
        <v>44986</v>
      </c>
      <c r="L216" s="6">
        <v>45002</v>
      </c>
      <c r="M216" s="5">
        <f t="shared" si="58"/>
        <v>16</v>
      </c>
      <c r="N216" s="5" t="str">
        <f t="shared" si="59"/>
        <v>kw.1</v>
      </c>
    </row>
    <row r="217" spans="1:14" outlineLevel="3" x14ac:dyDescent="0.2">
      <c r="A217" s="5">
        <v>38</v>
      </c>
      <c r="B217" s="6">
        <v>44958</v>
      </c>
      <c r="C217" s="7" t="s">
        <v>11</v>
      </c>
      <c r="D217" s="8">
        <v>3</v>
      </c>
      <c r="E217" s="5" t="str">
        <f>VLOOKUP(D217,Klienci!$B$2:$C$25,2,0)</f>
        <v>WIGA SZCZECIN</v>
      </c>
      <c r="F217" s="5" t="str">
        <f>VLOOKUP(E217,Klienci!$C$2:$D$25,2,0)</f>
        <v>dealer autoryzowany</v>
      </c>
      <c r="G217" s="5" t="str">
        <f>VLOOKUP(E217,Klienci!$C$2:$E$25,3,0)</f>
        <v>północny</v>
      </c>
      <c r="H217" s="9">
        <v>7325.36</v>
      </c>
      <c r="I217" s="9">
        <f t="shared" si="55"/>
        <v>1684.83</v>
      </c>
      <c r="J217" s="9">
        <f t="shared" si="56"/>
        <v>9010.1899999999987</v>
      </c>
      <c r="K217" s="6">
        <f t="shared" si="57"/>
        <v>44986</v>
      </c>
      <c r="L217" s="6">
        <v>44991</v>
      </c>
      <c r="M217" s="5">
        <f t="shared" si="58"/>
        <v>5</v>
      </c>
      <c r="N217" s="5" t="str">
        <f t="shared" si="59"/>
        <v>kw.1</v>
      </c>
    </row>
    <row r="218" spans="1:14" outlineLevel="3" x14ac:dyDescent="0.2">
      <c r="A218" s="5">
        <v>40</v>
      </c>
      <c r="B218" s="6">
        <v>44959</v>
      </c>
      <c r="C218" s="7" t="s">
        <v>12</v>
      </c>
      <c r="D218" s="8">
        <v>3</v>
      </c>
      <c r="E218" s="5" t="str">
        <f>VLOOKUP(D218,Klienci!$B$2:$C$25,2,0)</f>
        <v>WIGA SZCZECIN</v>
      </c>
      <c r="F218" s="5" t="str">
        <f>VLOOKUP(E218,Klienci!$C$2:$D$25,2,0)</f>
        <v>dealer autoryzowany</v>
      </c>
      <c r="G218" s="5" t="str">
        <f>VLOOKUP(E218,Klienci!$C$2:$E$25,3,0)</f>
        <v>północny</v>
      </c>
      <c r="H218" s="9">
        <v>8747.5499999999993</v>
      </c>
      <c r="I218" s="9">
        <f t="shared" si="55"/>
        <v>2011.94</v>
      </c>
      <c r="J218" s="9">
        <f t="shared" si="56"/>
        <v>10759.49</v>
      </c>
      <c r="K218" s="6">
        <f t="shared" si="57"/>
        <v>44987</v>
      </c>
      <c r="L218" s="6">
        <v>44999</v>
      </c>
      <c r="M218" s="5">
        <f t="shared" si="58"/>
        <v>12</v>
      </c>
      <c r="N218" s="5" t="str">
        <f t="shared" si="59"/>
        <v>kw.1</v>
      </c>
    </row>
    <row r="219" spans="1:14" outlineLevel="3" x14ac:dyDescent="0.2">
      <c r="A219" s="5">
        <v>41</v>
      </c>
      <c r="B219" s="6">
        <v>44959</v>
      </c>
      <c r="C219" s="7" t="s">
        <v>11</v>
      </c>
      <c r="D219" s="8">
        <v>3</v>
      </c>
      <c r="E219" s="5" t="str">
        <f>VLOOKUP(D219,Klienci!$B$2:$C$25,2,0)</f>
        <v>WIGA SZCZECIN</v>
      </c>
      <c r="F219" s="5" t="str">
        <f>VLOOKUP(E219,Klienci!$C$2:$D$25,2,0)</f>
        <v>dealer autoryzowany</v>
      </c>
      <c r="G219" s="5" t="str">
        <f>VLOOKUP(E219,Klienci!$C$2:$E$25,3,0)</f>
        <v>północny</v>
      </c>
      <c r="H219" s="9">
        <v>10093.290000000001</v>
      </c>
      <c r="I219" s="9">
        <f t="shared" si="55"/>
        <v>2321.46</v>
      </c>
      <c r="J219" s="9">
        <f t="shared" si="56"/>
        <v>12414.75</v>
      </c>
      <c r="K219" s="6">
        <f t="shared" si="57"/>
        <v>44987</v>
      </c>
      <c r="L219" s="6">
        <v>44993</v>
      </c>
      <c r="M219" s="5">
        <f t="shared" si="58"/>
        <v>6</v>
      </c>
      <c r="N219" s="5" t="str">
        <f t="shared" si="59"/>
        <v>kw.1</v>
      </c>
    </row>
    <row r="220" spans="1:14" outlineLevel="3" x14ac:dyDescent="0.2">
      <c r="A220" s="5">
        <v>45</v>
      </c>
      <c r="B220" s="6">
        <v>44963</v>
      </c>
      <c r="C220" s="7" t="s">
        <v>11</v>
      </c>
      <c r="D220" s="8">
        <v>3</v>
      </c>
      <c r="E220" s="5" t="str">
        <f>VLOOKUP(D220,Klienci!$B$2:$C$25,2,0)</f>
        <v>WIGA SZCZECIN</v>
      </c>
      <c r="F220" s="5" t="str">
        <f>VLOOKUP(E220,Klienci!$C$2:$D$25,2,0)</f>
        <v>dealer autoryzowany</v>
      </c>
      <c r="G220" s="5" t="str">
        <f>VLOOKUP(E220,Klienci!$C$2:$E$25,3,0)</f>
        <v>północny</v>
      </c>
      <c r="H220" s="9">
        <v>10880.93</v>
      </c>
      <c r="I220" s="9">
        <f t="shared" si="55"/>
        <v>2502.61</v>
      </c>
      <c r="J220" s="9">
        <f t="shared" si="56"/>
        <v>13383.54</v>
      </c>
      <c r="K220" s="6">
        <f t="shared" si="57"/>
        <v>44991</v>
      </c>
      <c r="L220" s="6">
        <v>44991</v>
      </c>
      <c r="M220" s="5">
        <f t="shared" si="58"/>
        <v>0</v>
      </c>
      <c r="N220" s="5" t="str">
        <f t="shared" si="59"/>
        <v>kw.1</v>
      </c>
    </row>
    <row r="221" spans="1:14" outlineLevel="3" x14ac:dyDescent="0.2">
      <c r="A221" s="5">
        <v>49</v>
      </c>
      <c r="B221" s="6">
        <v>44969</v>
      </c>
      <c r="C221" s="7" t="s">
        <v>12</v>
      </c>
      <c r="D221" s="8">
        <v>3</v>
      </c>
      <c r="E221" s="5" t="str">
        <f>VLOOKUP(D221,Klienci!$B$2:$C$25,2,0)</f>
        <v>WIGA SZCZECIN</v>
      </c>
      <c r="F221" s="5" t="str">
        <f>VLOOKUP(E221,Klienci!$C$2:$D$25,2,0)</f>
        <v>dealer autoryzowany</v>
      </c>
      <c r="G221" s="5" t="str">
        <f>VLOOKUP(E221,Klienci!$C$2:$E$25,3,0)</f>
        <v>północny</v>
      </c>
      <c r="H221" s="9">
        <v>8633.44</v>
      </c>
      <c r="I221" s="9">
        <f t="shared" si="55"/>
        <v>1985.69</v>
      </c>
      <c r="J221" s="9">
        <f t="shared" si="56"/>
        <v>10619.130000000001</v>
      </c>
      <c r="K221" s="6">
        <f t="shared" si="57"/>
        <v>44997</v>
      </c>
      <c r="L221" s="6">
        <v>45007</v>
      </c>
      <c r="M221" s="5">
        <f t="shared" si="58"/>
        <v>10</v>
      </c>
      <c r="N221" s="5" t="str">
        <f t="shared" si="59"/>
        <v>kw.1</v>
      </c>
    </row>
    <row r="222" spans="1:14" outlineLevel="3" x14ac:dyDescent="0.2">
      <c r="A222" s="5">
        <v>50</v>
      </c>
      <c r="B222" s="6">
        <v>44969</v>
      </c>
      <c r="C222" s="7" t="s">
        <v>11</v>
      </c>
      <c r="D222" s="8">
        <v>3</v>
      </c>
      <c r="E222" s="5" t="str">
        <f>VLOOKUP(D222,Klienci!$B$2:$C$25,2,0)</f>
        <v>WIGA SZCZECIN</v>
      </c>
      <c r="F222" s="5" t="str">
        <f>VLOOKUP(E222,Klienci!$C$2:$D$25,2,0)</f>
        <v>dealer autoryzowany</v>
      </c>
      <c r="G222" s="5" t="str">
        <f>VLOOKUP(E222,Klienci!$C$2:$E$25,3,0)</f>
        <v>północny</v>
      </c>
      <c r="H222" s="9">
        <v>10458.41</v>
      </c>
      <c r="I222" s="9">
        <f t="shared" si="55"/>
        <v>2405.4299999999998</v>
      </c>
      <c r="J222" s="9">
        <f t="shared" si="56"/>
        <v>12863.84</v>
      </c>
      <c r="K222" s="6">
        <f t="shared" si="57"/>
        <v>44997</v>
      </c>
      <c r="L222" s="6">
        <v>45001</v>
      </c>
      <c r="M222" s="5">
        <f t="shared" si="58"/>
        <v>4</v>
      </c>
      <c r="N222" s="5" t="str">
        <f t="shared" si="59"/>
        <v>kw.1</v>
      </c>
    </row>
    <row r="223" spans="1:14" outlineLevel="3" x14ac:dyDescent="0.2">
      <c r="A223" s="5">
        <v>53</v>
      </c>
      <c r="B223" s="6">
        <v>44971</v>
      </c>
      <c r="C223" s="7" t="s">
        <v>11</v>
      </c>
      <c r="D223" s="8">
        <v>3</v>
      </c>
      <c r="E223" s="5" t="str">
        <f>VLOOKUP(D223,Klienci!$B$2:$C$25,2,0)</f>
        <v>WIGA SZCZECIN</v>
      </c>
      <c r="F223" s="5" t="str">
        <f>VLOOKUP(E223,Klienci!$C$2:$D$25,2,0)</f>
        <v>dealer autoryzowany</v>
      </c>
      <c r="G223" s="5" t="str">
        <f>VLOOKUP(E223,Klienci!$C$2:$E$25,3,0)</f>
        <v>północny</v>
      </c>
      <c r="H223" s="9">
        <v>10737.8</v>
      </c>
      <c r="I223" s="9">
        <f t="shared" si="55"/>
        <v>2469.69</v>
      </c>
      <c r="J223" s="9">
        <f t="shared" si="56"/>
        <v>13207.49</v>
      </c>
      <c r="K223" s="6">
        <f t="shared" si="57"/>
        <v>44999</v>
      </c>
      <c r="L223" s="6">
        <v>45014</v>
      </c>
      <c r="M223" s="5">
        <f t="shared" si="58"/>
        <v>15</v>
      </c>
      <c r="N223" s="5" t="str">
        <f t="shared" si="59"/>
        <v>kw.1</v>
      </c>
    </row>
    <row r="224" spans="1:14" outlineLevel="3" x14ac:dyDescent="0.2">
      <c r="A224" s="5">
        <v>55</v>
      </c>
      <c r="B224" s="6">
        <v>44975</v>
      </c>
      <c r="C224" s="7" t="s">
        <v>12</v>
      </c>
      <c r="D224" s="8">
        <v>3</v>
      </c>
      <c r="E224" s="5" t="str">
        <f>VLOOKUP(D224,Klienci!$B$2:$C$25,2,0)</f>
        <v>WIGA SZCZECIN</v>
      </c>
      <c r="F224" s="5" t="str">
        <f>VLOOKUP(E224,Klienci!$C$2:$D$25,2,0)</f>
        <v>dealer autoryzowany</v>
      </c>
      <c r="G224" s="5" t="str">
        <f>VLOOKUP(E224,Klienci!$C$2:$E$25,3,0)</f>
        <v>północny</v>
      </c>
      <c r="H224" s="9">
        <v>10579.5</v>
      </c>
      <c r="I224" s="9">
        <f t="shared" si="55"/>
        <v>2433.29</v>
      </c>
      <c r="J224" s="9">
        <f t="shared" si="56"/>
        <v>13012.79</v>
      </c>
      <c r="K224" s="6">
        <f t="shared" si="57"/>
        <v>45003</v>
      </c>
      <c r="L224" s="6">
        <v>45011</v>
      </c>
      <c r="M224" s="5">
        <f t="shared" si="58"/>
        <v>8</v>
      </c>
      <c r="N224" s="5" t="str">
        <f t="shared" si="59"/>
        <v>kw.1</v>
      </c>
    </row>
    <row r="225" spans="1:14" outlineLevel="3" x14ac:dyDescent="0.2">
      <c r="A225" s="5">
        <v>68</v>
      </c>
      <c r="B225" s="6">
        <v>44993</v>
      </c>
      <c r="C225" s="7" t="s">
        <v>11</v>
      </c>
      <c r="D225" s="8">
        <v>3</v>
      </c>
      <c r="E225" s="5" t="str">
        <f>VLOOKUP(D225,Klienci!$B$2:$C$25,2,0)</f>
        <v>WIGA SZCZECIN</v>
      </c>
      <c r="F225" s="5" t="str">
        <f>VLOOKUP(E225,Klienci!$C$2:$D$25,2,0)</f>
        <v>dealer autoryzowany</v>
      </c>
      <c r="G225" s="5" t="str">
        <f>VLOOKUP(E225,Klienci!$C$2:$E$25,3,0)</f>
        <v>północny</v>
      </c>
      <c r="H225" s="9">
        <v>7171.2</v>
      </c>
      <c r="I225" s="9">
        <f t="shared" si="55"/>
        <v>1649.38</v>
      </c>
      <c r="J225" s="9">
        <f t="shared" si="56"/>
        <v>8820.58</v>
      </c>
      <c r="K225" s="6">
        <f t="shared" si="57"/>
        <v>45024</v>
      </c>
      <c r="L225" s="6">
        <v>45028</v>
      </c>
      <c r="M225" s="5">
        <f t="shared" si="58"/>
        <v>4</v>
      </c>
      <c r="N225" s="5" t="str">
        <f t="shared" si="59"/>
        <v>kw.2</v>
      </c>
    </row>
    <row r="226" spans="1:14" outlineLevel="3" x14ac:dyDescent="0.2">
      <c r="A226" s="5">
        <v>73</v>
      </c>
      <c r="B226" s="6">
        <v>45001</v>
      </c>
      <c r="C226" s="7" t="s">
        <v>11</v>
      </c>
      <c r="D226" s="8">
        <v>3</v>
      </c>
      <c r="E226" s="5" t="str">
        <f>VLOOKUP(D226,Klienci!$B$2:$C$25,2,0)</f>
        <v>WIGA SZCZECIN</v>
      </c>
      <c r="F226" s="5" t="str">
        <f>VLOOKUP(E226,Klienci!$C$2:$D$25,2,0)</f>
        <v>dealer autoryzowany</v>
      </c>
      <c r="G226" s="5" t="str">
        <f>VLOOKUP(E226,Klienci!$C$2:$E$25,3,0)</f>
        <v>północny</v>
      </c>
      <c r="H226" s="9">
        <v>9255.86</v>
      </c>
      <c r="I226" s="9">
        <f t="shared" si="55"/>
        <v>2128.85</v>
      </c>
      <c r="J226" s="9">
        <f t="shared" si="56"/>
        <v>11384.710000000001</v>
      </c>
      <c r="K226" s="6">
        <f t="shared" si="57"/>
        <v>45032</v>
      </c>
      <c r="L226" s="6">
        <v>45034</v>
      </c>
      <c r="M226" s="5">
        <f t="shared" si="58"/>
        <v>2</v>
      </c>
      <c r="N226" s="5" t="str">
        <f t="shared" si="59"/>
        <v>kw.2</v>
      </c>
    </row>
    <row r="227" spans="1:14" outlineLevel="3" x14ac:dyDescent="0.2">
      <c r="A227" s="5">
        <v>75</v>
      </c>
      <c r="B227" s="6">
        <v>45004</v>
      </c>
      <c r="C227" s="7" t="s">
        <v>11</v>
      </c>
      <c r="D227" s="8">
        <v>3</v>
      </c>
      <c r="E227" s="5" t="str">
        <f>VLOOKUP(D227,Klienci!$B$2:$C$25,2,0)</f>
        <v>WIGA SZCZECIN</v>
      </c>
      <c r="F227" s="5" t="str">
        <f>VLOOKUP(E227,Klienci!$C$2:$D$25,2,0)</f>
        <v>dealer autoryzowany</v>
      </c>
      <c r="G227" s="5" t="str">
        <f>VLOOKUP(E227,Klienci!$C$2:$E$25,3,0)</f>
        <v>północny</v>
      </c>
      <c r="H227" s="9">
        <v>10465.27</v>
      </c>
      <c r="I227" s="9">
        <f t="shared" si="55"/>
        <v>2407.0100000000002</v>
      </c>
      <c r="J227" s="9">
        <f t="shared" si="56"/>
        <v>12872.28</v>
      </c>
      <c r="K227" s="6">
        <f t="shared" si="57"/>
        <v>45035</v>
      </c>
      <c r="L227" s="6">
        <v>45033</v>
      </c>
      <c r="M227" s="5">
        <f t="shared" si="58"/>
        <v>-2</v>
      </c>
      <c r="N227" s="5" t="str">
        <f t="shared" si="59"/>
        <v>kw.2</v>
      </c>
    </row>
    <row r="228" spans="1:14" outlineLevel="3" x14ac:dyDescent="0.2">
      <c r="A228" s="5">
        <v>84</v>
      </c>
      <c r="B228" s="6">
        <v>45016</v>
      </c>
      <c r="C228" s="7" t="s">
        <v>12</v>
      </c>
      <c r="D228" s="8">
        <v>3</v>
      </c>
      <c r="E228" s="5" t="str">
        <f>VLOOKUP(D228,Klienci!$B$2:$C$25,2,0)</f>
        <v>WIGA SZCZECIN</v>
      </c>
      <c r="F228" s="5" t="str">
        <f>VLOOKUP(E228,Klienci!$C$2:$D$25,2,0)</f>
        <v>dealer autoryzowany</v>
      </c>
      <c r="G228" s="5" t="str">
        <f>VLOOKUP(E228,Klienci!$C$2:$E$25,3,0)</f>
        <v>północny</v>
      </c>
      <c r="H228" s="9">
        <v>8297.2099999999991</v>
      </c>
      <c r="I228" s="9">
        <f t="shared" si="55"/>
        <v>1908.36</v>
      </c>
      <c r="J228" s="9">
        <f t="shared" si="56"/>
        <v>10205.57</v>
      </c>
      <c r="K228" s="6">
        <f t="shared" si="57"/>
        <v>45046</v>
      </c>
      <c r="L228" s="6">
        <v>45043</v>
      </c>
      <c r="M228" s="5">
        <f t="shared" si="58"/>
        <v>-3</v>
      </c>
      <c r="N228" s="5" t="str">
        <f t="shared" si="59"/>
        <v>kw.2</v>
      </c>
    </row>
    <row r="229" spans="1:14" outlineLevel="3" x14ac:dyDescent="0.2">
      <c r="A229" s="5">
        <v>87</v>
      </c>
      <c r="B229" s="6">
        <v>45019</v>
      </c>
      <c r="C229" s="7" t="s">
        <v>11</v>
      </c>
      <c r="D229" s="8">
        <v>3</v>
      </c>
      <c r="E229" s="5" t="str">
        <f>VLOOKUP(D229,Klienci!$B$2:$C$25,2,0)</f>
        <v>WIGA SZCZECIN</v>
      </c>
      <c r="F229" s="5" t="str">
        <f>VLOOKUP(E229,Klienci!$C$2:$D$25,2,0)</f>
        <v>dealer autoryzowany</v>
      </c>
      <c r="G229" s="5" t="str">
        <f>VLOOKUP(E229,Klienci!$C$2:$E$25,3,0)</f>
        <v>północny</v>
      </c>
      <c r="H229" s="9">
        <v>7609.02</v>
      </c>
      <c r="I229" s="9">
        <f t="shared" si="55"/>
        <v>1750.07</v>
      </c>
      <c r="J229" s="9">
        <f t="shared" si="56"/>
        <v>9359.09</v>
      </c>
      <c r="K229" s="6">
        <f t="shared" si="57"/>
        <v>45049</v>
      </c>
      <c r="L229" s="6">
        <v>45061</v>
      </c>
      <c r="M229" s="5">
        <f t="shared" si="58"/>
        <v>12</v>
      </c>
      <c r="N229" s="5" t="str">
        <f t="shared" si="59"/>
        <v>kw.2</v>
      </c>
    </row>
    <row r="230" spans="1:14" outlineLevel="3" x14ac:dyDescent="0.2">
      <c r="A230" s="5">
        <v>93</v>
      </c>
      <c r="B230" s="6">
        <v>45028</v>
      </c>
      <c r="C230" s="7" t="s">
        <v>11</v>
      </c>
      <c r="D230" s="8">
        <v>3</v>
      </c>
      <c r="E230" s="5" t="str">
        <f>VLOOKUP(D230,Klienci!$B$2:$C$25,2,0)</f>
        <v>WIGA SZCZECIN</v>
      </c>
      <c r="F230" s="5" t="str">
        <f>VLOOKUP(E230,Klienci!$C$2:$D$25,2,0)</f>
        <v>dealer autoryzowany</v>
      </c>
      <c r="G230" s="5" t="str">
        <f>VLOOKUP(E230,Klienci!$C$2:$E$25,3,0)</f>
        <v>północny</v>
      </c>
      <c r="H230" s="9">
        <v>9572.76</v>
      </c>
      <c r="I230" s="9">
        <f t="shared" si="55"/>
        <v>2201.73</v>
      </c>
      <c r="J230" s="9">
        <f t="shared" si="56"/>
        <v>11774.49</v>
      </c>
      <c r="K230" s="6">
        <f t="shared" si="57"/>
        <v>45058</v>
      </c>
      <c r="L230" s="6">
        <v>45073</v>
      </c>
      <c r="M230" s="5">
        <f t="shared" si="58"/>
        <v>15</v>
      </c>
      <c r="N230" s="5" t="str">
        <f t="shared" si="59"/>
        <v>kw.2</v>
      </c>
    </row>
    <row r="231" spans="1:14" outlineLevel="3" x14ac:dyDescent="0.2">
      <c r="A231" s="5">
        <v>95</v>
      </c>
      <c r="B231" s="6">
        <v>45035</v>
      </c>
      <c r="C231" s="7" t="s">
        <v>11</v>
      </c>
      <c r="D231" s="8">
        <v>3</v>
      </c>
      <c r="E231" s="5" t="str">
        <f>VLOOKUP(D231,Klienci!$B$2:$C$25,2,0)</f>
        <v>WIGA SZCZECIN</v>
      </c>
      <c r="F231" s="5" t="str">
        <f>VLOOKUP(E231,Klienci!$C$2:$D$25,2,0)</f>
        <v>dealer autoryzowany</v>
      </c>
      <c r="G231" s="5" t="str">
        <f>VLOOKUP(E231,Klienci!$C$2:$E$25,3,0)</f>
        <v>północny</v>
      </c>
      <c r="H231" s="9">
        <v>10736.11</v>
      </c>
      <c r="I231" s="9">
        <f t="shared" si="55"/>
        <v>2469.31</v>
      </c>
      <c r="J231" s="9">
        <f t="shared" si="56"/>
        <v>13205.42</v>
      </c>
      <c r="K231" s="6">
        <f t="shared" si="57"/>
        <v>45065</v>
      </c>
      <c r="L231" s="6">
        <v>45065</v>
      </c>
      <c r="M231" s="5">
        <f t="shared" si="58"/>
        <v>0</v>
      </c>
      <c r="N231" s="5" t="str">
        <f t="shared" si="59"/>
        <v>kw.2</v>
      </c>
    </row>
    <row r="232" spans="1:14" outlineLevel="3" x14ac:dyDescent="0.2">
      <c r="A232" s="5">
        <v>100</v>
      </c>
      <c r="B232" s="6">
        <v>45038</v>
      </c>
      <c r="C232" s="7" t="s">
        <v>11</v>
      </c>
      <c r="D232" s="8">
        <v>3</v>
      </c>
      <c r="E232" s="5" t="str">
        <f>VLOOKUP(D232,Klienci!$B$2:$C$25,2,0)</f>
        <v>WIGA SZCZECIN</v>
      </c>
      <c r="F232" s="5" t="str">
        <f>VLOOKUP(E232,Klienci!$C$2:$D$25,2,0)</f>
        <v>dealer autoryzowany</v>
      </c>
      <c r="G232" s="5" t="str">
        <f>VLOOKUP(E232,Klienci!$C$2:$E$25,3,0)</f>
        <v>północny</v>
      </c>
      <c r="H232" s="9">
        <v>8991.2199999999993</v>
      </c>
      <c r="I232" s="9">
        <f t="shared" si="55"/>
        <v>2067.98</v>
      </c>
      <c r="J232" s="9">
        <f t="shared" si="56"/>
        <v>11059.199999999999</v>
      </c>
      <c r="K232" s="6">
        <f t="shared" si="57"/>
        <v>45068</v>
      </c>
      <c r="L232" s="6">
        <v>45068</v>
      </c>
      <c r="M232" s="5">
        <f t="shared" si="58"/>
        <v>0</v>
      </c>
      <c r="N232" s="5" t="str">
        <f t="shared" si="59"/>
        <v>kw.2</v>
      </c>
    </row>
    <row r="233" spans="1:14" outlineLevel="3" x14ac:dyDescent="0.2">
      <c r="A233" s="5">
        <v>103</v>
      </c>
      <c r="B233" s="6">
        <v>45042</v>
      </c>
      <c r="C233" s="7" t="s">
        <v>11</v>
      </c>
      <c r="D233" s="8">
        <v>3</v>
      </c>
      <c r="E233" s="5" t="str">
        <f>VLOOKUP(D233,Klienci!$B$2:$C$25,2,0)</f>
        <v>WIGA SZCZECIN</v>
      </c>
      <c r="F233" s="5" t="str">
        <f>VLOOKUP(E233,Klienci!$C$2:$D$25,2,0)</f>
        <v>dealer autoryzowany</v>
      </c>
      <c r="G233" s="5" t="str">
        <f>VLOOKUP(E233,Klienci!$C$2:$E$25,3,0)</f>
        <v>północny</v>
      </c>
      <c r="H233" s="9">
        <v>10474.700000000001</v>
      </c>
      <c r="I233" s="9">
        <f t="shared" si="55"/>
        <v>2409.1799999999998</v>
      </c>
      <c r="J233" s="9">
        <f t="shared" si="56"/>
        <v>12883.880000000001</v>
      </c>
      <c r="K233" s="6">
        <f t="shared" si="57"/>
        <v>45072</v>
      </c>
      <c r="L233" s="6">
        <v>45078</v>
      </c>
      <c r="M233" s="5">
        <f t="shared" si="58"/>
        <v>6</v>
      </c>
      <c r="N233" s="5" t="str">
        <f t="shared" si="59"/>
        <v>kw.2</v>
      </c>
    </row>
    <row r="234" spans="1:14" outlineLevel="3" x14ac:dyDescent="0.2">
      <c r="A234" s="5">
        <v>108</v>
      </c>
      <c r="B234" s="6">
        <v>45050</v>
      </c>
      <c r="C234" s="7" t="s">
        <v>11</v>
      </c>
      <c r="D234" s="8">
        <v>3</v>
      </c>
      <c r="E234" s="5" t="str">
        <f>VLOOKUP(D234,Klienci!$B$2:$C$25,2,0)</f>
        <v>WIGA SZCZECIN</v>
      </c>
      <c r="F234" s="5" t="str">
        <f>VLOOKUP(E234,Klienci!$C$2:$D$25,2,0)</f>
        <v>dealer autoryzowany</v>
      </c>
      <c r="G234" s="5" t="str">
        <f>VLOOKUP(E234,Klienci!$C$2:$E$25,3,0)</f>
        <v>północny</v>
      </c>
      <c r="H234" s="9">
        <v>10234.31</v>
      </c>
      <c r="I234" s="9">
        <f t="shared" si="55"/>
        <v>2353.89</v>
      </c>
      <c r="J234" s="9">
        <f t="shared" si="56"/>
        <v>12588.199999999999</v>
      </c>
      <c r="K234" s="6">
        <f t="shared" si="57"/>
        <v>45081</v>
      </c>
      <c r="L234" s="6">
        <v>45083</v>
      </c>
      <c r="M234" s="5">
        <f t="shared" si="58"/>
        <v>2</v>
      </c>
      <c r="N234" s="5" t="str">
        <f t="shared" si="59"/>
        <v>kw.2</v>
      </c>
    </row>
    <row r="235" spans="1:14" outlineLevel="3" x14ac:dyDescent="0.2">
      <c r="A235" s="5">
        <v>109</v>
      </c>
      <c r="B235" s="6">
        <v>45051</v>
      </c>
      <c r="C235" s="7" t="s">
        <v>12</v>
      </c>
      <c r="D235" s="8">
        <v>3</v>
      </c>
      <c r="E235" s="5" t="str">
        <f>VLOOKUP(D235,Klienci!$B$2:$C$25,2,0)</f>
        <v>WIGA SZCZECIN</v>
      </c>
      <c r="F235" s="5" t="str">
        <f>VLOOKUP(E235,Klienci!$C$2:$D$25,2,0)</f>
        <v>dealer autoryzowany</v>
      </c>
      <c r="G235" s="5" t="str">
        <f>VLOOKUP(E235,Klienci!$C$2:$E$25,3,0)</f>
        <v>północny</v>
      </c>
      <c r="H235" s="9">
        <v>10675.28</v>
      </c>
      <c r="I235" s="9">
        <f t="shared" si="55"/>
        <v>2455.31</v>
      </c>
      <c r="J235" s="9">
        <f t="shared" si="56"/>
        <v>13130.59</v>
      </c>
      <c r="K235" s="6">
        <f t="shared" si="57"/>
        <v>45082</v>
      </c>
      <c r="L235" s="6">
        <v>45078</v>
      </c>
      <c r="M235" s="5">
        <f t="shared" si="58"/>
        <v>-4</v>
      </c>
      <c r="N235" s="5" t="str">
        <f t="shared" si="59"/>
        <v>kw.2</v>
      </c>
    </row>
    <row r="236" spans="1:14" outlineLevel="3" x14ac:dyDescent="0.2">
      <c r="A236" s="5">
        <v>110</v>
      </c>
      <c r="B236" s="6">
        <v>45052</v>
      </c>
      <c r="C236" s="7" t="s">
        <v>11</v>
      </c>
      <c r="D236" s="8">
        <v>3</v>
      </c>
      <c r="E236" s="5" t="str">
        <f>VLOOKUP(D236,Klienci!$B$2:$C$25,2,0)</f>
        <v>WIGA SZCZECIN</v>
      </c>
      <c r="F236" s="5" t="str">
        <f>VLOOKUP(E236,Klienci!$C$2:$D$25,2,0)</f>
        <v>dealer autoryzowany</v>
      </c>
      <c r="G236" s="5" t="str">
        <f>VLOOKUP(E236,Klienci!$C$2:$E$25,3,0)</f>
        <v>północny</v>
      </c>
      <c r="H236" s="9">
        <v>9262.6200000000008</v>
      </c>
      <c r="I236" s="9">
        <f t="shared" si="55"/>
        <v>2130.4</v>
      </c>
      <c r="J236" s="9">
        <f t="shared" si="56"/>
        <v>11393.02</v>
      </c>
      <c r="K236" s="6">
        <f t="shared" si="57"/>
        <v>45083</v>
      </c>
      <c r="L236" s="6">
        <v>45094</v>
      </c>
      <c r="M236" s="5">
        <f t="shared" si="58"/>
        <v>11</v>
      </c>
      <c r="N236" s="5" t="str">
        <f t="shared" si="59"/>
        <v>kw.2</v>
      </c>
    </row>
    <row r="237" spans="1:14" outlineLevel="3" x14ac:dyDescent="0.2">
      <c r="A237" s="5">
        <v>124</v>
      </c>
      <c r="B237" s="6">
        <v>45065</v>
      </c>
      <c r="C237" s="7" t="s">
        <v>12</v>
      </c>
      <c r="D237" s="8">
        <v>3</v>
      </c>
      <c r="E237" s="5" t="str">
        <f>VLOOKUP(D237,Klienci!$B$2:$C$25,2,0)</f>
        <v>WIGA SZCZECIN</v>
      </c>
      <c r="F237" s="5" t="str">
        <f>VLOOKUP(E237,Klienci!$C$2:$D$25,2,0)</f>
        <v>dealer autoryzowany</v>
      </c>
      <c r="G237" s="5" t="str">
        <f>VLOOKUP(E237,Klienci!$C$2:$E$25,3,0)</f>
        <v>północny</v>
      </c>
      <c r="H237" s="9">
        <v>8152.72</v>
      </c>
      <c r="I237" s="9">
        <f t="shared" si="55"/>
        <v>1875.13</v>
      </c>
      <c r="J237" s="9">
        <f t="shared" si="56"/>
        <v>10027.85</v>
      </c>
      <c r="K237" s="6">
        <f t="shared" si="57"/>
        <v>45096</v>
      </c>
      <c r="L237" s="6">
        <v>45096</v>
      </c>
      <c r="M237" s="5">
        <f t="shared" si="58"/>
        <v>0</v>
      </c>
      <c r="N237" s="5" t="str">
        <f t="shared" si="59"/>
        <v>kw.2</v>
      </c>
    </row>
    <row r="238" spans="1:14" outlineLevel="3" x14ac:dyDescent="0.2">
      <c r="A238" s="5">
        <v>126</v>
      </c>
      <c r="B238" s="6">
        <v>45067</v>
      </c>
      <c r="C238" s="7" t="s">
        <v>12</v>
      </c>
      <c r="D238" s="8">
        <v>3</v>
      </c>
      <c r="E238" s="5" t="str">
        <f>VLOOKUP(D238,Klienci!$B$2:$C$25,2,0)</f>
        <v>WIGA SZCZECIN</v>
      </c>
      <c r="F238" s="5" t="str">
        <f>VLOOKUP(E238,Klienci!$C$2:$D$25,2,0)</f>
        <v>dealer autoryzowany</v>
      </c>
      <c r="G238" s="5" t="str">
        <f>VLOOKUP(E238,Klienci!$C$2:$E$25,3,0)</f>
        <v>północny</v>
      </c>
      <c r="H238" s="9">
        <v>7338.73</v>
      </c>
      <c r="I238" s="9">
        <f t="shared" si="55"/>
        <v>1687.91</v>
      </c>
      <c r="J238" s="9">
        <f t="shared" si="56"/>
        <v>9026.64</v>
      </c>
      <c r="K238" s="6">
        <f t="shared" si="57"/>
        <v>45098</v>
      </c>
      <c r="L238" s="6">
        <v>45095</v>
      </c>
      <c r="M238" s="5">
        <f t="shared" si="58"/>
        <v>-3</v>
      </c>
      <c r="N238" s="5" t="str">
        <f t="shared" si="59"/>
        <v>kw.2</v>
      </c>
    </row>
    <row r="239" spans="1:14" outlineLevel="3" x14ac:dyDescent="0.2">
      <c r="A239" s="5">
        <v>140</v>
      </c>
      <c r="B239" s="6">
        <v>45078</v>
      </c>
      <c r="C239" s="7" t="s">
        <v>12</v>
      </c>
      <c r="D239" s="8">
        <v>3</v>
      </c>
      <c r="E239" s="5" t="str">
        <f>VLOOKUP(D239,Klienci!$B$2:$C$25,2,0)</f>
        <v>WIGA SZCZECIN</v>
      </c>
      <c r="F239" s="5" t="str">
        <f>VLOOKUP(E239,Klienci!$C$2:$D$25,2,0)</f>
        <v>dealer autoryzowany</v>
      </c>
      <c r="G239" s="5" t="str">
        <f>VLOOKUP(E239,Klienci!$C$2:$E$25,3,0)</f>
        <v>północny</v>
      </c>
      <c r="H239" s="9">
        <v>7278.1</v>
      </c>
      <c r="I239" s="9">
        <f t="shared" si="55"/>
        <v>1673.96</v>
      </c>
      <c r="J239" s="9">
        <f t="shared" si="56"/>
        <v>8952.0600000000013</v>
      </c>
      <c r="K239" s="6">
        <f t="shared" si="57"/>
        <v>45108</v>
      </c>
      <c r="L239" s="6">
        <v>45119</v>
      </c>
      <c r="M239" s="5">
        <f t="shared" si="58"/>
        <v>11</v>
      </c>
      <c r="N239" s="5" t="str">
        <f t="shared" si="59"/>
        <v>kw.3</v>
      </c>
    </row>
    <row r="240" spans="1:14" outlineLevel="3" x14ac:dyDescent="0.2">
      <c r="A240" s="5">
        <v>143</v>
      </c>
      <c r="B240" s="6">
        <v>45079</v>
      </c>
      <c r="C240" s="7" t="s">
        <v>11</v>
      </c>
      <c r="D240" s="8">
        <v>3</v>
      </c>
      <c r="E240" s="5" t="str">
        <f>VLOOKUP(D240,Klienci!$B$2:$C$25,2,0)</f>
        <v>WIGA SZCZECIN</v>
      </c>
      <c r="F240" s="5" t="str">
        <f>VLOOKUP(E240,Klienci!$C$2:$D$25,2,0)</f>
        <v>dealer autoryzowany</v>
      </c>
      <c r="G240" s="5" t="str">
        <f>VLOOKUP(E240,Klienci!$C$2:$E$25,3,0)</f>
        <v>północny</v>
      </c>
      <c r="H240" s="9">
        <v>9022.27</v>
      </c>
      <c r="I240" s="9">
        <f t="shared" si="55"/>
        <v>2075.12</v>
      </c>
      <c r="J240" s="9">
        <f t="shared" si="56"/>
        <v>11097.39</v>
      </c>
      <c r="K240" s="6">
        <f t="shared" si="57"/>
        <v>45109</v>
      </c>
      <c r="L240" s="6">
        <v>45124</v>
      </c>
      <c r="M240" s="5">
        <f t="shared" si="58"/>
        <v>15</v>
      </c>
      <c r="N240" s="5" t="str">
        <f t="shared" si="59"/>
        <v>kw.3</v>
      </c>
    </row>
    <row r="241" spans="1:14" outlineLevel="3" x14ac:dyDescent="0.2">
      <c r="A241" s="5">
        <v>144</v>
      </c>
      <c r="B241" s="6">
        <v>45079</v>
      </c>
      <c r="C241" s="7" t="s">
        <v>11</v>
      </c>
      <c r="D241" s="8">
        <v>3</v>
      </c>
      <c r="E241" s="5" t="str">
        <f>VLOOKUP(D241,Klienci!$B$2:$C$25,2,0)</f>
        <v>WIGA SZCZECIN</v>
      </c>
      <c r="F241" s="5" t="str">
        <f>VLOOKUP(E241,Klienci!$C$2:$D$25,2,0)</f>
        <v>dealer autoryzowany</v>
      </c>
      <c r="G241" s="5" t="str">
        <f>VLOOKUP(E241,Klienci!$C$2:$E$25,3,0)</f>
        <v>północny</v>
      </c>
      <c r="H241" s="9">
        <v>10120.77</v>
      </c>
      <c r="I241" s="9">
        <f t="shared" ref="I241:I272" si="60">ROUND(H241*VAT,2)</f>
        <v>2327.7800000000002</v>
      </c>
      <c r="J241" s="9">
        <f t="shared" ref="J241:J272" si="61">H241+I241</f>
        <v>12448.550000000001</v>
      </c>
      <c r="K241" s="6">
        <f t="shared" ref="K241:K272" si="62">IF(F241=$R$2,EDATE(B241,1),IF(F241=$R$3,B241+21,B241+14))</f>
        <v>45109</v>
      </c>
      <c r="L241" s="6">
        <v>45115</v>
      </c>
      <c r="M241" s="5">
        <f t="shared" ref="M241:M272" si="63">L241-K241</f>
        <v>6</v>
      </c>
      <c r="N241" s="5" t="str">
        <f t="shared" ref="N241:N272" si="64">VLOOKUP(L241,$Q$6:$R$12,2,1)</f>
        <v>kw.3</v>
      </c>
    </row>
    <row r="242" spans="1:14" outlineLevel="3" x14ac:dyDescent="0.2">
      <c r="A242" s="5">
        <v>147</v>
      </c>
      <c r="B242" s="6">
        <v>45082</v>
      </c>
      <c r="C242" s="7" t="s">
        <v>12</v>
      </c>
      <c r="D242" s="8">
        <v>3</v>
      </c>
      <c r="E242" s="5" t="str">
        <f>VLOOKUP(D242,Klienci!$B$2:$C$25,2,0)</f>
        <v>WIGA SZCZECIN</v>
      </c>
      <c r="F242" s="5" t="str">
        <f>VLOOKUP(E242,Klienci!$C$2:$D$25,2,0)</f>
        <v>dealer autoryzowany</v>
      </c>
      <c r="G242" s="5" t="str">
        <f>VLOOKUP(E242,Klienci!$C$2:$E$25,3,0)</f>
        <v>północny</v>
      </c>
      <c r="H242" s="9">
        <v>10644.78</v>
      </c>
      <c r="I242" s="9">
        <f t="shared" si="60"/>
        <v>2448.3000000000002</v>
      </c>
      <c r="J242" s="9">
        <f t="shared" si="61"/>
        <v>13093.080000000002</v>
      </c>
      <c r="K242" s="6">
        <f t="shared" si="62"/>
        <v>45112</v>
      </c>
      <c r="L242" s="6">
        <v>45109</v>
      </c>
      <c r="M242" s="5">
        <f t="shared" si="63"/>
        <v>-3</v>
      </c>
      <c r="N242" s="5" t="str">
        <f t="shared" si="64"/>
        <v>kw.3</v>
      </c>
    </row>
    <row r="243" spans="1:14" outlineLevel="3" x14ac:dyDescent="0.2">
      <c r="A243" s="5">
        <v>149</v>
      </c>
      <c r="B243" s="6">
        <v>45083</v>
      </c>
      <c r="C243" s="7" t="s">
        <v>11</v>
      </c>
      <c r="D243" s="8">
        <v>3</v>
      </c>
      <c r="E243" s="5" t="str">
        <f>VLOOKUP(D243,Klienci!$B$2:$C$25,2,0)</f>
        <v>WIGA SZCZECIN</v>
      </c>
      <c r="F243" s="5" t="str">
        <f>VLOOKUP(E243,Klienci!$C$2:$D$25,2,0)</f>
        <v>dealer autoryzowany</v>
      </c>
      <c r="G243" s="5" t="str">
        <f>VLOOKUP(E243,Klienci!$C$2:$E$25,3,0)</f>
        <v>północny</v>
      </c>
      <c r="H243" s="9">
        <v>8651.74</v>
      </c>
      <c r="I243" s="9">
        <f t="shared" si="60"/>
        <v>1989.9</v>
      </c>
      <c r="J243" s="9">
        <f t="shared" si="61"/>
        <v>10641.64</v>
      </c>
      <c r="K243" s="6">
        <f t="shared" si="62"/>
        <v>45113</v>
      </c>
      <c r="L243" s="6">
        <v>45113</v>
      </c>
      <c r="M243" s="5">
        <f t="shared" si="63"/>
        <v>0</v>
      </c>
      <c r="N243" s="5" t="str">
        <f t="shared" si="64"/>
        <v>kw.3</v>
      </c>
    </row>
    <row r="244" spans="1:14" outlineLevel="3" x14ac:dyDescent="0.2">
      <c r="A244" s="5">
        <v>153</v>
      </c>
      <c r="B244" s="6">
        <v>45086</v>
      </c>
      <c r="C244" s="7" t="s">
        <v>12</v>
      </c>
      <c r="D244" s="8">
        <v>3</v>
      </c>
      <c r="E244" s="5" t="str">
        <f>VLOOKUP(D244,Klienci!$B$2:$C$25,2,0)</f>
        <v>WIGA SZCZECIN</v>
      </c>
      <c r="F244" s="5" t="str">
        <f>VLOOKUP(E244,Klienci!$C$2:$D$25,2,0)</f>
        <v>dealer autoryzowany</v>
      </c>
      <c r="G244" s="5" t="str">
        <f>VLOOKUP(E244,Klienci!$C$2:$E$25,3,0)</f>
        <v>północny</v>
      </c>
      <c r="H244" s="9">
        <v>8380.7800000000007</v>
      </c>
      <c r="I244" s="9">
        <f t="shared" si="60"/>
        <v>1927.58</v>
      </c>
      <c r="J244" s="9">
        <f t="shared" si="61"/>
        <v>10308.36</v>
      </c>
      <c r="K244" s="6">
        <f t="shared" si="62"/>
        <v>45116</v>
      </c>
      <c r="L244" s="6">
        <v>45124</v>
      </c>
      <c r="M244" s="5">
        <f t="shared" si="63"/>
        <v>8</v>
      </c>
      <c r="N244" s="5" t="str">
        <f t="shared" si="64"/>
        <v>kw.3</v>
      </c>
    </row>
    <row r="245" spans="1:14" outlineLevel="3" x14ac:dyDescent="0.2">
      <c r="A245" s="5">
        <v>156</v>
      </c>
      <c r="B245" s="6">
        <v>45088</v>
      </c>
      <c r="C245" s="7" t="s">
        <v>11</v>
      </c>
      <c r="D245" s="8">
        <v>3</v>
      </c>
      <c r="E245" s="5" t="str">
        <f>VLOOKUP(D245,Klienci!$B$2:$C$25,2,0)</f>
        <v>WIGA SZCZECIN</v>
      </c>
      <c r="F245" s="5" t="str">
        <f>VLOOKUP(E245,Klienci!$C$2:$D$25,2,0)</f>
        <v>dealer autoryzowany</v>
      </c>
      <c r="G245" s="5" t="str">
        <f>VLOOKUP(E245,Klienci!$C$2:$E$25,3,0)</f>
        <v>północny</v>
      </c>
      <c r="H245" s="9">
        <v>7386.86</v>
      </c>
      <c r="I245" s="9">
        <f t="shared" si="60"/>
        <v>1698.98</v>
      </c>
      <c r="J245" s="9">
        <f t="shared" si="61"/>
        <v>9085.84</v>
      </c>
      <c r="K245" s="6">
        <f t="shared" si="62"/>
        <v>45118</v>
      </c>
      <c r="L245" s="6">
        <v>45116</v>
      </c>
      <c r="M245" s="5">
        <f t="shared" si="63"/>
        <v>-2</v>
      </c>
      <c r="N245" s="5" t="str">
        <f t="shared" si="64"/>
        <v>kw.3</v>
      </c>
    </row>
    <row r="246" spans="1:14" outlineLevel="3" x14ac:dyDescent="0.2">
      <c r="A246" s="5">
        <v>157</v>
      </c>
      <c r="B246" s="6">
        <v>45088</v>
      </c>
      <c r="C246" s="7" t="s">
        <v>11</v>
      </c>
      <c r="D246" s="8">
        <v>3</v>
      </c>
      <c r="E246" s="5" t="str">
        <f>VLOOKUP(D246,Klienci!$B$2:$C$25,2,0)</f>
        <v>WIGA SZCZECIN</v>
      </c>
      <c r="F246" s="5" t="str">
        <f>VLOOKUP(E246,Klienci!$C$2:$D$25,2,0)</f>
        <v>dealer autoryzowany</v>
      </c>
      <c r="G246" s="5" t="str">
        <f>VLOOKUP(E246,Klienci!$C$2:$E$25,3,0)</f>
        <v>północny</v>
      </c>
      <c r="H246" s="9">
        <v>7116.16</v>
      </c>
      <c r="I246" s="9">
        <f t="shared" si="60"/>
        <v>1636.72</v>
      </c>
      <c r="J246" s="9">
        <f t="shared" si="61"/>
        <v>8752.8799999999992</v>
      </c>
      <c r="K246" s="6">
        <f t="shared" si="62"/>
        <v>45118</v>
      </c>
      <c r="L246" s="6">
        <v>45131</v>
      </c>
      <c r="M246" s="5">
        <f t="shared" si="63"/>
        <v>13</v>
      </c>
      <c r="N246" s="5" t="str">
        <f t="shared" si="64"/>
        <v>kw.3</v>
      </c>
    </row>
    <row r="247" spans="1:14" outlineLevel="3" x14ac:dyDescent="0.2">
      <c r="A247" s="5">
        <v>159</v>
      </c>
      <c r="B247" s="6">
        <v>45090</v>
      </c>
      <c r="C247" s="7" t="s">
        <v>12</v>
      </c>
      <c r="D247" s="8">
        <v>3</v>
      </c>
      <c r="E247" s="5" t="str">
        <f>VLOOKUP(D247,Klienci!$B$2:$C$25,2,0)</f>
        <v>WIGA SZCZECIN</v>
      </c>
      <c r="F247" s="5" t="str">
        <f>VLOOKUP(E247,Klienci!$C$2:$D$25,2,0)</f>
        <v>dealer autoryzowany</v>
      </c>
      <c r="G247" s="5" t="str">
        <f>VLOOKUP(E247,Klienci!$C$2:$E$25,3,0)</f>
        <v>północny</v>
      </c>
      <c r="H247" s="9">
        <v>9730.69</v>
      </c>
      <c r="I247" s="9">
        <f t="shared" si="60"/>
        <v>2238.06</v>
      </c>
      <c r="J247" s="9">
        <f t="shared" si="61"/>
        <v>11968.75</v>
      </c>
      <c r="K247" s="6">
        <f t="shared" si="62"/>
        <v>45120</v>
      </c>
      <c r="L247" s="6">
        <v>45133</v>
      </c>
      <c r="M247" s="5">
        <f t="shared" si="63"/>
        <v>13</v>
      </c>
      <c r="N247" s="5" t="str">
        <f t="shared" si="64"/>
        <v>kw.3</v>
      </c>
    </row>
    <row r="248" spans="1:14" outlineLevel="3" x14ac:dyDescent="0.2">
      <c r="A248" s="5">
        <v>162</v>
      </c>
      <c r="B248" s="6">
        <v>45091</v>
      </c>
      <c r="C248" s="7" t="s">
        <v>11</v>
      </c>
      <c r="D248" s="8">
        <v>3</v>
      </c>
      <c r="E248" s="5" t="str">
        <f>VLOOKUP(D248,Klienci!$B$2:$C$25,2,0)</f>
        <v>WIGA SZCZECIN</v>
      </c>
      <c r="F248" s="5" t="str">
        <f>VLOOKUP(E248,Klienci!$C$2:$D$25,2,0)</f>
        <v>dealer autoryzowany</v>
      </c>
      <c r="G248" s="5" t="str">
        <f>VLOOKUP(E248,Klienci!$C$2:$E$25,3,0)</f>
        <v>północny</v>
      </c>
      <c r="H248" s="9">
        <v>8078.38</v>
      </c>
      <c r="I248" s="9">
        <f t="shared" si="60"/>
        <v>1858.03</v>
      </c>
      <c r="J248" s="9">
        <f t="shared" si="61"/>
        <v>9936.41</v>
      </c>
      <c r="K248" s="6">
        <f t="shared" si="62"/>
        <v>45121</v>
      </c>
      <c r="L248" s="6">
        <v>45119</v>
      </c>
      <c r="M248" s="5">
        <f t="shared" si="63"/>
        <v>-2</v>
      </c>
      <c r="N248" s="5" t="str">
        <f t="shared" si="64"/>
        <v>kw.3</v>
      </c>
    </row>
    <row r="249" spans="1:14" outlineLevel="3" x14ac:dyDescent="0.2">
      <c r="A249" s="5">
        <v>163</v>
      </c>
      <c r="B249" s="6">
        <v>45094</v>
      </c>
      <c r="C249" s="7" t="s">
        <v>11</v>
      </c>
      <c r="D249" s="8">
        <v>3</v>
      </c>
      <c r="E249" s="5" t="str">
        <f>VLOOKUP(D249,Klienci!$B$2:$C$25,2,0)</f>
        <v>WIGA SZCZECIN</v>
      </c>
      <c r="F249" s="5" t="str">
        <f>VLOOKUP(E249,Klienci!$C$2:$D$25,2,0)</f>
        <v>dealer autoryzowany</v>
      </c>
      <c r="G249" s="5" t="str">
        <f>VLOOKUP(E249,Klienci!$C$2:$E$25,3,0)</f>
        <v>północny</v>
      </c>
      <c r="H249" s="9">
        <v>8512.26</v>
      </c>
      <c r="I249" s="9">
        <f t="shared" si="60"/>
        <v>1957.82</v>
      </c>
      <c r="J249" s="9">
        <f t="shared" si="61"/>
        <v>10470.08</v>
      </c>
      <c r="K249" s="6">
        <f t="shared" si="62"/>
        <v>45124</v>
      </c>
      <c r="L249" s="6">
        <v>45135</v>
      </c>
      <c r="M249" s="5">
        <f t="shared" si="63"/>
        <v>11</v>
      </c>
      <c r="N249" s="5" t="str">
        <f t="shared" si="64"/>
        <v>kw.3</v>
      </c>
    </row>
    <row r="250" spans="1:14" outlineLevel="3" x14ac:dyDescent="0.2">
      <c r="A250" s="5">
        <v>165</v>
      </c>
      <c r="B250" s="6">
        <v>45096</v>
      </c>
      <c r="C250" s="7" t="s">
        <v>11</v>
      </c>
      <c r="D250" s="8">
        <v>3</v>
      </c>
      <c r="E250" s="5" t="str">
        <f>VLOOKUP(D250,Klienci!$B$2:$C$25,2,0)</f>
        <v>WIGA SZCZECIN</v>
      </c>
      <c r="F250" s="5" t="str">
        <f>VLOOKUP(E250,Klienci!$C$2:$D$25,2,0)</f>
        <v>dealer autoryzowany</v>
      </c>
      <c r="G250" s="5" t="str">
        <f>VLOOKUP(E250,Klienci!$C$2:$E$25,3,0)</f>
        <v>północny</v>
      </c>
      <c r="H250" s="9">
        <v>8814.41</v>
      </c>
      <c r="I250" s="9">
        <f t="shared" si="60"/>
        <v>2027.31</v>
      </c>
      <c r="J250" s="9">
        <f t="shared" si="61"/>
        <v>10841.72</v>
      </c>
      <c r="K250" s="6">
        <f t="shared" si="62"/>
        <v>45126</v>
      </c>
      <c r="L250" s="6">
        <v>45132</v>
      </c>
      <c r="M250" s="5">
        <f t="shared" si="63"/>
        <v>6</v>
      </c>
      <c r="N250" s="5" t="str">
        <f t="shared" si="64"/>
        <v>kw.3</v>
      </c>
    </row>
    <row r="251" spans="1:14" outlineLevel="3" x14ac:dyDescent="0.2">
      <c r="A251" s="5">
        <v>182</v>
      </c>
      <c r="B251" s="6">
        <v>45110</v>
      </c>
      <c r="C251" s="7" t="s">
        <v>11</v>
      </c>
      <c r="D251" s="8">
        <v>3</v>
      </c>
      <c r="E251" s="5" t="str">
        <f>VLOOKUP(D251,Klienci!$B$2:$C$25,2,0)</f>
        <v>WIGA SZCZECIN</v>
      </c>
      <c r="F251" s="5" t="str">
        <f>VLOOKUP(E251,Klienci!$C$2:$D$25,2,0)</f>
        <v>dealer autoryzowany</v>
      </c>
      <c r="G251" s="5" t="str">
        <f>VLOOKUP(E251,Klienci!$C$2:$E$25,3,0)</f>
        <v>północny</v>
      </c>
      <c r="H251" s="9">
        <v>8498.73</v>
      </c>
      <c r="I251" s="9">
        <f t="shared" si="60"/>
        <v>1954.71</v>
      </c>
      <c r="J251" s="9">
        <f t="shared" si="61"/>
        <v>10453.439999999999</v>
      </c>
      <c r="K251" s="6">
        <f t="shared" si="62"/>
        <v>45141</v>
      </c>
      <c r="L251" s="6">
        <v>45140</v>
      </c>
      <c r="M251" s="5">
        <f t="shared" si="63"/>
        <v>-1</v>
      </c>
      <c r="N251" s="5" t="str">
        <f t="shared" si="64"/>
        <v>kw.3</v>
      </c>
    </row>
    <row r="252" spans="1:14" outlineLevel="3" x14ac:dyDescent="0.2">
      <c r="A252" s="5">
        <v>185</v>
      </c>
      <c r="B252" s="6">
        <v>45114</v>
      </c>
      <c r="C252" s="7" t="s">
        <v>11</v>
      </c>
      <c r="D252" s="8">
        <v>3</v>
      </c>
      <c r="E252" s="5" t="str">
        <f>VLOOKUP(D252,Klienci!$B$2:$C$25,2,0)</f>
        <v>WIGA SZCZECIN</v>
      </c>
      <c r="F252" s="5" t="str">
        <f>VLOOKUP(E252,Klienci!$C$2:$D$25,2,0)</f>
        <v>dealer autoryzowany</v>
      </c>
      <c r="G252" s="5" t="str">
        <f>VLOOKUP(E252,Klienci!$C$2:$E$25,3,0)</f>
        <v>północny</v>
      </c>
      <c r="H252" s="9">
        <v>8533.06</v>
      </c>
      <c r="I252" s="9">
        <f t="shared" si="60"/>
        <v>1962.6</v>
      </c>
      <c r="J252" s="9">
        <f t="shared" si="61"/>
        <v>10495.66</v>
      </c>
      <c r="K252" s="6">
        <f t="shared" si="62"/>
        <v>45145</v>
      </c>
      <c r="L252" s="6">
        <v>45151</v>
      </c>
      <c r="M252" s="5">
        <f t="shared" si="63"/>
        <v>6</v>
      </c>
      <c r="N252" s="5" t="str">
        <f t="shared" si="64"/>
        <v>kw.3</v>
      </c>
    </row>
    <row r="253" spans="1:14" outlineLevel="3" x14ac:dyDescent="0.2">
      <c r="A253" s="5">
        <v>186</v>
      </c>
      <c r="B253" s="6">
        <v>45114</v>
      </c>
      <c r="C253" s="7" t="s">
        <v>12</v>
      </c>
      <c r="D253" s="8">
        <v>3</v>
      </c>
      <c r="E253" s="5" t="str">
        <f>VLOOKUP(D253,Klienci!$B$2:$C$25,2,0)</f>
        <v>WIGA SZCZECIN</v>
      </c>
      <c r="F253" s="5" t="str">
        <f>VLOOKUP(E253,Klienci!$C$2:$D$25,2,0)</f>
        <v>dealer autoryzowany</v>
      </c>
      <c r="G253" s="5" t="str">
        <f>VLOOKUP(E253,Klienci!$C$2:$E$25,3,0)</f>
        <v>północny</v>
      </c>
      <c r="H253" s="9">
        <v>9666.7199999999993</v>
      </c>
      <c r="I253" s="9">
        <f t="shared" si="60"/>
        <v>2223.35</v>
      </c>
      <c r="J253" s="9">
        <f t="shared" si="61"/>
        <v>11890.07</v>
      </c>
      <c r="K253" s="6">
        <f t="shared" si="62"/>
        <v>45145</v>
      </c>
      <c r="L253" s="6">
        <v>45156</v>
      </c>
      <c r="M253" s="5">
        <f t="shared" si="63"/>
        <v>11</v>
      </c>
      <c r="N253" s="5" t="str">
        <f t="shared" si="64"/>
        <v>kw.3</v>
      </c>
    </row>
    <row r="254" spans="1:14" outlineLevel="3" x14ac:dyDescent="0.2">
      <c r="A254" s="5">
        <v>187</v>
      </c>
      <c r="B254" s="6">
        <v>45115</v>
      </c>
      <c r="C254" s="7" t="s">
        <v>12</v>
      </c>
      <c r="D254" s="8">
        <v>3</v>
      </c>
      <c r="E254" s="5" t="str">
        <f>VLOOKUP(D254,Klienci!$B$2:$C$25,2,0)</f>
        <v>WIGA SZCZECIN</v>
      </c>
      <c r="F254" s="5" t="str">
        <f>VLOOKUP(E254,Klienci!$C$2:$D$25,2,0)</f>
        <v>dealer autoryzowany</v>
      </c>
      <c r="G254" s="5" t="str">
        <f>VLOOKUP(E254,Klienci!$C$2:$E$25,3,0)</f>
        <v>północny</v>
      </c>
      <c r="H254" s="9">
        <v>8882.17</v>
      </c>
      <c r="I254" s="9">
        <f t="shared" si="60"/>
        <v>2042.9</v>
      </c>
      <c r="J254" s="9">
        <f t="shared" si="61"/>
        <v>10925.07</v>
      </c>
      <c r="K254" s="6">
        <f t="shared" si="62"/>
        <v>45146</v>
      </c>
      <c r="L254" s="6">
        <v>45143</v>
      </c>
      <c r="M254" s="5">
        <f t="shared" si="63"/>
        <v>-3</v>
      </c>
      <c r="N254" s="5" t="str">
        <f t="shared" si="64"/>
        <v>kw.3</v>
      </c>
    </row>
    <row r="255" spans="1:14" outlineLevel="3" x14ac:dyDescent="0.2">
      <c r="A255" s="5">
        <v>188</v>
      </c>
      <c r="B255" s="6">
        <v>45117</v>
      </c>
      <c r="C255" s="7" t="s">
        <v>11</v>
      </c>
      <c r="D255" s="8">
        <v>3</v>
      </c>
      <c r="E255" s="5" t="str">
        <f>VLOOKUP(D255,Klienci!$B$2:$C$25,2,0)</f>
        <v>WIGA SZCZECIN</v>
      </c>
      <c r="F255" s="5" t="str">
        <f>VLOOKUP(E255,Klienci!$C$2:$D$25,2,0)</f>
        <v>dealer autoryzowany</v>
      </c>
      <c r="G255" s="5" t="str">
        <f>VLOOKUP(E255,Klienci!$C$2:$E$25,3,0)</f>
        <v>północny</v>
      </c>
      <c r="H255" s="9">
        <v>8193.1</v>
      </c>
      <c r="I255" s="9">
        <f t="shared" si="60"/>
        <v>1884.41</v>
      </c>
      <c r="J255" s="9">
        <f t="shared" si="61"/>
        <v>10077.51</v>
      </c>
      <c r="K255" s="6">
        <f t="shared" si="62"/>
        <v>45148</v>
      </c>
      <c r="L255" s="6">
        <v>45151</v>
      </c>
      <c r="M255" s="5">
        <f t="shared" si="63"/>
        <v>3</v>
      </c>
      <c r="N255" s="5" t="str">
        <f t="shared" si="64"/>
        <v>kw.3</v>
      </c>
    </row>
    <row r="256" spans="1:14" outlineLevel="3" x14ac:dyDescent="0.2">
      <c r="A256" s="5">
        <v>196</v>
      </c>
      <c r="B256" s="6">
        <v>45121</v>
      </c>
      <c r="C256" s="7" t="s">
        <v>12</v>
      </c>
      <c r="D256" s="8">
        <v>3</v>
      </c>
      <c r="E256" s="5" t="str">
        <f>VLOOKUP(D256,Klienci!$B$2:$C$25,2,0)</f>
        <v>WIGA SZCZECIN</v>
      </c>
      <c r="F256" s="5" t="str">
        <f>VLOOKUP(E256,Klienci!$C$2:$D$25,2,0)</f>
        <v>dealer autoryzowany</v>
      </c>
      <c r="G256" s="5" t="str">
        <f>VLOOKUP(E256,Klienci!$C$2:$E$25,3,0)</f>
        <v>północny</v>
      </c>
      <c r="H256" s="9">
        <v>10557.17</v>
      </c>
      <c r="I256" s="9">
        <f t="shared" si="60"/>
        <v>2428.15</v>
      </c>
      <c r="J256" s="9">
        <f t="shared" si="61"/>
        <v>12985.32</v>
      </c>
      <c r="K256" s="6">
        <f t="shared" si="62"/>
        <v>45152</v>
      </c>
      <c r="L256" s="6">
        <v>45164</v>
      </c>
      <c r="M256" s="5">
        <f t="shared" si="63"/>
        <v>12</v>
      </c>
      <c r="N256" s="5" t="str">
        <f t="shared" si="64"/>
        <v>kw.3</v>
      </c>
    </row>
    <row r="257" spans="1:14" outlineLevel="3" x14ac:dyDescent="0.2">
      <c r="A257" s="5">
        <v>197</v>
      </c>
      <c r="B257" s="6">
        <v>45122</v>
      </c>
      <c r="C257" s="7" t="s">
        <v>11</v>
      </c>
      <c r="D257" s="8">
        <v>3</v>
      </c>
      <c r="E257" s="5" t="str">
        <f>VLOOKUP(D257,Klienci!$B$2:$C$25,2,0)</f>
        <v>WIGA SZCZECIN</v>
      </c>
      <c r="F257" s="5" t="str">
        <f>VLOOKUP(E257,Klienci!$C$2:$D$25,2,0)</f>
        <v>dealer autoryzowany</v>
      </c>
      <c r="G257" s="5" t="str">
        <f>VLOOKUP(E257,Klienci!$C$2:$E$25,3,0)</f>
        <v>północny</v>
      </c>
      <c r="H257" s="9">
        <v>8903.26</v>
      </c>
      <c r="I257" s="9">
        <f t="shared" si="60"/>
        <v>2047.75</v>
      </c>
      <c r="J257" s="9">
        <f t="shared" si="61"/>
        <v>10951.01</v>
      </c>
      <c r="K257" s="6">
        <f t="shared" si="62"/>
        <v>45153</v>
      </c>
      <c r="L257" s="6">
        <v>45150</v>
      </c>
      <c r="M257" s="5">
        <f t="shared" si="63"/>
        <v>-3</v>
      </c>
      <c r="N257" s="5" t="str">
        <f t="shared" si="64"/>
        <v>kw.3</v>
      </c>
    </row>
    <row r="258" spans="1:14" outlineLevel="3" x14ac:dyDescent="0.2">
      <c r="A258" s="5">
        <v>199</v>
      </c>
      <c r="B258" s="6">
        <v>45123</v>
      </c>
      <c r="C258" s="7" t="s">
        <v>12</v>
      </c>
      <c r="D258" s="8">
        <v>3</v>
      </c>
      <c r="E258" s="5" t="str">
        <f>VLOOKUP(D258,Klienci!$B$2:$C$25,2,0)</f>
        <v>WIGA SZCZECIN</v>
      </c>
      <c r="F258" s="5" t="str">
        <f>VLOOKUP(E258,Klienci!$C$2:$D$25,2,0)</f>
        <v>dealer autoryzowany</v>
      </c>
      <c r="G258" s="5" t="str">
        <f>VLOOKUP(E258,Klienci!$C$2:$E$25,3,0)</f>
        <v>północny</v>
      </c>
      <c r="H258" s="9">
        <v>7940.57</v>
      </c>
      <c r="I258" s="9">
        <f t="shared" si="60"/>
        <v>1826.33</v>
      </c>
      <c r="J258" s="9">
        <f t="shared" si="61"/>
        <v>9766.9</v>
      </c>
      <c r="K258" s="6">
        <f t="shared" si="62"/>
        <v>45154</v>
      </c>
      <c r="L258" s="6">
        <v>45166</v>
      </c>
      <c r="M258" s="5">
        <f t="shared" si="63"/>
        <v>12</v>
      </c>
      <c r="N258" s="5" t="str">
        <f t="shared" si="64"/>
        <v>kw.3</v>
      </c>
    </row>
    <row r="259" spans="1:14" outlineLevel="3" x14ac:dyDescent="0.2">
      <c r="A259" s="5">
        <v>202</v>
      </c>
      <c r="B259" s="6">
        <v>45124</v>
      </c>
      <c r="C259" s="7" t="s">
        <v>12</v>
      </c>
      <c r="D259" s="8">
        <v>3</v>
      </c>
      <c r="E259" s="5" t="str">
        <f>VLOOKUP(D259,Klienci!$B$2:$C$25,2,0)</f>
        <v>WIGA SZCZECIN</v>
      </c>
      <c r="F259" s="5" t="str">
        <f>VLOOKUP(E259,Klienci!$C$2:$D$25,2,0)</f>
        <v>dealer autoryzowany</v>
      </c>
      <c r="G259" s="5" t="str">
        <f>VLOOKUP(E259,Klienci!$C$2:$E$25,3,0)</f>
        <v>północny</v>
      </c>
      <c r="H259" s="9">
        <v>7134.18</v>
      </c>
      <c r="I259" s="9">
        <f t="shared" si="60"/>
        <v>1640.86</v>
      </c>
      <c r="J259" s="9">
        <f t="shared" si="61"/>
        <v>8775.0400000000009</v>
      </c>
      <c r="K259" s="6">
        <f t="shared" si="62"/>
        <v>45155</v>
      </c>
      <c r="L259" s="6">
        <v>45158</v>
      </c>
      <c r="M259" s="5">
        <f t="shared" si="63"/>
        <v>3</v>
      </c>
      <c r="N259" s="5" t="str">
        <f t="shared" si="64"/>
        <v>kw.3</v>
      </c>
    </row>
    <row r="260" spans="1:14" outlineLevel="3" x14ac:dyDescent="0.2">
      <c r="A260" s="5">
        <v>205</v>
      </c>
      <c r="B260" s="6">
        <v>45126</v>
      </c>
      <c r="C260" s="7" t="s">
        <v>11</v>
      </c>
      <c r="D260" s="8">
        <v>3</v>
      </c>
      <c r="E260" s="5" t="str">
        <f>VLOOKUP(D260,Klienci!$B$2:$C$25,2,0)</f>
        <v>WIGA SZCZECIN</v>
      </c>
      <c r="F260" s="5" t="str">
        <f>VLOOKUP(E260,Klienci!$C$2:$D$25,2,0)</f>
        <v>dealer autoryzowany</v>
      </c>
      <c r="G260" s="5" t="str">
        <f>VLOOKUP(E260,Klienci!$C$2:$E$25,3,0)</f>
        <v>północny</v>
      </c>
      <c r="H260" s="9">
        <v>7040.18</v>
      </c>
      <c r="I260" s="9">
        <f t="shared" si="60"/>
        <v>1619.24</v>
      </c>
      <c r="J260" s="9">
        <f t="shared" si="61"/>
        <v>8659.42</v>
      </c>
      <c r="K260" s="6">
        <f t="shared" si="62"/>
        <v>45157</v>
      </c>
      <c r="L260" s="6">
        <v>45167</v>
      </c>
      <c r="M260" s="5">
        <f t="shared" si="63"/>
        <v>10</v>
      </c>
      <c r="N260" s="5" t="str">
        <f t="shared" si="64"/>
        <v>kw.3</v>
      </c>
    </row>
    <row r="261" spans="1:14" outlineLevel="3" x14ac:dyDescent="0.2">
      <c r="A261" s="5">
        <v>211</v>
      </c>
      <c r="B261" s="6">
        <v>45133</v>
      </c>
      <c r="C261" s="7" t="s">
        <v>12</v>
      </c>
      <c r="D261" s="8">
        <v>3</v>
      </c>
      <c r="E261" s="5" t="str">
        <f>VLOOKUP(D261,Klienci!$B$2:$C$25,2,0)</f>
        <v>WIGA SZCZECIN</v>
      </c>
      <c r="F261" s="5" t="str">
        <f>VLOOKUP(E261,Klienci!$C$2:$D$25,2,0)</f>
        <v>dealer autoryzowany</v>
      </c>
      <c r="G261" s="5" t="str">
        <f>VLOOKUP(E261,Klienci!$C$2:$E$25,3,0)</f>
        <v>północny</v>
      </c>
      <c r="H261" s="9">
        <v>8827.4599999999991</v>
      </c>
      <c r="I261" s="9">
        <f t="shared" si="60"/>
        <v>2030.32</v>
      </c>
      <c r="J261" s="9">
        <f t="shared" si="61"/>
        <v>10857.779999999999</v>
      </c>
      <c r="K261" s="6">
        <f t="shared" si="62"/>
        <v>45164</v>
      </c>
      <c r="L261" s="6">
        <v>45178</v>
      </c>
      <c r="M261" s="5">
        <f t="shared" si="63"/>
        <v>14</v>
      </c>
      <c r="N261" s="5" t="str">
        <f t="shared" si="64"/>
        <v>kw.3</v>
      </c>
    </row>
    <row r="262" spans="1:14" outlineLevel="3" x14ac:dyDescent="0.2">
      <c r="A262" s="5">
        <v>214</v>
      </c>
      <c r="B262" s="6">
        <v>45137</v>
      </c>
      <c r="C262" s="7" t="s">
        <v>11</v>
      </c>
      <c r="D262" s="8">
        <v>3</v>
      </c>
      <c r="E262" s="5" t="str">
        <f>VLOOKUP(D262,Klienci!$B$2:$C$25,2,0)</f>
        <v>WIGA SZCZECIN</v>
      </c>
      <c r="F262" s="5" t="str">
        <f>VLOOKUP(E262,Klienci!$C$2:$D$25,2,0)</f>
        <v>dealer autoryzowany</v>
      </c>
      <c r="G262" s="5" t="str">
        <f>VLOOKUP(E262,Klienci!$C$2:$E$25,3,0)</f>
        <v>północny</v>
      </c>
      <c r="H262" s="9">
        <v>10986.2</v>
      </c>
      <c r="I262" s="9">
        <f t="shared" si="60"/>
        <v>2526.83</v>
      </c>
      <c r="J262" s="9">
        <f t="shared" si="61"/>
        <v>13513.03</v>
      </c>
      <c r="K262" s="6">
        <f t="shared" si="62"/>
        <v>45168</v>
      </c>
      <c r="L262" s="6">
        <v>45175</v>
      </c>
      <c r="M262" s="5">
        <f t="shared" si="63"/>
        <v>7</v>
      </c>
      <c r="N262" s="5" t="str">
        <f t="shared" si="64"/>
        <v>kw.3</v>
      </c>
    </row>
    <row r="263" spans="1:14" outlineLevel="3" x14ac:dyDescent="0.2">
      <c r="A263" s="5">
        <v>221</v>
      </c>
      <c r="B263" s="6">
        <v>45150</v>
      </c>
      <c r="C263" s="7" t="s">
        <v>11</v>
      </c>
      <c r="D263" s="8">
        <v>3</v>
      </c>
      <c r="E263" s="5" t="str">
        <f>VLOOKUP(D263,Klienci!$B$2:$C$25,2,0)</f>
        <v>WIGA SZCZECIN</v>
      </c>
      <c r="F263" s="5" t="str">
        <f>VLOOKUP(E263,Klienci!$C$2:$D$25,2,0)</f>
        <v>dealer autoryzowany</v>
      </c>
      <c r="G263" s="5" t="str">
        <f>VLOOKUP(E263,Klienci!$C$2:$E$25,3,0)</f>
        <v>północny</v>
      </c>
      <c r="H263" s="9">
        <v>7785.41</v>
      </c>
      <c r="I263" s="9">
        <f t="shared" si="60"/>
        <v>1790.64</v>
      </c>
      <c r="J263" s="9">
        <f t="shared" si="61"/>
        <v>9576.0499999999993</v>
      </c>
      <c r="K263" s="6">
        <f t="shared" si="62"/>
        <v>45181</v>
      </c>
      <c r="L263" s="6">
        <v>45187</v>
      </c>
      <c r="M263" s="5">
        <f t="shared" si="63"/>
        <v>6</v>
      </c>
      <c r="N263" s="5" t="str">
        <f t="shared" si="64"/>
        <v>kw.3</v>
      </c>
    </row>
    <row r="264" spans="1:14" outlineLevel="3" x14ac:dyDescent="0.2">
      <c r="A264" s="5">
        <v>225</v>
      </c>
      <c r="B264" s="6">
        <v>45153</v>
      </c>
      <c r="C264" s="7" t="s">
        <v>11</v>
      </c>
      <c r="D264" s="8">
        <v>3</v>
      </c>
      <c r="E264" s="5" t="str">
        <f>VLOOKUP(D264,Klienci!$B$2:$C$25,2,0)</f>
        <v>WIGA SZCZECIN</v>
      </c>
      <c r="F264" s="5" t="str">
        <f>VLOOKUP(E264,Klienci!$C$2:$D$25,2,0)</f>
        <v>dealer autoryzowany</v>
      </c>
      <c r="G264" s="5" t="str">
        <f>VLOOKUP(E264,Klienci!$C$2:$E$25,3,0)</f>
        <v>północny</v>
      </c>
      <c r="H264" s="9">
        <v>8861.15</v>
      </c>
      <c r="I264" s="9">
        <f t="shared" si="60"/>
        <v>2038.06</v>
      </c>
      <c r="J264" s="9">
        <f t="shared" si="61"/>
        <v>10899.21</v>
      </c>
      <c r="K264" s="6">
        <f t="shared" si="62"/>
        <v>45184</v>
      </c>
      <c r="L264" s="6">
        <v>45180</v>
      </c>
      <c r="M264" s="5">
        <f t="shared" si="63"/>
        <v>-4</v>
      </c>
      <c r="N264" s="5" t="str">
        <f t="shared" si="64"/>
        <v>kw.3</v>
      </c>
    </row>
    <row r="265" spans="1:14" outlineLevel="3" x14ac:dyDescent="0.2">
      <c r="A265" s="5">
        <v>228</v>
      </c>
      <c r="B265" s="6">
        <v>45154</v>
      </c>
      <c r="C265" s="7" t="s">
        <v>12</v>
      </c>
      <c r="D265" s="8">
        <v>3</v>
      </c>
      <c r="E265" s="5" t="str">
        <f>VLOOKUP(D265,Klienci!$B$2:$C$25,2,0)</f>
        <v>WIGA SZCZECIN</v>
      </c>
      <c r="F265" s="5" t="str">
        <f>VLOOKUP(E265,Klienci!$C$2:$D$25,2,0)</f>
        <v>dealer autoryzowany</v>
      </c>
      <c r="G265" s="5" t="str">
        <f>VLOOKUP(E265,Klienci!$C$2:$E$25,3,0)</f>
        <v>północny</v>
      </c>
      <c r="H265" s="9">
        <v>7656.87</v>
      </c>
      <c r="I265" s="9">
        <f t="shared" si="60"/>
        <v>1761.08</v>
      </c>
      <c r="J265" s="9">
        <f t="shared" si="61"/>
        <v>9417.9500000000007</v>
      </c>
      <c r="K265" s="6">
        <f t="shared" si="62"/>
        <v>45185</v>
      </c>
      <c r="L265" s="6">
        <v>45189</v>
      </c>
      <c r="M265" s="5">
        <f t="shared" si="63"/>
        <v>4</v>
      </c>
      <c r="N265" s="5" t="str">
        <f t="shared" si="64"/>
        <v>kw.3</v>
      </c>
    </row>
    <row r="266" spans="1:14" outlineLevel="3" x14ac:dyDescent="0.2">
      <c r="A266" s="5">
        <v>231</v>
      </c>
      <c r="B266" s="6">
        <v>45157</v>
      </c>
      <c r="C266" s="7" t="s">
        <v>11</v>
      </c>
      <c r="D266" s="8">
        <v>3</v>
      </c>
      <c r="E266" s="5" t="str">
        <f>VLOOKUP(D266,Klienci!$B$2:$C$25,2,0)</f>
        <v>WIGA SZCZECIN</v>
      </c>
      <c r="F266" s="5" t="str">
        <f>VLOOKUP(E266,Klienci!$C$2:$D$25,2,0)</f>
        <v>dealer autoryzowany</v>
      </c>
      <c r="G266" s="5" t="str">
        <f>VLOOKUP(E266,Klienci!$C$2:$E$25,3,0)</f>
        <v>północny</v>
      </c>
      <c r="H266" s="9">
        <v>9018.5499999999993</v>
      </c>
      <c r="I266" s="9">
        <f t="shared" si="60"/>
        <v>2074.27</v>
      </c>
      <c r="J266" s="9">
        <f t="shared" si="61"/>
        <v>11092.82</v>
      </c>
      <c r="K266" s="6">
        <f t="shared" si="62"/>
        <v>45188</v>
      </c>
      <c r="L266" s="6">
        <v>45198</v>
      </c>
      <c r="M266" s="5">
        <f t="shared" si="63"/>
        <v>10</v>
      </c>
      <c r="N266" s="5" t="str">
        <f t="shared" si="64"/>
        <v>kw.3</v>
      </c>
    </row>
    <row r="267" spans="1:14" outlineLevel="3" x14ac:dyDescent="0.2">
      <c r="A267" s="5">
        <v>233</v>
      </c>
      <c r="B267" s="6">
        <v>45159</v>
      </c>
      <c r="C267" s="7" t="s">
        <v>11</v>
      </c>
      <c r="D267" s="8">
        <v>3</v>
      </c>
      <c r="E267" s="5" t="str">
        <f>VLOOKUP(D267,Klienci!$B$2:$C$25,2,0)</f>
        <v>WIGA SZCZECIN</v>
      </c>
      <c r="F267" s="5" t="str">
        <f>VLOOKUP(E267,Klienci!$C$2:$D$25,2,0)</f>
        <v>dealer autoryzowany</v>
      </c>
      <c r="G267" s="5" t="str">
        <f>VLOOKUP(E267,Klienci!$C$2:$E$25,3,0)</f>
        <v>północny</v>
      </c>
      <c r="H267" s="9">
        <v>10518.95</v>
      </c>
      <c r="I267" s="9">
        <f t="shared" si="60"/>
        <v>2419.36</v>
      </c>
      <c r="J267" s="9">
        <f t="shared" si="61"/>
        <v>12938.310000000001</v>
      </c>
      <c r="K267" s="6">
        <f t="shared" si="62"/>
        <v>45190</v>
      </c>
      <c r="L267" s="6">
        <v>45200</v>
      </c>
      <c r="M267" s="5">
        <f t="shared" si="63"/>
        <v>10</v>
      </c>
      <c r="N267" s="5" t="str">
        <f t="shared" si="64"/>
        <v>kw.4</v>
      </c>
    </row>
    <row r="268" spans="1:14" outlineLevel="3" x14ac:dyDescent="0.2">
      <c r="A268" s="5">
        <v>242</v>
      </c>
      <c r="B268" s="6">
        <v>45169</v>
      </c>
      <c r="C268" s="7" t="s">
        <v>11</v>
      </c>
      <c r="D268" s="8">
        <v>3</v>
      </c>
      <c r="E268" s="5" t="str">
        <f>VLOOKUP(D268,Klienci!$B$2:$C$25,2,0)</f>
        <v>WIGA SZCZECIN</v>
      </c>
      <c r="F268" s="5" t="str">
        <f>VLOOKUP(E268,Klienci!$C$2:$D$25,2,0)</f>
        <v>dealer autoryzowany</v>
      </c>
      <c r="G268" s="5" t="str">
        <f>VLOOKUP(E268,Klienci!$C$2:$E$25,3,0)</f>
        <v>północny</v>
      </c>
      <c r="H268" s="9">
        <v>9209.24</v>
      </c>
      <c r="I268" s="9">
        <f t="shared" si="60"/>
        <v>2118.13</v>
      </c>
      <c r="J268" s="9">
        <f t="shared" si="61"/>
        <v>11327.369999999999</v>
      </c>
      <c r="K268" s="6">
        <f t="shared" si="62"/>
        <v>45199</v>
      </c>
      <c r="L268" s="6">
        <v>45203</v>
      </c>
      <c r="M268" s="5">
        <f t="shared" si="63"/>
        <v>4</v>
      </c>
      <c r="N268" s="5" t="str">
        <f t="shared" si="64"/>
        <v>kw.4</v>
      </c>
    </row>
    <row r="269" spans="1:14" outlineLevel="3" x14ac:dyDescent="0.2">
      <c r="A269" s="5">
        <v>249</v>
      </c>
      <c r="B269" s="6">
        <v>45174</v>
      </c>
      <c r="C269" s="7" t="s">
        <v>11</v>
      </c>
      <c r="D269" s="8">
        <v>3</v>
      </c>
      <c r="E269" s="5" t="str">
        <f>VLOOKUP(D269,Klienci!$B$2:$C$25,2,0)</f>
        <v>WIGA SZCZECIN</v>
      </c>
      <c r="F269" s="5" t="str">
        <f>VLOOKUP(E269,Klienci!$C$2:$D$25,2,0)</f>
        <v>dealer autoryzowany</v>
      </c>
      <c r="G269" s="5" t="str">
        <f>VLOOKUP(E269,Klienci!$C$2:$E$25,3,0)</f>
        <v>północny</v>
      </c>
      <c r="H269" s="9">
        <v>7756.75</v>
      </c>
      <c r="I269" s="9">
        <f t="shared" si="60"/>
        <v>1784.05</v>
      </c>
      <c r="J269" s="9">
        <f t="shared" si="61"/>
        <v>9540.7999999999993</v>
      </c>
      <c r="K269" s="6">
        <f t="shared" si="62"/>
        <v>45204</v>
      </c>
      <c r="L269" s="6">
        <v>45204</v>
      </c>
      <c r="M269" s="5">
        <f t="shared" si="63"/>
        <v>0</v>
      </c>
      <c r="N269" s="5" t="str">
        <f t="shared" si="64"/>
        <v>kw.4</v>
      </c>
    </row>
    <row r="270" spans="1:14" outlineLevel="3" x14ac:dyDescent="0.2">
      <c r="A270" s="5">
        <v>251</v>
      </c>
      <c r="B270" s="6">
        <v>45175</v>
      </c>
      <c r="C270" s="7" t="s">
        <v>11</v>
      </c>
      <c r="D270" s="8">
        <v>3</v>
      </c>
      <c r="E270" s="5" t="str">
        <f>VLOOKUP(D270,Klienci!$B$2:$C$25,2,0)</f>
        <v>WIGA SZCZECIN</v>
      </c>
      <c r="F270" s="5" t="str">
        <f>VLOOKUP(E270,Klienci!$C$2:$D$25,2,0)</f>
        <v>dealer autoryzowany</v>
      </c>
      <c r="G270" s="5" t="str">
        <f>VLOOKUP(E270,Klienci!$C$2:$E$25,3,0)</f>
        <v>północny</v>
      </c>
      <c r="H270" s="9">
        <v>10661.79</v>
      </c>
      <c r="I270" s="9">
        <f t="shared" si="60"/>
        <v>2452.21</v>
      </c>
      <c r="J270" s="9">
        <f t="shared" si="61"/>
        <v>13114</v>
      </c>
      <c r="K270" s="6">
        <f t="shared" si="62"/>
        <v>45205</v>
      </c>
      <c r="L270" s="6">
        <v>45206</v>
      </c>
      <c r="M270" s="5">
        <f t="shared" si="63"/>
        <v>1</v>
      </c>
      <c r="N270" s="5" t="str">
        <f t="shared" si="64"/>
        <v>kw.4</v>
      </c>
    </row>
    <row r="271" spans="1:14" outlineLevel="3" x14ac:dyDescent="0.2">
      <c r="A271" s="5">
        <v>252</v>
      </c>
      <c r="B271" s="6">
        <v>45175</v>
      </c>
      <c r="C271" s="7" t="s">
        <v>11</v>
      </c>
      <c r="D271" s="8">
        <v>3</v>
      </c>
      <c r="E271" s="5" t="str">
        <f>VLOOKUP(D271,Klienci!$B$2:$C$25,2,0)</f>
        <v>WIGA SZCZECIN</v>
      </c>
      <c r="F271" s="5" t="str">
        <f>VLOOKUP(E271,Klienci!$C$2:$D$25,2,0)</f>
        <v>dealer autoryzowany</v>
      </c>
      <c r="G271" s="5" t="str">
        <f>VLOOKUP(E271,Klienci!$C$2:$E$25,3,0)</f>
        <v>północny</v>
      </c>
      <c r="H271" s="9">
        <v>10769.77</v>
      </c>
      <c r="I271" s="9">
        <f t="shared" si="60"/>
        <v>2477.0500000000002</v>
      </c>
      <c r="J271" s="9">
        <f t="shared" si="61"/>
        <v>13246.82</v>
      </c>
      <c r="K271" s="6">
        <f t="shared" si="62"/>
        <v>45205</v>
      </c>
      <c r="L271" s="6">
        <v>45204</v>
      </c>
      <c r="M271" s="5">
        <f t="shared" si="63"/>
        <v>-1</v>
      </c>
      <c r="N271" s="5" t="str">
        <f t="shared" si="64"/>
        <v>kw.4</v>
      </c>
    </row>
    <row r="272" spans="1:14" outlineLevel="3" x14ac:dyDescent="0.2">
      <c r="A272" s="5">
        <v>259</v>
      </c>
      <c r="B272" s="6">
        <v>45189</v>
      </c>
      <c r="C272" s="7" t="s">
        <v>12</v>
      </c>
      <c r="D272" s="8">
        <v>3</v>
      </c>
      <c r="E272" s="5" t="str">
        <f>VLOOKUP(D272,Klienci!$B$2:$C$25,2,0)</f>
        <v>WIGA SZCZECIN</v>
      </c>
      <c r="F272" s="5" t="str">
        <f>VLOOKUP(E272,Klienci!$C$2:$D$25,2,0)</f>
        <v>dealer autoryzowany</v>
      </c>
      <c r="G272" s="5" t="str">
        <f>VLOOKUP(E272,Klienci!$C$2:$E$25,3,0)</f>
        <v>północny</v>
      </c>
      <c r="H272" s="9">
        <v>10775.13</v>
      </c>
      <c r="I272" s="9">
        <f t="shared" si="60"/>
        <v>2478.2800000000002</v>
      </c>
      <c r="J272" s="9">
        <f t="shared" si="61"/>
        <v>13253.41</v>
      </c>
      <c r="K272" s="6">
        <f t="shared" si="62"/>
        <v>45219</v>
      </c>
      <c r="L272" s="6">
        <v>45216</v>
      </c>
      <c r="M272" s="5">
        <f t="shared" si="63"/>
        <v>-3</v>
      </c>
      <c r="N272" s="5" t="str">
        <f t="shared" si="64"/>
        <v>kw.4</v>
      </c>
    </row>
    <row r="273" spans="1:14" outlineLevel="3" x14ac:dyDescent="0.2">
      <c r="A273" s="5">
        <v>262</v>
      </c>
      <c r="B273" s="6">
        <v>45197</v>
      </c>
      <c r="C273" s="7" t="s">
        <v>12</v>
      </c>
      <c r="D273" s="8">
        <v>3</v>
      </c>
      <c r="E273" s="5" t="str">
        <f>VLOOKUP(D273,Klienci!$B$2:$C$25,2,0)</f>
        <v>WIGA SZCZECIN</v>
      </c>
      <c r="F273" s="5" t="str">
        <f>VLOOKUP(E273,Klienci!$C$2:$D$25,2,0)</f>
        <v>dealer autoryzowany</v>
      </c>
      <c r="G273" s="5" t="str">
        <f>VLOOKUP(E273,Klienci!$C$2:$E$25,3,0)</f>
        <v>północny</v>
      </c>
      <c r="H273" s="9">
        <v>9895.7000000000007</v>
      </c>
      <c r="I273" s="9">
        <f t="shared" ref="I273:I285" si="65">ROUND(H273*VAT,2)</f>
        <v>2276.0100000000002</v>
      </c>
      <c r="J273" s="9">
        <f t="shared" ref="J273:J285" si="66">H273+I273</f>
        <v>12171.710000000001</v>
      </c>
      <c r="K273" s="6">
        <f t="shared" ref="K273:K285" si="67">IF(F273=$R$2,EDATE(B273,1),IF(F273=$R$3,B273+21,B273+14))</f>
        <v>45227</v>
      </c>
      <c r="L273" s="6">
        <v>45228</v>
      </c>
      <c r="M273" s="5">
        <f t="shared" ref="M273:M285" si="68">L273-K273</f>
        <v>1</v>
      </c>
      <c r="N273" s="5" t="str">
        <f t="shared" ref="N273:N285" si="69">VLOOKUP(L273,$Q$6:$R$12,2,1)</f>
        <v>kw.4</v>
      </c>
    </row>
    <row r="274" spans="1:14" outlineLevel="3" x14ac:dyDescent="0.2">
      <c r="A274" s="5">
        <v>266</v>
      </c>
      <c r="B274" s="6">
        <v>45201</v>
      </c>
      <c r="C274" s="7" t="s">
        <v>12</v>
      </c>
      <c r="D274" s="8">
        <v>3</v>
      </c>
      <c r="E274" s="5" t="str">
        <f>VLOOKUP(D274,Klienci!$B$2:$C$25,2,0)</f>
        <v>WIGA SZCZECIN</v>
      </c>
      <c r="F274" s="5" t="str">
        <f>VLOOKUP(E274,Klienci!$C$2:$D$25,2,0)</f>
        <v>dealer autoryzowany</v>
      </c>
      <c r="G274" s="5" t="str">
        <f>VLOOKUP(E274,Klienci!$C$2:$E$25,3,0)</f>
        <v>północny</v>
      </c>
      <c r="H274" s="9">
        <v>9560.94</v>
      </c>
      <c r="I274" s="9">
        <f t="shared" si="65"/>
        <v>2199.02</v>
      </c>
      <c r="J274" s="9">
        <f t="shared" si="66"/>
        <v>11759.960000000001</v>
      </c>
      <c r="K274" s="6">
        <f t="shared" si="67"/>
        <v>45232</v>
      </c>
      <c r="L274" s="6">
        <v>45243</v>
      </c>
      <c r="M274" s="5">
        <f t="shared" si="68"/>
        <v>11</v>
      </c>
      <c r="N274" s="5" t="str">
        <f t="shared" si="69"/>
        <v>kw.4</v>
      </c>
    </row>
    <row r="275" spans="1:14" outlineLevel="3" x14ac:dyDescent="0.2">
      <c r="A275" s="5">
        <v>273</v>
      </c>
      <c r="B275" s="6">
        <v>45205</v>
      </c>
      <c r="C275" s="7" t="s">
        <v>12</v>
      </c>
      <c r="D275" s="8">
        <v>3</v>
      </c>
      <c r="E275" s="5" t="str">
        <f>VLOOKUP(D275,Klienci!$B$2:$C$25,2,0)</f>
        <v>WIGA SZCZECIN</v>
      </c>
      <c r="F275" s="5" t="str">
        <f>VLOOKUP(E275,Klienci!$C$2:$D$25,2,0)</f>
        <v>dealer autoryzowany</v>
      </c>
      <c r="G275" s="5" t="str">
        <f>VLOOKUP(E275,Klienci!$C$2:$E$25,3,0)</f>
        <v>północny</v>
      </c>
      <c r="H275" s="9">
        <v>8768.16</v>
      </c>
      <c r="I275" s="9">
        <f t="shared" si="65"/>
        <v>2016.68</v>
      </c>
      <c r="J275" s="9">
        <f t="shared" si="66"/>
        <v>10784.84</v>
      </c>
      <c r="K275" s="6">
        <f t="shared" si="67"/>
        <v>45236</v>
      </c>
      <c r="L275" s="6">
        <v>45236</v>
      </c>
      <c r="M275" s="5">
        <f t="shared" si="68"/>
        <v>0</v>
      </c>
      <c r="N275" s="5" t="str">
        <f t="shared" si="69"/>
        <v>kw.4</v>
      </c>
    </row>
    <row r="276" spans="1:14" outlineLevel="3" x14ac:dyDescent="0.2">
      <c r="A276" s="5">
        <v>284</v>
      </c>
      <c r="B276" s="6">
        <v>45213</v>
      </c>
      <c r="C276" s="7" t="s">
        <v>11</v>
      </c>
      <c r="D276" s="8">
        <v>3</v>
      </c>
      <c r="E276" s="5" t="str">
        <f>VLOOKUP(D276,Klienci!$B$2:$C$25,2,0)</f>
        <v>WIGA SZCZECIN</v>
      </c>
      <c r="F276" s="5" t="str">
        <f>VLOOKUP(E276,Klienci!$C$2:$D$25,2,0)</f>
        <v>dealer autoryzowany</v>
      </c>
      <c r="G276" s="5" t="str">
        <f>VLOOKUP(E276,Klienci!$C$2:$E$25,3,0)</f>
        <v>północny</v>
      </c>
      <c r="H276" s="9">
        <v>7239.35</v>
      </c>
      <c r="I276" s="9">
        <f t="shared" si="65"/>
        <v>1665.05</v>
      </c>
      <c r="J276" s="9">
        <f t="shared" si="66"/>
        <v>8904.4</v>
      </c>
      <c r="K276" s="6">
        <f t="shared" si="67"/>
        <v>45244</v>
      </c>
      <c r="L276" s="6">
        <v>45241</v>
      </c>
      <c r="M276" s="5">
        <f t="shared" si="68"/>
        <v>-3</v>
      </c>
      <c r="N276" s="5" t="str">
        <f t="shared" si="69"/>
        <v>kw.4</v>
      </c>
    </row>
    <row r="277" spans="1:14" outlineLevel="3" x14ac:dyDescent="0.2">
      <c r="A277" s="5">
        <v>297</v>
      </c>
      <c r="B277" s="6">
        <v>45227</v>
      </c>
      <c r="C277" s="7" t="s">
        <v>12</v>
      </c>
      <c r="D277" s="8">
        <v>3</v>
      </c>
      <c r="E277" s="5" t="str">
        <f>VLOOKUP(D277,Klienci!$B$2:$C$25,2,0)</f>
        <v>WIGA SZCZECIN</v>
      </c>
      <c r="F277" s="5" t="str">
        <f>VLOOKUP(E277,Klienci!$C$2:$D$25,2,0)</f>
        <v>dealer autoryzowany</v>
      </c>
      <c r="G277" s="5" t="str">
        <f>VLOOKUP(E277,Klienci!$C$2:$E$25,3,0)</f>
        <v>północny</v>
      </c>
      <c r="H277" s="9">
        <v>9833.82</v>
      </c>
      <c r="I277" s="9">
        <f t="shared" si="65"/>
        <v>2261.7800000000002</v>
      </c>
      <c r="J277" s="9">
        <f t="shared" si="66"/>
        <v>12095.6</v>
      </c>
      <c r="K277" s="6">
        <f t="shared" si="67"/>
        <v>45258</v>
      </c>
      <c r="L277" s="6">
        <v>45262</v>
      </c>
      <c r="M277" s="5">
        <f t="shared" si="68"/>
        <v>4</v>
      </c>
      <c r="N277" s="5" t="str">
        <f t="shared" si="69"/>
        <v>kw.4</v>
      </c>
    </row>
    <row r="278" spans="1:14" outlineLevel="3" x14ac:dyDescent="0.2">
      <c r="A278" s="5">
        <v>302</v>
      </c>
      <c r="B278" s="6">
        <v>45232</v>
      </c>
      <c r="C278" s="7" t="s">
        <v>11</v>
      </c>
      <c r="D278" s="8">
        <v>3</v>
      </c>
      <c r="E278" s="5" t="str">
        <f>VLOOKUP(D278,Klienci!$B$2:$C$25,2,0)</f>
        <v>WIGA SZCZECIN</v>
      </c>
      <c r="F278" s="5" t="str">
        <f>VLOOKUP(E278,Klienci!$C$2:$D$25,2,0)</f>
        <v>dealer autoryzowany</v>
      </c>
      <c r="G278" s="5" t="str">
        <f>VLOOKUP(E278,Klienci!$C$2:$E$25,3,0)</f>
        <v>północny</v>
      </c>
      <c r="H278" s="9">
        <v>10887.66</v>
      </c>
      <c r="I278" s="9">
        <f t="shared" si="65"/>
        <v>2504.16</v>
      </c>
      <c r="J278" s="9">
        <f t="shared" si="66"/>
        <v>13391.82</v>
      </c>
      <c r="K278" s="6">
        <f t="shared" si="67"/>
        <v>45262</v>
      </c>
      <c r="L278" s="6">
        <v>45265</v>
      </c>
      <c r="M278" s="5">
        <f t="shared" si="68"/>
        <v>3</v>
      </c>
      <c r="N278" s="5" t="str">
        <f t="shared" si="69"/>
        <v>kw.4</v>
      </c>
    </row>
    <row r="279" spans="1:14" outlineLevel="3" x14ac:dyDescent="0.2">
      <c r="A279" s="5">
        <v>315</v>
      </c>
      <c r="B279" s="6">
        <v>45246</v>
      </c>
      <c r="C279" s="7" t="s">
        <v>12</v>
      </c>
      <c r="D279" s="8">
        <v>3</v>
      </c>
      <c r="E279" s="5" t="str">
        <f>VLOOKUP(D279,Klienci!$B$2:$C$25,2,0)</f>
        <v>WIGA SZCZECIN</v>
      </c>
      <c r="F279" s="5" t="str">
        <f>VLOOKUP(E279,Klienci!$C$2:$D$25,2,0)</f>
        <v>dealer autoryzowany</v>
      </c>
      <c r="G279" s="5" t="str">
        <f>VLOOKUP(E279,Klienci!$C$2:$E$25,3,0)</f>
        <v>północny</v>
      </c>
      <c r="H279" s="9">
        <v>10217.25</v>
      </c>
      <c r="I279" s="9">
        <f t="shared" si="65"/>
        <v>2349.9699999999998</v>
      </c>
      <c r="J279" s="9">
        <f t="shared" si="66"/>
        <v>12567.22</v>
      </c>
      <c r="K279" s="6">
        <f t="shared" si="67"/>
        <v>45276</v>
      </c>
      <c r="L279" s="6">
        <v>45285</v>
      </c>
      <c r="M279" s="5">
        <f t="shared" si="68"/>
        <v>9</v>
      </c>
      <c r="N279" s="5" t="str">
        <f t="shared" si="69"/>
        <v>kw.4</v>
      </c>
    </row>
    <row r="280" spans="1:14" outlineLevel="3" x14ac:dyDescent="0.2">
      <c r="A280" s="5">
        <v>323</v>
      </c>
      <c r="B280" s="6">
        <v>45259</v>
      </c>
      <c r="C280" s="7" t="s">
        <v>12</v>
      </c>
      <c r="D280" s="8">
        <v>3</v>
      </c>
      <c r="E280" s="5" t="str">
        <f>VLOOKUP(D280,Klienci!$B$2:$C$25,2,0)</f>
        <v>WIGA SZCZECIN</v>
      </c>
      <c r="F280" s="5" t="str">
        <f>VLOOKUP(E280,Klienci!$C$2:$D$25,2,0)</f>
        <v>dealer autoryzowany</v>
      </c>
      <c r="G280" s="5" t="str">
        <f>VLOOKUP(E280,Klienci!$C$2:$E$25,3,0)</f>
        <v>północny</v>
      </c>
      <c r="H280" s="9">
        <v>9387.52</v>
      </c>
      <c r="I280" s="9">
        <f t="shared" si="65"/>
        <v>2159.13</v>
      </c>
      <c r="J280" s="9">
        <f t="shared" si="66"/>
        <v>11546.650000000001</v>
      </c>
      <c r="K280" s="6">
        <f t="shared" si="67"/>
        <v>45289</v>
      </c>
      <c r="L280" s="6">
        <v>45297</v>
      </c>
      <c r="M280" s="5">
        <f t="shared" si="68"/>
        <v>8</v>
      </c>
      <c r="N280" s="5">
        <f t="shared" si="69"/>
        <v>2024</v>
      </c>
    </row>
    <row r="281" spans="1:14" outlineLevel="3" x14ac:dyDescent="0.2">
      <c r="A281" s="5">
        <v>324</v>
      </c>
      <c r="B281" s="6">
        <v>45260</v>
      </c>
      <c r="C281" s="7" t="s">
        <v>12</v>
      </c>
      <c r="D281" s="8">
        <v>3</v>
      </c>
      <c r="E281" s="5" t="str">
        <f>VLOOKUP(D281,Klienci!$B$2:$C$25,2,0)</f>
        <v>WIGA SZCZECIN</v>
      </c>
      <c r="F281" s="5" t="str">
        <f>VLOOKUP(E281,Klienci!$C$2:$D$25,2,0)</f>
        <v>dealer autoryzowany</v>
      </c>
      <c r="G281" s="5" t="str">
        <f>VLOOKUP(E281,Klienci!$C$2:$E$25,3,0)</f>
        <v>północny</v>
      </c>
      <c r="H281" s="9">
        <v>7963.77</v>
      </c>
      <c r="I281" s="9">
        <f t="shared" si="65"/>
        <v>1831.67</v>
      </c>
      <c r="J281" s="9">
        <f t="shared" si="66"/>
        <v>9795.44</v>
      </c>
      <c r="K281" s="6">
        <f t="shared" si="67"/>
        <v>45290</v>
      </c>
      <c r="L281" s="6">
        <v>45300</v>
      </c>
      <c r="M281" s="5">
        <f t="shared" si="68"/>
        <v>10</v>
      </c>
      <c r="N281" s="5">
        <f t="shared" si="69"/>
        <v>2024</v>
      </c>
    </row>
    <row r="282" spans="1:14" outlineLevel="3" x14ac:dyDescent="0.2">
      <c r="A282" s="5">
        <v>340</v>
      </c>
      <c r="B282" s="6">
        <v>45281</v>
      </c>
      <c r="C282" s="7" t="s">
        <v>11</v>
      </c>
      <c r="D282" s="8">
        <v>3</v>
      </c>
      <c r="E282" s="5" t="str">
        <f>VLOOKUP(D282,Klienci!$B$2:$C$25,2,0)</f>
        <v>WIGA SZCZECIN</v>
      </c>
      <c r="F282" s="5" t="str">
        <f>VLOOKUP(E282,Klienci!$C$2:$D$25,2,0)</f>
        <v>dealer autoryzowany</v>
      </c>
      <c r="G282" s="5" t="str">
        <f>VLOOKUP(E282,Klienci!$C$2:$E$25,3,0)</f>
        <v>północny</v>
      </c>
      <c r="H282" s="9">
        <v>8053.23</v>
      </c>
      <c r="I282" s="9">
        <f t="shared" si="65"/>
        <v>1852.24</v>
      </c>
      <c r="J282" s="9">
        <f t="shared" si="66"/>
        <v>9905.4699999999993</v>
      </c>
      <c r="K282" s="6">
        <f t="shared" si="67"/>
        <v>45312</v>
      </c>
      <c r="L282" s="6">
        <v>45310</v>
      </c>
      <c r="M282" s="5">
        <f t="shared" si="68"/>
        <v>-2</v>
      </c>
      <c r="N282" s="5">
        <f t="shared" si="69"/>
        <v>2024</v>
      </c>
    </row>
    <row r="283" spans="1:14" outlineLevel="3" x14ac:dyDescent="0.2">
      <c r="A283" s="5">
        <v>343</v>
      </c>
      <c r="B283" s="6">
        <v>45283</v>
      </c>
      <c r="C283" s="7" t="s">
        <v>12</v>
      </c>
      <c r="D283" s="8">
        <v>3</v>
      </c>
      <c r="E283" s="5" t="str">
        <f>VLOOKUP(D283,Klienci!$B$2:$C$25,2,0)</f>
        <v>WIGA SZCZECIN</v>
      </c>
      <c r="F283" s="5" t="str">
        <f>VLOOKUP(E283,Klienci!$C$2:$D$25,2,0)</f>
        <v>dealer autoryzowany</v>
      </c>
      <c r="G283" s="5" t="str">
        <f>VLOOKUP(E283,Klienci!$C$2:$E$25,3,0)</f>
        <v>północny</v>
      </c>
      <c r="H283" s="9">
        <v>7663.14</v>
      </c>
      <c r="I283" s="9">
        <f t="shared" si="65"/>
        <v>1762.52</v>
      </c>
      <c r="J283" s="9">
        <f t="shared" si="66"/>
        <v>9425.66</v>
      </c>
      <c r="K283" s="6">
        <f t="shared" si="67"/>
        <v>45314</v>
      </c>
      <c r="L283" s="6">
        <v>45317</v>
      </c>
      <c r="M283" s="5">
        <f t="shared" si="68"/>
        <v>3</v>
      </c>
      <c r="N283" s="5">
        <f t="shared" si="69"/>
        <v>2024</v>
      </c>
    </row>
    <row r="284" spans="1:14" outlineLevel="3" x14ac:dyDescent="0.2">
      <c r="A284" s="5">
        <v>345</v>
      </c>
      <c r="B284" s="6">
        <v>45284</v>
      </c>
      <c r="C284" s="7" t="s">
        <v>12</v>
      </c>
      <c r="D284" s="8">
        <v>3</v>
      </c>
      <c r="E284" s="5" t="str">
        <f>VLOOKUP(D284,Klienci!$B$2:$C$25,2,0)</f>
        <v>WIGA SZCZECIN</v>
      </c>
      <c r="F284" s="5" t="str">
        <f>VLOOKUP(E284,Klienci!$C$2:$D$25,2,0)</f>
        <v>dealer autoryzowany</v>
      </c>
      <c r="G284" s="5" t="str">
        <f>VLOOKUP(E284,Klienci!$C$2:$E$25,3,0)</f>
        <v>północny</v>
      </c>
      <c r="H284" s="9">
        <v>7792.68</v>
      </c>
      <c r="I284" s="9">
        <f t="shared" si="65"/>
        <v>1792.32</v>
      </c>
      <c r="J284" s="9">
        <f t="shared" si="66"/>
        <v>9585</v>
      </c>
      <c r="K284" s="6">
        <f t="shared" si="67"/>
        <v>45315</v>
      </c>
      <c r="L284" s="6">
        <v>45318</v>
      </c>
      <c r="M284" s="5">
        <f t="shared" si="68"/>
        <v>3</v>
      </c>
      <c r="N284" s="5">
        <f t="shared" si="69"/>
        <v>2024</v>
      </c>
    </row>
    <row r="285" spans="1:14" outlineLevel="3" x14ac:dyDescent="0.2">
      <c r="A285" s="5">
        <v>349</v>
      </c>
      <c r="B285" s="6">
        <v>45290</v>
      </c>
      <c r="C285" s="7" t="s">
        <v>11</v>
      </c>
      <c r="D285" s="8">
        <v>3</v>
      </c>
      <c r="E285" s="5" t="str">
        <f>VLOOKUP(D285,Klienci!$B$2:$C$25,2,0)</f>
        <v>WIGA SZCZECIN</v>
      </c>
      <c r="F285" s="5" t="str">
        <f>VLOOKUP(E285,Klienci!$C$2:$D$25,2,0)</f>
        <v>dealer autoryzowany</v>
      </c>
      <c r="G285" s="5" t="str">
        <f>VLOOKUP(E285,Klienci!$C$2:$E$25,3,0)</f>
        <v>północny</v>
      </c>
      <c r="H285" s="9">
        <v>7235.53</v>
      </c>
      <c r="I285" s="9">
        <f t="shared" si="65"/>
        <v>1664.17</v>
      </c>
      <c r="J285" s="9">
        <f t="shared" si="66"/>
        <v>8899.7000000000007</v>
      </c>
      <c r="K285" s="6">
        <f t="shared" si="67"/>
        <v>45321</v>
      </c>
      <c r="L285" s="6">
        <v>45330</v>
      </c>
      <c r="M285" s="5">
        <f t="shared" si="68"/>
        <v>9</v>
      </c>
      <c r="N285" s="5">
        <f t="shared" si="69"/>
        <v>2024</v>
      </c>
    </row>
    <row r="286" spans="1:14" outlineLevel="2" x14ac:dyDescent="0.2">
      <c r="A286" s="5"/>
      <c r="B286" s="6"/>
      <c r="C286" s="7"/>
      <c r="D286" s="8"/>
      <c r="E286" s="37" t="s">
        <v>85</v>
      </c>
      <c r="F286" s="5"/>
      <c r="G286" s="5"/>
      <c r="H286" s="9">
        <f>SUBTOTAL(9,H209:H285)</f>
        <v>698794.07</v>
      </c>
      <c r="I286" s="9"/>
      <c r="J286" s="9">
        <f>SUBTOTAL(9,J209:J285)</f>
        <v>859516.71999999986</v>
      </c>
      <c r="K286" s="6"/>
      <c r="L286" s="6"/>
      <c r="M286" s="5"/>
      <c r="N286" s="5"/>
    </row>
    <row r="287" spans="1:14" outlineLevel="3" x14ac:dyDescent="0.2">
      <c r="A287" s="5">
        <v>15</v>
      </c>
      <c r="B287" s="6">
        <v>44939</v>
      </c>
      <c r="C287" s="7" t="s">
        <v>11</v>
      </c>
      <c r="D287" s="8">
        <v>6</v>
      </c>
      <c r="E287" s="5" t="str">
        <f>VLOOKUP(D287,Klienci!$B$2:$C$25,2,0)</f>
        <v>WSCHOD BIALYSTOK</v>
      </c>
      <c r="F287" s="5" t="str">
        <f>VLOOKUP(E287,Klienci!$C$2:$D$25,2,0)</f>
        <v>dealer autoryzowany</v>
      </c>
      <c r="G287" s="5" t="str">
        <f>VLOOKUP(E287,Klienci!$C$2:$E$25,3,0)</f>
        <v>centralny i wschodni</v>
      </c>
      <c r="H287" s="9">
        <v>6429.54</v>
      </c>
      <c r="I287" s="9">
        <f t="shared" ref="I287:I299" si="70">ROUND(H287*VAT,2)</f>
        <v>1478.79</v>
      </c>
      <c r="J287" s="9">
        <f t="shared" ref="J287:J299" si="71">H287+I287</f>
        <v>7908.33</v>
      </c>
      <c r="K287" s="6">
        <f t="shared" ref="K287:K299" si="72">IF(F287=$R$2,EDATE(B287,1),IF(F287=$R$3,B287+21,B287+14))</f>
        <v>44970</v>
      </c>
      <c r="L287" s="6">
        <v>44970</v>
      </c>
      <c r="M287" s="5">
        <f t="shared" ref="M287:M299" si="73">L287-K287</f>
        <v>0</v>
      </c>
      <c r="N287" s="5" t="str">
        <f t="shared" ref="N287:N299" si="74">VLOOKUP(L287,$Q$6:$R$12,2,1)</f>
        <v>kw.1</v>
      </c>
    </row>
    <row r="288" spans="1:14" outlineLevel="3" x14ac:dyDescent="0.2">
      <c r="A288" s="5">
        <v>17</v>
      </c>
      <c r="B288" s="6">
        <v>44941</v>
      </c>
      <c r="C288" s="7" t="s">
        <v>11</v>
      </c>
      <c r="D288" s="8">
        <v>6</v>
      </c>
      <c r="E288" s="5" t="str">
        <f>VLOOKUP(D288,Klienci!$B$2:$C$25,2,0)</f>
        <v>WSCHOD BIALYSTOK</v>
      </c>
      <c r="F288" s="5" t="str">
        <f>VLOOKUP(E288,Klienci!$C$2:$D$25,2,0)</f>
        <v>dealer autoryzowany</v>
      </c>
      <c r="G288" s="5" t="str">
        <f>VLOOKUP(E288,Klienci!$C$2:$E$25,3,0)</f>
        <v>centralny i wschodni</v>
      </c>
      <c r="H288" s="9">
        <v>2023.39</v>
      </c>
      <c r="I288" s="9">
        <f t="shared" si="70"/>
        <v>465.38</v>
      </c>
      <c r="J288" s="9">
        <f t="shared" si="71"/>
        <v>2488.77</v>
      </c>
      <c r="K288" s="6">
        <f t="shared" si="72"/>
        <v>44972</v>
      </c>
      <c r="L288" s="6">
        <v>44979</v>
      </c>
      <c r="M288" s="5">
        <f t="shared" si="73"/>
        <v>7</v>
      </c>
      <c r="N288" s="5" t="str">
        <f t="shared" si="74"/>
        <v>kw.1</v>
      </c>
    </row>
    <row r="289" spans="1:14" outlineLevel="3" x14ac:dyDescent="0.2">
      <c r="A289" s="5">
        <v>61</v>
      </c>
      <c r="B289" s="6">
        <v>44982</v>
      </c>
      <c r="C289" s="7" t="s">
        <v>11</v>
      </c>
      <c r="D289" s="8">
        <v>6</v>
      </c>
      <c r="E289" s="5" t="str">
        <f>VLOOKUP(D289,Klienci!$B$2:$C$25,2,0)</f>
        <v>WSCHOD BIALYSTOK</v>
      </c>
      <c r="F289" s="5" t="str">
        <f>VLOOKUP(E289,Klienci!$C$2:$D$25,2,0)</f>
        <v>dealer autoryzowany</v>
      </c>
      <c r="G289" s="5" t="str">
        <f>VLOOKUP(E289,Klienci!$C$2:$E$25,3,0)</f>
        <v>centralny i wschodni</v>
      </c>
      <c r="H289" s="9">
        <v>5713.87</v>
      </c>
      <c r="I289" s="9">
        <f t="shared" si="70"/>
        <v>1314.19</v>
      </c>
      <c r="J289" s="9">
        <f t="shared" si="71"/>
        <v>7028.0599999999995</v>
      </c>
      <c r="K289" s="6">
        <f t="shared" si="72"/>
        <v>45010</v>
      </c>
      <c r="L289" s="6">
        <v>45019</v>
      </c>
      <c r="M289" s="5">
        <f t="shared" si="73"/>
        <v>9</v>
      </c>
      <c r="N289" s="5" t="str">
        <f t="shared" si="74"/>
        <v>kw.2</v>
      </c>
    </row>
    <row r="290" spans="1:14" outlineLevel="3" x14ac:dyDescent="0.2">
      <c r="A290" s="5">
        <v>86</v>
      </c>
      <c r="B290" s="6">
        <v>45018</v>
      </c>
      <c r="C290" s="7" t="s">
        <v>12</v>
      </c>
      <c r="D290" s="8">
        <v>6</v>
      </c>
      <c r="E290" s="5" t="str">
        <f>VLOOKUP(D290,Klienci!$B$2:$C$25,2,0)</f>
        <v>WSCHOD BIALYSTOK</v>
      </c>
      <c r="F290" s="5" t="str">
        <f>VLOOKUP(E290,Klienci!$C$2:$D$25,2,0)</f>
        <v>dealer autoryzowany</v>
      </c>
      <c r="G290" s="5" t="str">
        <f>VLOOKUP(E290,Klienci!$C$2:$E$25,3,0)</f>
        <v>centralny i wschodni</v>
      </c>
      <c r="H290" s="9">
        <v>3052.51</v>
      </c>
      <c r="I290" s="9">
        <f t="shared" si="70"/>
        <v>702.08</v>
      </c>
      <c r="J290" s="9">
        <f t="shared" si="71"/>
        <v>3754.59</v>
      </c>
      <c r="K290" s="6">
        <f t="shared" si="72"/>
        <v>45048</v>
      </c>
      <c r="L290" s="6">
        <v>45051</v>
      </c>
      <c r="M290" s="5">
        <f t="shared" si="73"/>
        <v>3</v>
      </c>
      <c r="N290" s="5" t="str">
        <f t="shared" si="74"/>
        <v>kw.2</v>
      </c>
    </row>
    <row r="291" spans="1:14" outlineLevel="3" x14ac:dyDescent="0.2">
      <c r="A291" s="5">
        <v>120</v>
      </c>
      <c r="B291" s="6">
        <v>45060</v>
      </c>
      <c r="C291" s="7" t="s">
        <v>11</v>
      </c>
      <c r="D291" s="8">
        <v>6</v>
      </c>
      <c r="E291" s="5" t="str">
        <f>VLOOKUP(D291,Klienci!$B$2:$C$25,2,0)</f>
        <v>WSCHOD BIALYSTOK</v>
      </c>
      <c r="F291" s="5" t="str">
        <f>VLOOKUP(E291,Klienci!$C$2:$D$25,2,0)</f>
        <v>dealer autoryzowany</v>
      </c>
      <c r="G291" s="5" t="str">
        <f>VLOOKUP(E291,Klienci!$C$2:$E$25,3,0)</f>
        <v>centralny i wschodni</v>
      </c>
      <c r="H291" s="9">
        <v>7693.56</v>
      </c>
      <c r="I291" s="9">
        <f t="shared" si="70"/>
        <v>1769.52</v>
      </c>
      <c r="J291" s="9">
        <f t="shared" si="71"/>
        <v>9463.08</v>
      </c>
      <c r="K291" s="6">
        <f t="shared" si="72"/>
        <v>45091</v>
      </c>
      <c r="L291" s="6">
        <v>45091</v>
      </c>
      <c r="M291" s="5">
        <f t="shared" si="73"/>
        <v>0</v>
      </c>
      <c r="N291" s="5" t="str">
        <f t="shared" si="74"/>
        <v>kw.2</v>
      </c>
    </row>
    <row r="292" spans="1:14" outlineLevel="3" x14ac:dyDescent="0.2">
      <c r="A292" s="5">
        <v>141</v>
      </c>
      <c r="B292" s="6">
        <v>45078</v>
      </c>
      <c r="C292" s="7" t="s">
        <v>12</v>
      </c>
      <c r="D292" s="8">
        <v>6</v>
      </c>
      <c r="E292" s="5" t="str">
        <f>VLOOKUP(D292,Klienci!$B$2:$C$25,2,0)</f>
        <v>WSCHOD BIALYSTOK</v>
      </c>
      <c r="F292" s="5" t="str">
        <f>VLOOKUP(E292,Klienci!$C$2:$D$25,2,0)</f>
        <v>dealer autoryzowany</v>
      </c>
      <c r="G292" s="5" t="str">
        <f>VLOOKUP(E292,Klienci!$C$2:$E$25,3,0)</f>
        <v>centralny i wschodni</v>
      </c>
      <c r="H292" s="9">
        <v>3179.11</v>
      </c>
      <c r="I292" s="9">
        <f t="shared" si="70"/>
        <v>731.2</v>
      </c>
      <c r="J292" s="9">
        <f t="shared" si="71"/>
        <v>3910.3100000000004</v>
      </c>
      <c r="K292" s="6">
        <f t="shared" si="72"/>
        <v>45108</v>
      </c>
      <c r="L292" s="6">
        <v>45105</v>
      </c>
      <c r="M292" s="5">
        <f t="shared" si="73"/>
        <v>-3</v>
      </c>
      <c r="N292" s="5" t="str">
        <f t="shared" si="74"/>
        <v>kw.2</v>
      </c>
    </row>
    <row r="293" spans="1:14" outlineLevel="3" x14ac:dyDescent="0.2">
      <c r="A293" s="5">
        <v>174</v>
      </c>
      <c r="B293" s="6">
        <v>45102</v>
      </c>
      <c r="C293" s="7" t="s">
        <v>11</v>
      </c>
      <c r="D293" s="8">
        <v>6</v>
      </c>
      <c r="E293" s="5" t="str">
        <f>VLOOKUP(D293,Klienci!$B$2:$C$25,2,0)</f>
        <v>WSCHOD BIALYSTOK</v>
      </c>
      <c r="F293" s="5" t="str">
        <f>VLOOKUP(E293,Klienci!$C$2:$D$25,2,0)</f>
        <v>dealer autoryzowany</v>
      </c>
      <c r="G293" s="5" t="str">
        <f>VLOOKUP(E293,Klienci!$C$2:$E$25,3,0)</f>
        <v>centralny i wschodni</v>
      </c>
      <c r="H293" s="9">
        <v>3379.47</v>
      </c>
      <c r="I293" s="9">
        <f t="shared" si="70"/>
        <v>777.28</v>
      </c>
      <c r="J293" s="9">
        <f t="shared" si="71"/>
        <v>4156.75</v>
      </c>
      <c r="K293" s="6">
        <f t="shared" si="72"/>
        <v>45132</v>
      </c>
      <c r="L293" s="6">
        <v>45130</v>
      </c>
      <c r="M293" s="5">
        <f t="shared" si="73"/>
        <v>-2</v>
      </c>
      <c r="N293" s="5" t="str">
        <f t="shared" si="74"/>
        <v>kw.3</v>
      </c>
    </row>
    <row r="294" spans="1:14" outlineLevel="3" x14ac:dyDescent="0.2">
      <c r="A294" s="5">
        <v>198</v>
      </c>
      <c r="B294" s="6">
        <v>45122</v>
      </c>
      <c r="C294" s="7" t="s">
        <v>11</v>
      </c>
      <c r="D294" s="8">
        <v>6</v>
      </c>
      <c r="E294" s="5" t="str">
        <f>VLOOKUP(D294,Klienci!$B$2:$C$25,2,0)</f>
        <v>WSCHOD BIALYSTOK</v>
      </c>
      <c r="F294" s="5" t="str">
        <f>VLOOKUP(E294,Klienci!$C$2:$D$25,2,0)</f>
        <v>dealer autoryzowany</v>
      </c>
      <c r="G294" s="5" t="str">
        <f>VLOOKUP(E294,Klienci!$C$2:$E$25,3,0)</f>
        <v>centralny i wschodni</v>
      </c>
      <c r="H294" s="9">
        <v>5710.26</v>
      </c>
      <c r="I294" s="9">
        <f t="shared" si="70"/>
        <v>1313.36</v>
      </c>
      <c r="J294" s="9">
        <f t="shared" si="71"/>
        <v>7023.62</v>
      </c>
      <c r="K294" s="6">
        <f t="shared" si="72"/>
        <v>45153</v>
      </c>
      <c r="L294" s="6">
        <v>45157</v>
      </c>
      <c r="M294" s="5">
        <f t="shared" si="73"/>
        <v>4</v>
      </c>
      <c r="N294" s="5" t="str">
        <f t="shared" si="74"/>
        <v>kw.3</v>
      </c>
    </row>
    <row r="295" spans="1:14" outlineLevel="3" x14ac:dyDescent="0.2">
      <c r="A295" s="5">
        <v>219</v>
      </c>
      <c r="B295" s="6">
        <v>45145</v>
      </c>
      <c r="C295" s="7" t="s">
        <v>11</v>
      </c>
      <c r="D295" s="8">
        <v>6</v>
      </c>
      <c r="E295" s="5" t="str">
        <f>VLOOKUP(D295,Klienci!$B$2:$C$25,2,0)</f>
        <v>WSCHOD BIALYSTOK</v>
      </c>
      <c r="F295" s="5" t="str">
        <f>VLOOKUP(E295,Klienci!$C$2:$D$25,2,0)</f>
        <v>dealer autoryzowany</v>
      </c>
      <c r="G295" s="5" t="str">
        <f>VLOOKUP(E295,Klienci!$C$2:$E$25,3,0)</f>
        <v>centralny i wschodni</v>
      </c>
      <c r="H295" s="9">
        <v>3153.28</v>
      </c>
      <c r="I295" s="9">
        <f t="shared" si="70"/>
        <v>725.25</v>
      </c>
      <c r="J295" s="9">
        <f t="shared" si="71"/>
        <v>3878.53</v>
      </c>
      <c r="K295" s="6">
        <f t="shared" si="72"/>
        <v>45176</v>
      </c>
      <c r="L295" s="6">
        <v>45175</v>
      </c>
      <c r="M295" s="5">
        <f t="shared" si="73"/>
        <v>-1</v>
      </c>
      <c r="N295" s="5" t="str">
        <f t="shared" si="74"/>
        <v>kw.3</v>
      </c>
    </row>
    <row r="296" spans="1:14" outlineLevel="3" x14ac:dyDescent="0.2">
      <c r="A296" s="5">
        <v>238</v>
      </c>
      <c r="B296" s="6">
        <v>45165</v>
      </c>
      <c r="C296" s="7" t="s">
        <v>11</v>
      </c>
      <c r="D296" s="8">
        <v>6</v>
      </c>
      <c r="E296" s="5" t="str">
        <f>VLOOKUP(D296,Klienci!$B$2:$C$25,2,0)</f>
        <v>WSCHOD BIALYSTOK</v>
      </c>
      <c r="F296" s="5" t="str">
        <f>VLOOKUP(E296,Klienci!$C$2:$D$25,2,0)</f>
        <v>dealer autoryzowany</v>
      </c>
      <c r="G296" s="5" t="str">
        <f>VLOOKUP(E296,Klienci!$C$2:$E$25,3,0)</f>
        <v>centralny i wschodni</v>
      </c>
      <c r="H296" s="9">
        <v>5015.45</v>
      </c>
      <c r="I296" s="9">
        <f t="shared" si="70"/>
        <v>1153.55</v>
      </c>
      <c r="J296" s="9">
        <f t="shared" si="71"/>
        <v>6169</v>
      </c>
      <c r="K296" s="6">
        <f t="shared" si="72"/>
        <v>45196</v>
      </c>
      <c r="L296" s="6">
        <v>45200</v>
      </c>
      <c r="M296" s="5">
        <f t="shared" si="73"/>
        <v>4</v>
      </c>
      <c r="N296" s="5" t="str">
        <f t="shared" si="74"/>
        <v>kw.4</v>
      </c>
    </row>
    <row r="297" spans="1:14" outlineLevel="3" x14ac:dyDescent="0.2">
      <c r="A297" s="5">
        <v>261</v>
      </c>
      <c r="B297" s="6">
        <v>45192</v>
      </c>
      <c r="C297" s="7" t="s">
        <v>11</v>
      </c>
      <c r="D297" s="8">
        <v>6</v>
      </c>
      <c r="E297" s="5" t="str">
        <f>VLOOKUP(D297,Klienci!$B$2:$C$25,2,0)</f>
        <v>WSCHOD BIALYSTOK</v>
      </c>
      <c r="F297" s="5" t="str">
        <f>VLOOKUP(E297,Klienci!$C$2:$D$25,2,0)</f>
        <v>dealer autoryzowany</v>
      </c>
      <c r="G297" s="5" t="str">
        <f>VLOOKUP(E297,Klienci!$C$2:$E$25,3,0)</f>
        <v>centralny i wschodni</v>
      </c>
      <c r="H297" s="9">
        <v>2042.96</v>
      </c>
      <c r="I297" s="9">
        <f t="shared" si="70"/>
        <v>469.88</v>
      </c>
      <c r="J297" s="9">
        <f t="shared" si="71"/>
        <v>2512.84</v>
      </c>
      <c r="K297" s="6">
        <f t="shared" si="72"/>
        <v>45222</v>
      </c>
      <c r="L297" s="6">
        <v>45216</v>
      </c>
      <c r="M297" s="5">
        <f t="shared" si="73"/>
        <v>-6</v>
      </c>
      <c r="N297" s="5" t="str">
        <f t="shared" si="74"/>
        <v>kw.4</v>
      </c>
    </row>
    <row r="298" spans="1:14" outlineLevel="3" x14ac:dyDescent="0.2">
      <c r="A298" s="5">
        <v>309</v>
      </c>
      <c r="B298" s="6">
        <v>45241</v>
      </c>
      <c r="C298" s="7" t="s">
        <v>12</v>
      </c>
      <c r="D298" s="8">
        <v>6</v>
      </c>
      <c r="E298" s="5" t="str">
        <f>VLOOKUP(D298,Klienci!$B$2:$C$25,2,0)</f>
        <v>WSCHOD BIALYSTOK</v>
      </c>
      <c r="F298" s="5" t="str">
        <f>VLOOKUP(E298,Klienci!$C$2:$D$25,2,0)</f>
        <v>dealer autoryzowany</v>
      </c>
      <c r="G298" s="5" t="str">
        <f>VLOOKUP(E298,Klienci!$C$2:$E$25,3,0)</f>
        <v>centralny i wschodni</v>
      </c>
      <c r="H298" s="9">
        <v>5184.1899999999996</v>
      </c>
      <c r="I298" s="9">
        <f t="shared" si="70"/>
        <v>1192.3599999999999</v>
      </c>
      <c r="J298" s="9">
        <f t="shared" si="71"/>
        <v>6376.5499999999993</v>
      </c>
      <c r="K298" s="6">
        <f t="shared" si="72"/>
        <v>45271</v>
      </c>
      <c r="L298" s="6">
        <v>45276</v>
      </c>
      <c r="M298" s="5">
        <f t="shared" si="73"/>
        <v>5</v>
      </c>
      <c r="N298" s="5" t="str">
        <f t="shared" si="74"/>
        <v>kw.4</v>
      </c>
    </row>
    <row r="299" spans="1:14" outlineLevel="3" x14ac:dyDescent="0.2">
      <c r="A299" s="5">
        <v>317</v>
      </c>
      <c r="B299" s="6">
        <v>45247</v>
      </c>
      <c r="C299" s="7" t="s">
        <v>11</v>
      </c>
      <c r="D299" s="8">
        <v>6</v>
      </c>
      <c r="E299" s="5" t="str">
        <f>VLOOKUP(D299,Klienci!$B$2:$C$25,2,0)</f>
        <v>WSCHOD BIALYSTOK</v>
      </c>
      <c r="F299" s="5" t="str">
        <f>VLOOKUP(E299,Klienci!$C$2:$D$25,2,0)</f>
        <v>dealer autoryzowany</v>
      </c>
      <c r="G299" s="5" t="str">
        <f>VLOOKUP(E299,Klienci!$C$2:$E$25,3,0)</f>
        <v>centralny i wschodni</v>
      </c>
      <c r="H299" s="9">
        <v>6813.89</v>
      </c>
      <c r="I299" s="9">
        <f t="shared" si="70"/>
        <v>1567.19</v>
      </c>
      <c r="J299" s="9">
        <f t="shared" si="71"/>
        <v>8381.08</v>
      </c>
      <c r="K299" s="6">
        <f t="shared" si="72"/>
        <v>45277</v>
      </c>
      <c r="L299" s="6">
        <v>45283</v>
      </c>
      <c r="M299" s="5">
        <f t="shared" si="73"/>
        <v>6</v>
      </c>
      <c r="N299" s="5" t="str">
        <f t="shared" si="74"/>
        <v>kw.4</v>
      </c>
    </row>
    <row r="300" spans="1:14" outlineLevel="2" x14ac:dyDescent="0.2">
      <c r="A300" s="5"/>
      <c r="B300" s="6"/>
      <c r="C300" s="7"/>
      <c r="D300" s="8"/>
      <c r="E300" s="37" t="s">
        <v>86</v>
      </c>
      <c r="F300" s="5"/>
      <c r="G300" s="5"/>
      <c r="H300" s="9">
        <f>SUBTOTAL(9,H287:H299)</f>
        <v>59391.479999999996</v>
      </c>
      <c r="I300" s="9"/>
      <c r="J300" s="9">
        <f>SUBTOTAL(9,J287:J299)</f>
        <v>73051.510000000009</v>
      </c>
      <c r="K300" s="6"/>
      <c r="L300" s="6"/>
      <c r="M300" s="5"/>
      <c r="N300" s="5"/>
    </row>
    <row r="301" spans="1:14" outlineLevel="1" x14ac:dyDescent="0.2">
      <c r="A301" s="5"/>
      <c r="B301" s="6"/>
      <c r="C301" s="7"/>
      <c r="D301" s="8"/>
      <c r="E301" s="5"/>
      <c r="F301" s="37" t="s">
        <v>66</v>
      </c>
      <c r="G301" s="5"/>
      <c r="H301" s="9">
        <f>SUBTOTAL(9,H80:H299)</f>
        <v>1930827.6600000006</v>
      </c>
      <c r="I301" s="9"/>
      <c r="J301" s="9">
        <f>SUBTOTAL(9,J80:J299)</f>
        <v>2374917.9899999993</v>
      </c>
      <c r="K301" s="6"/>
      <c r="L301" s="6"/>
      <c r="M301" s="5"/>
      <c r="N301" s="5"/>
    </row>
    <row r="302" spans="1:14" outlineLevel="3" x14ac:dyDescent="0.2">
      <c r="A302" s="5">
        <v>6</v>
      </c>
      <c r="B302" s="6">
        <v>44929</v>
      </c>
      <c r="C302" s="7" t="s">
        <v>11</v>
      </c>
      <c r="D302" s="8">
        <v>7</v>
      </c>
      <c r="E302" s="5" t="str">
        <f>VLOOKUP(D302,Klienci!$B$2:$C$25,2,0)</f>
        <v>GIRGOPOL GDANSK</v>
      </c>
      <c r="F302" s="5" t="str">
        <f>VLOOKUP(E302,Klienci!$C$2:$D$25,2,0)</f>
        <v>inna hurtownia</v>
      </c>
      <c r="G302" s="5" t="str">
        <f>VLOOKUP(E302,Klienci!$C$2:$E$25,3,0)</f>
        <v>północny</v>
      </c>
      <c r="H302" s="9">
        <v>3110.59</v>
      </c>
      <c r="I302" s="9">
        <f t="shared" ref="I302:I326" si="75">ROUND(H302*VAT,2)</f>
        <v>715.44</v>
      </c>
      <c r="J302" s="9">
        <f t="shared" ref="J302:J326" si="76">H302+I302</f>
        <v>3826.03</v>
      </c>
      <c r="K302" s="6">
        <f t="shared" ref="K302:K326" si="77">IF(F302=$R$2,EDATE(B302,1),IF(F302=$R$3,B302+21,B302+14))</f>
        <v>44950</v>
      </c>
      <c r="L302" s="6">
        <v>44957</v>
      </c>
      <c r="M302" s="5">
        <f t="shared" ref="M302:M326" si="78">L302-K302</f>
        <v>7</v>
      </c>
      <c r="N302" s="5" t="str">
        <f t="shared" ref="N302:N326" si="79">VLOOKUP(L302,$Q$6:$R$12,2,1)</f>
        <v>kw.1</v>
      </c>
    </row>
    <row r="303" spans="1:14" outlineLevel="3" x14ac:dyDescent="0.2">
      <c r="A303" s="5">
        <v>19</v>
      </c>
      <c r="B303" s="6">
        <v>44942</v>
      </c>
      <c r="C303" s="7" t="s">
        <v>11</v>
      </c>
      <c r="D303" s="8">
        <v>7</v>
      </c>
      <c r="E303" s="5" t="str">
        <f>VLOOKUP(D303,Klienci!$B$2:$C$25,2,0)</f>
        <v>GIRGOPOL GDANSK</v>
      </c>
      <c r="F303" s="5" t="str">
        <f>VLOOKUP(E303,Klienci!$C$2:$D$25,2,0)</f>
        <v>inna hurtownia</v>
      </c>
      <c r="G303" s="5" t="str">
        <f>VLOOKUP(E303,Klienci!$C$2:$E$25,3,0)</f>
        <v>północny</v>
      </c>
      <c r="H303" s="9">
        <v>5055.34</v>
      </c>
      <c r="I303" s="9">
        <f t="shared" si="75"/>
        <v>1162.73</v>
      </c>
      <c r="J303" s="9">
        <f t="shared" si="76"/>
        <v>6218.07</v>
      </c>
      <c r="K303" s="6">
        <f t="shared" si="77"/>
        <v>44963</v>
      </c>
      <c r="L303" s="6">
        <v>44965</v>
      </c>
      <c r="M303" s="5">
        <f t="shared" si="78"/>
        <v>2</v>
      </c>
      <c r="N303" s="5" t="str">
        <f t="shared" si="79"/>
        <v>kw.1</v>
      </c>
    </row>
    <row r="304" spans="1:14" outlineLevel="3" x14ac:dyDescent="0.2">
      <c r="A304" s="5">
        <v>54</v>
      </c>
      <c r="B304" s="6">
        <v>44971</v>
      </c>
      <c r="C304" s="7" t="s">
        <v>12</v>
      </c>
      <c r="D304" s="8">
        <v>7</v>
      </c>
      <c r="E304" s="5" t="str">
        <f>VLOOKUP(D304,Klienci!$B$2:$C$25,2,0)</f>
        <v>GIRGOPOL GDANSK</v>
      </c>
      <c r="F304" s="5" t="str">
        <f>VLOOKUP(E304,Klienci!$C$2:$D$25,2,0)</f>
        <v>inna hurtownia</v>
      </c>
      <c r="G304" s="5" t="str">
        <f>VLOOKUP(E304,Klienci!$C$2:$E$25,3,0)</f>
        <v>północny</v>
      </c>
      <c r="H304" s="9">
        <v>4209.7</v>
      </c>
      <c r="I304" s="9">
        <f t="shared" si="75"/>
        <v>968.23</v>
      </c>
      <c r="J304" s="9">
        <f t="shared" si="76"/>
        <v>5177.93</v>
      </c>
      <c r="K304" s="6">
        <f t="shared" si="77"/>
        <v>44992</v>
      </c>
      <c r="L304" s="6">
        <v>45003</v>
      </c>
      <c r="M304" s="5">
        <f t="shared" si="78"/>
        <v>11</v>
      </c>
      <c r="N304" s="5" t="str">
        <f t="shared" si="79"/>
        <v>kw.1</v>
      </c>
    </row>
    <row r="305" spans="1:14" outlineLevel="3" x14ac:dyDescent="0.2">
      <c r="A305" s="5">
        <v>69</v>
      </c>
      <c r="B305" s="6">
        <v>44997</v>
      </c>
      <c r="C305" s="7" t="s">
        <v>12</v>
      </c>
      <c r="D305" s="8">
        <v>7</v>
      </c>
      <c r="E305" s="5" t="str">
        <f>VLOOKUP(D305,Klienci!$B$2:$C$25,2,0)</f>
        <v>GIRGOPOL GDANSK</v>
      </c>
      <c r="F305" s="5" t="str">
        <f>VLOOKUP(E305,Klienci!$C$2:$D$25,2,0)</f>
        <v>inna hurtownia</v>
      </c>
      <c r="G305" s="5" t="str">
        <f>VLOOKUP(E305,Klienci!$C$2:$E$25,3,0)</f>
        <v>północny</v>
      </c>
      <c r="H305" s="9">
        <v>5419.46</v>
      </c>
      <c r="I305" s="9">
        <f t="shared" si="75"/>
        <v>1246.48</v>
      </c>
      <c r="J305" s="9">
        <f t="shared" si="76"/>
        <v>6665.9400000000005</v>
      </c>
      <c r="K305" s="6">
        <f t="shared" si="77"/>
        <v>45018</v>
      </c>
      <c r="L305" s="6">
        <v>45027</v>
      </c>
      <c r="M305" s="5">
        <f t="shared" si="78"/>
        <v>9</v>
      </c>
      <c r="N305" s="5" t="str">
        <f t="shared" si="79"/>
        <v>kw.2</v>
      </c>
    </row>
    <row r="306" spans="1:14" outlineLevel="3" x14ac:dyDescent="0.2">
      <c r="A306" s="5">
        <v>70</v>
      </c>
      <c r="B306" s="6">
        <v>44997</v>
      </c>
      <c r="C306" s="7" t="s">
        <v>11</v>
      </c>
      <c r="D306" s="8">
        <v>7</v>
      </c>
      <c r="E306" s="5" t="str">
        <f>VLOOKUP(D306,Klienci!$B$2:$C$25,2,0)</f>
        <v>GIRGOPOL GDANSK</v>
      </c>
      <c r="F306" s="5" t="str">
        <f>VLOOKUP(E306,Klienci!$C$2:$D$25,2,0)</f>
        <v>inna hurtownia</v>
      </c>
      <c r="G306" s="5" t="str">
        <f>VLOOKUP(E306,Klienci!$C$2:$E$25,3,0)</f>
        <v>północny</v>
      </c>
      <c r="H306" s="9">
        <v>7325.29</v>
      </c>
      <c r="I306" s="9">
        <f t="shared" si="75"/>
        <v>1684.82</v>
      </c>
      <c r="J306" s="9">
        <f t="shared" si="76"/>
        <v>9010.11</v>
      </c>
      <c r="K306" s="6">
        <f t="shared" si="77"/>
        <v>45018</v>
      </c>
      <c r="L306" s="6">
        <v>45019</v>
      </c>
      <c r="M306" s="5">
        <f t="shared" si="78"/>
        <v>1</v>
      </c>
      <c r="N306" s="5" t="str">
        <f t="shared" si="79"/>
        <v>kw.2</v>
      </c>
    </row>
    <row r="307" spans="1:14" outlineLevel="3" x14ac:dyDescent="0.2">
      <c r="A307" s="5">
        <v>85</v>
      </c>
      <c r="B307" s="6">
        <v>45016</v>
      </c>
      <c r="C307" s="7" t="s">
        <v>11</v>
      </c>
      <c r="D307" s="8">
        <v>7</v>
      </c>
      <c r="E307" s="5" t="str">
        <f>VLOOKUP(D307,Klienci!$B$2:$C$25,2,0)</f>
        <v>GIRGOPOL GDANSK</v>
      </c>
      <c r="F307" s="5" t="str">
        <f>VLOOKUP(E307,Klienci!$C$2:$D$25,2,0)</f>
        <v>inna hurtownia</v>
      </c>
      <c r="G307" s="5" t="str">
        <f>VLOOKUP(E307,Klienci!$C$2:$E$25,3,0)</f>
        <v>północny</v>
      </c>
      <c r="H307" s="9">
        <v>4310.03</v>
      </c>
      <c r="I307" s="9">
        <f t="shared" si="75"/>
        <v>991.31</v>
      </c>
      <c r="J307" s="9">
        <f t="shared" si="76"/>
        <v>5301.34</v>
      </c>
      <c r="K307" s="6">
        <f t="shared" si="77"/>
        <v>45037</v>
      </c>
      <c r="L307" s="6">
        <v>45036</v>
      </c>
      <c r="M307" s="5">
        <f t="shared" si="78"/>
        <v>-1</v>
      </c>
      <c r="N307" s="5" t="str">
        <f t="shared" si="79"/>
        <v>kw.2</v>
      </c>
    </row>
    <row r="308" spans="1:14" outlineLevel="3" x14ac:dyDescent="0.2">
      <c r="A308" s="5">
        <v>114</v>
      </c>
      <c r="B308" s="6">
        <v>45056</v>
      </c>
      <c r="C308" s="7" t="s">
        <v>11</v>
      </c>
      <c r="D308" s="8">
        <v>7</v>
      </c>
      <c r="E308" s="5" t="str">
        <f>VLOOKUP(D308,Klienci!$B$2:$C$25,2,0)</f>
        <v>GIRGOPOL GDANSK</v>
      </c>
      <c r="F308" s="5" t="str">
        <f>VLOOKUP(E308,Klienci!$C$2:$D$25,2,0)</f>
        <v>inna hurtownia</v>
      </c>
      <c r="G308" s="5" t="str">
        <f>VLOOKUP(E308,Klienci!$C$2:$E$25,3,0)</f>
        <v>północny</v>
      </c>
      <c r="H308" s="9">
        <v>4751.43</v>
      </c>
      <c r="I308" s="9">
        <f t="shared" si="75"/>
        <v>1092.83</v>
      </c>
      <c r="J308" s="9">
        <f t="shared" si="76"/>
        <v>5844.26</v>
      </c>
      <c r="K308" s="6">
        <f t="shared" si="77"/>
        <v>45077</v>
      </c>
      <c r="L308" s="6">
        <v>45078</v>
      </c>
      <c r="M308" s="5">
        <f t="shared" si="78"/>
        <v>1</v>
      </c>
      <c r="N308" s="5" t="str">
        <f t="shared" si="79"/>
        <v>kw.2</v>
      </c>
    </row>
    <row r="309" spans="1:14" outlineLevel="3" x14ac:dyDescent="0.2">
      <c r="A309" s="5">
        <v>122</v>
      </c>
      <c r="B309" s="6">
        <v>45061</v>
      </c>
      <c r="C309" s="7" t="s">
        <v>12</v>
      </c>
      <c r="D309" s="8">
        <v>7</v>
      </c>
      <c r="E309" s="5" t="str">
        <f>VLOOKUP(D309,Klienci!$B$2:$C$25,2,0)</f>
        <v>GIRGOPOL GDANSK</v>
      </c>
      <c r="F309" s="5" t="str">
        <f>VLOOKUP(E309,Klienci!$C$2:$D$25,2,0)</f>
        <v>inna hurtownia</v>
      </c>
      <c r="G309" s="5" t="str">
        <f>VLOOKUP(E309,Klienci!$C$2:$E$25,3,0)</f>
        <v>północny</v>
      </c>
      <c r="H309" s="9">
        <v>5966.73</v>
      </c>
      <c r="I309" s="9">
        <f t="shared" si="75"/>
        <v>1372.35</v>
      </c>
      <c r="J309" s="9">
        <f t="shared" si="76"/>
        <v>7339.08</v>
      </c>
      <c r="K309" s="6">
        <f t="shared" si="77"/>
        <v>45082</v>
      </c>
      <c r="L309" s="6">
        <v>45080</v>
      </c>
      <c r="M309" s="5">
        <f t="shared" si="78"/>
        <v>-2</v>
      </c>
      <c r="N309" s="5" t="str">
        <f t="shared" si="79"/>
        <v>kw.2</v>
      </c>
    </row>
    <row r="310" spans="1:14" outlineLevel="3" x14ac:dyDescent="0.2">
      <c r="A310" s="5">
        <v>132</v>
      </c>
      <c r="B310" s="6">
        <v>45072</v>
      </c>
      <c r="C310" s="7" t="s">
        <v>12</v>
      </c>
      <c r="D310" s="8">
        <v>7</v>
      </c>
      <c r="E310" s="5" t="str">
        <f>VLOOKUP(D310,Klienci!$B$2:$C$25,2,0)</f>
        <v>GIRGOPOL GDANSK</v>
      </c>
      <c r="F310" s="5" t="str">
        <f>VLOOKUP(E310,Klienci!$C$2:$D$25,2,0)</f>
        <v>inna hurtownia</v>
      </c>
      <c r="G310" s="5" t="str">
        <f>VLOOKUP(E310,Klienci!$C$2:$E$25,3,0)</f>
        <v>północny</v>
      </c>
      <c r="H310" s="9">
        <v>3778.95</v>
      </c>
      <c r="I310" s="9">
        <f t="shared" si="75"/>
        <v>869.16</v>
      </c>
      <c r="J310" s="9">
        <f t="shared" si="76"/>
        <v>4648.1099999999997</v>
      </c>
      <c r="K310" s="6">
        <f t="shared" si="77"/>
        <v>45093</v>
      </c>
      <c r="L310" s="6">
        <v>45095</v>
      </c>
      <c r="M310" s="5">
        <f t="shared" si="78"/>
        <v>2</v>
      </c>
      <c r="N310" s="5" t="str">
        <f t="shared" si="79"/>
        <v>kw.2</v>
      </c>
    </row>
    <row r="311" spans="1:14" outlineLevel="3" x14ac:dyDescent="0.2">
      <c r="A311" s="5">
        <v>150</v>
      </c>
      <c r="B311" s="6">
        <v>45083</v>
      </c>
      <c r="C311" s="7" t="s">
        <v>11</v>
      </c>
      <c r="D311" s="8">
        <v>7</v>
      </c>
      <c r="E311" s="5" t="str">
        <f>VLOOKUP(D311,Klienci!$B$2:$C$25,2,0)</f>
        <v>GIRGOPOL GDANSK</v>
      </c>
      <c r="F311" s="5" t="str">
        <f>VLOOKUP(E311,Klienci!$C$2:$D$25,2,0)</f>
        <v>inna hurtownia</v>
      </c>
      <c r="G311" s="5" t="str">
        <f>VLOOKUP(E311,Klienci!$C$2:$E$25,3,0)</f>
        <v>północny</v>
      </c>
      <c r="H311" s="9">
        <v>8094.7</v>
      </c>
      <c r="I311" s="9">
        <f t="shared" si="75"/>
        <v>1861.78</v>
      </c>
      <c r="J311" s="9">
        <f t="shared" si="76"/>
        <v>9956.48</v>
      </c>
      <c r="K311" s="6">
        <f t="shared" si="77"/>
        <v>45104</v>
      </c>
      <c r="L311" s="6">
        <v>45113</v>
      </c>
      <c r="M311" s="5">
        <f t="shared" si="78"/>
        <v>9</v>
      </c>
      <c r="N311" s="5" t="str">
        <f t="shared" si="79"/>
        <v>kw.3</v>
      </c>
    </row>
    <row r="312" spans="1:14" outlineLevel="3" x14ac:dyDescent="0.2">
      <c r="A312" s="5">
        <v>189</v>
      </c>
      <c r="B312" s="6">
        <v>45117</v>
      </c>
      <c r="C312" s="7" t="s">
        <v>11</v>
      </c>
      <c r="D312" s="8">
        <v>7</v>
      </c>
      <c r="E312" s="5" t="str">
        <f>VLOOKUP(D312,Klienci!$B$2:$C$25,2,0)</f>
        <v>GIRGOPOL GDANSK</v>
      </c>
      <c r="F312" s="5" t="str">
        <f>VLOOKUP(E312,Klienci!$C$2:$D$25,2,0)</f>
        <v>inna hurtownia</v>
      </c>
      <c r="G312" s="5" t="str">
        <f>VLOOKUP(E312,Klienci!$C$2:$E$25,3,0)</f>
        <v>północny</v>
      </c>
      <c r="H312" s="9">
        <v>783.7</v>
      </c>
      <c r="I312" s="9">
        <f t="shared" si="75"/>
        <v>180.25</v>
      </c>
      <c r="J312" s="9">
        <f t="shared" si="76"/>
        <v>963.95</v>
      </c>
      <c r="K312" s="6">
        <f t="shared" si="77"/>
        <v>45138</v>
      </c>
      <c r="L312" s="6">
        <v>45138</v>
      </c>
      <c r="M312" s="5">
        <f t="shared" si="78"/>
        <v>0</v>
      </c>
      <c r="N312" s="5" t="str">
        <f t="shared" si="79"/>
        <v>kw.3</v>
      </c>
    </row>
    <row r="313" spans="1:14" outlineLevel="3" x14ac:dyDescent="0.2">
      <c r="A313" s="5">
        <v>192</v>
      </c>
      <c r="B313" s="6">
        <v>45119</v>
      </c>
      <c r="C313" s="7" t="s">
        <v>12</v>
      </c>
      <c r="D313" s="8">
        <v>7</v>
      </c>
      <c r="E313" s="5" t="str">
        <f>VLOOKUP(D313,Klienci!$B$2:$C$25,2,0)</f>
        <v>GIRGOPOL GDANSK</v>
      </c>
      <c r="F313" s="5" t="str">
        <f>VLOOKUP(E313,Klienci!$C$2:$D$25,2,0)</f>
        <v>inna hurtownia</v>
      </c>
      <c r="G313" s="5" t="str">
        <f>VLOOKUP(E313,Klienci!$C$2:$E$25,3,0)</f>
        <v>północny</v>
      </c>
      <c r="H313" s="9">
        <v>3630.78</v>
      </c>
      <c r="I313" s="9">
        <f t="shared" si="75"/>
        <v>835.08</v>
      </c>
      <c r="J313" s="9">
        <f t="shared" si="76"/>
        <v>4465.8600000000006</v>
      </c>
      <c r="K313" s="6">
        <f t="shared" si="77"/>
        <v>45140</v>
      </c>
      <c r="L313" s="6">
        <v>45149</v>
      </c>
      <c r="M313" s="5">
        <f t="shared" si="78"/>
        <v>9</v>
      </c>
      <c r="N313" s="5" t="str">
        <f t="shared" si="79"/>
        <v>kw.3</v>
      </c>
    </row>
    <row r="314" spans="1:14" outlineLevel="3" x14ac:dyDescent="0.2">
      <c r="A314" s="5">
        <v>193</v>
      </c>
      <c r="B314" s="6">
        <v>45119</v>
      </c>
      <c r="C314" s="7" t="s">
        <v>12</v>
      </c>
      <c r="D314" s="8">
        <v>7</v>
      </c>
      <c r="E314" s="5" t="str">
        <f>VLOOKUP(D314,Klienci!$B$2:$C$25,2,0)</f>
        <v>GIRGOPOL GDANSK</v>
      </c>
      <c r="F314" s="5" t="str">
        <f>VLOOKUP(E314,Klienci!$C$2:$D$25,2,0)</f>
        <v>inna hurtownia</v>
      </c>
      <c r="G314" s="5" t="str">
        <f>VLOOKUP(E314,Klienci!$C$2:$E$25,3,0)</f>
        <v>północny</v>
      </c>
      <c r="H314" s="9">
        <v>6346.29</v>
      </c>
      <c r="I314" s="9">
        <f t="shared" si="75"/>
        <v>1459.65</v>
      </c>
      <c r="J314" s="9">
        <f t="shared" si="76"/>
        <v>7805.9400000000005</v>
      </c>
      <c r="K314" s="6">
        <f t="shared" si="77"/>
        <v>45140</v>
      </c>
      <c r="L314" s="6">
        <v>45139</v>
      </c>
      <c r="M314" s="5">
        <f t="shared" si="78"/>
        <v>-1</v>
      </c>
      <c r="N314" s="5" t="str">
        <f t="shared" si="79"/>
        <v>kw.3</v>
      </c>
    </row>
    <row r="315" spans="1:14" outlineLevel="3" x14ac:dyDescent="0.2">
      <c r="A315" s="5">
        <v>208</v>
      </c>
      <c r="B315" s="6">
        <v>45131</v>
      </c>
      <c r="C315" s="7" t="s">
        <v>11</v>
      </c>
      <c r="D315" s="8">
        <v>7</v>
      </c>
      <c r="E315" s="5" t="str">
        <f>VLOOKUP(D315,Klienci!$B$2:$C$25,2,0)</f>
        <v>GIRGOPOL GDANSK</v>
      </c>
      <c r="F315" s="5" t="str">
        <f>VLOOKUP(E315,Klienci!$C$2:$D$25,2,0)</f>
        <v>inna hurtownia</v>
      </c>
      <c r="G315" s="5" t="str">
        <f>VLOOKUP(E315,Klienci!$C$2:$E$25,3,0)</f>
        <v>północny</v>
      </c>
      <c r="H315" s="9">
        <v>3651.06</v>
      </c>
      <c r="I315" s="9">
        <f t="shared" si="75"/>
        <v>839.74</v>
      </c>
      <c r="J315" s="9">
        <f t="shared" si="76"/>
        <v>4490.8</v>
      </c>
      <c r="K315" s="6">
        <f t="shared" si="77"/>
        <v>45152</v>
      </c>
      <c r="L315" s="6">
        <v>45164</v>
      </c>
      <c r="M315" s="5">
        <f t="shared" si="78"/>
        <v>12</v>
      </c>
      <c r="N315" s="5" t="str">
        <f t="shared" si="79"/>
        <v>kw.3</v>
      </c>
    </row>
    <row r="316" spans="1:14" outlineLevel="3" x14ac:dyDescent="0.2">
      <c r="A316" s="5">
        <v>235</v>
      </c>
      <c r="B316" s="6">
        <v>45161</v>
      </c>
      <c r="C316" s="7" t="s">
        <v>12</v>
      </c>
      <c r="D316" s="8">
        <v>7</v>
      </c>
      <c r="E316" s="5" t="str">
        <f>VLOOKUP(D316,Klienci!$B$2:$C$25,2,0)</f>
        <v>GIRGOPOL GDANSK</v>
      </c>
      <c r="F316" s="5" t="str">
        <f>VLOOKUP(E316,Klienci!$C$2:$D$25,2,0)</f>
        <v>inna hurtownia</v>
      </c>
      <c r="G316" s="5" t="str">
        <f>VLOOKUP(E316,Klienci!$C$2:$E$25,3,0)</f>
        <v>północny</v>
      </c>
      <c r="H316" s="9">
        <v>6688.51</v>
      </c>
      <c r="I316" s="9">
        <f t="shared" si="75"/>
        <v>1538.36</v>
      </c>
      <c r="J316" s="9">
        <f t="shared" si="76"/>
        <v>8226.8700000000008</v>
      </c>
      <c r="K316" s="6">
        <f t="shared" si="77"/>
        <v>45182</v>
      </c>
      <c r="L316" s="6">
        <v>45186</v>
      </c>
      <c r="M316" s="5">
        <f t="shared" si="78"/>
        <v>4</v>
      </c>
      <c r="N316" s="5" t="str">
        <f t="shared" si="79"/>
        <v>kw.3</v>
      </c>
    </row>
    <row r="317" spans="1:14" outlineLevel="3" x14ac:dyDescent="0.2">
      <c r="A317" s="5">
        <v>237</v>
      </c>
      <c r="B317" s="6">
        <v>45164</v>
      </c>
      <c r="C317" s="7" t="s">
        <v>12</v>
      </c>
      <c r="D317" s="8">
        <v>7</v>
      </c>
      <c r="E317" s="5" t="str">
        <f>VLOOKUP(D317,Klienci!$B$2:$C$25,2,0)</f>
        <v>GIRGOPOL GDANSK</v>
      </c>
      <c r="F317" s="5" t="str">
        <f>VLOOKUP(E317,Klienci!$C$2:$D$25,2,0)</f>
        <v>inna hurtownia</v>
      </c>
      <c r="G317" s="5" t="str">
        <f>VLOOKUP(E317,Klienci!$C$2:$E$25,3,0)</f>
        <v>północny</v>
      </c>
      <c r="H317" s="9">
        <v>1009.32</v>
      </c>
      <c r="I317" s="9">
        <f t="shared" si="75"/>
        <v>232.14</v>
      </c>
      <c r="J317" s="9">
        <f t="shared" si="76"/>
        <v>1241.46</v>
      </c>
      <c r="K317" s="6">
        <f t="shared" si="77"/>
        <v>45185</v>
      </c>
      <c r="L317" s="6">
        <v>45187</v>
      </c>
      <c r="M317" s="5">
        <f t="shared" si="78"/>
        <v>2</v>
      </c>
      <c r="N317" s="5" t="str">
        <f t="shared" si="79"/>
        <v>kw.3</v>
      </c>
    </row>
    <row r="318" spans="1:14" outlineLevel="3" x14ac:dyDescent="0.2">
      <c r="A318" s="5">
        <v>247</v>
      </c>
      <c r="B318" s="6">
        <v>45173</v>
      </c>
      <c r="C318" s="7" t="s">
        <v>12</v>
      </c>
      <c r="D318" s="8">
        <v>7</v>
      </c>
      <c r="E318" s="5" t="str">
        <f>VLOOKUP(D318,Klienci!$B$2:$C$25,2,0)</f>
        <v>GIRGOPOL GDANSK</v>
      </c>
      <c r="F318" s="5" t="str">
        <f>VLOOKUP(E318,Klienci!$C$2:$D$25,2,0)</f>
        <v>inna hurtownia</v>
      </c>
      <c r="G318" s="5" t="str">
        <f>VLOOKUP(E318,Klienci!$C$2:$E$25,3,0)</f>
        <v>północny</v>
      </c>
      <c r="H318" s="9">
        <v>3295.76</v>
      </c>
      <c r="I318" s="9">
        <f t="shared" si="75"/>
        <v>758.02</v>
      </c>
      <c r="J318" s="9">
        <f t="shared" si="76"/>
        <v>4053.78</v>
      </c>
      <c r="K318" s="6">
        <f t="shared" si="77"/>
        <v>45194</v>
      </c>
      <c r="L318" s="6">
        <v>45191</v>
      </c>
      <c r="M318" s="5">
        <f t="shared" si="78"/>
        <v>-3</v>
      </c>
      <c r="N318" s="5" t="str">
        <f t="shared" si="79"/>
        <v>kw.3</v>
      </c>
    </row>
    <row r="319" spans="1:14" outlineLevel="3" x14ac:dyDescent="0.2">
      <c r="A319" s="5">
        <v>248</v>
      </c>
      <c r="B319" s="6">
        <v>45173</v>
      </c>
      <c r="C319" s="7" t="s">
        <v>11</v>
      </c>
      <c r="D319" s="8">
        <v>7</v>
      </c>
      <c r="E319" s="5" t="str">
        <f>VLOOKUP(D319,Klienci!$B$2:$C$25,2,0)</f>
        <v>GIRGOPOL GDANSK</v>
      </c>
      <c r="F319" s="5" t="str">
        <f>VLOOKUP(E319,Klienci!$C$2:$D$25,2,0)</f>
        <v>inna hurtownia</v>
      </c>
      <c r="G319" s="5" t="str">
        <f>VLOOKUP(E319,Klienci!$C$2:$E$25,3,0)</f>
        <v>północny</v>
      </c>
      <c r="H319" s="9">
        <v>7220.51</v>
      </c>
      <c r="I319" s="9">
        <f t="shared" si="75"/>
        <v>1660.72</v>
      </c>
      <c r="J319" s="9">
        <f t="shared" si="76"/>
        <v>8881.23</v>
      </c>
      <c r="K319" s="6">
        <f t="shared" si="77"/>
        <v>45194</v>
      </c>
      <c r="L319" s="6">
        <v>45196</v>
      </c>
      <c r="M319" s="5">
        <f t="shared" si="78"/>
        <v>2</v>
      </c>
      <c r="N319" s="5" t="str">
        <f t="shared" si="79"/>
        <v>kw.3</v>
      </c>
    </row>
    <row r="320" spans="1:14" outlineLevel="3" x14ac:dyDescent="0.2">
      <c r="A320" s="5">
        <v>256</v>
      </c>
      <c r="B320" s="6">
        <v>45182</v>
      </c>
      <c r="C320" s="7" t="s">
        <v>11</v>
      </c>
      <c r="D320" s="8">
        <v>7</v>
      </c>
      <c r="E320" s="5" t="str">
        <f>VLOOKUP(D320,Klienci!$B$2:$C$25,2,0)</f>
        <v>GIRGOPOL GDANSK</v>
      </c>
      <c r="F320" s="5" t="str">
        <f>VLOOKUP(E320,Klienci!$C$2:$D$25,2,0)</f>
        <v>inna hurtownia</v>
      </c>
      <c r="G320" s="5" t="str">
        <f>VLOOKUP(E320,Klienci!$C$2:$E$25,3,0)</f>
        <v>północny</v>
      </c>
      <c r="H320" s="9">
        <v>7659.56</v>
      </c>
      <c r="I320" s="9">
        <f t="shared" si="75"/>
        <v>1761.7</v>
      </c>
      <c r="J320" s="9">
        <f t="shared" si="76"/>
        <v>9421.26</v>
      </c>
      <c r="K320" s="6">
        <f t="shared" si="77"/>
        <v>45203</v>
      </c>
      <c r="L320" s="6">
        <v>45204</v>
      </c>
      <c r="M320" s="5">
        <f t="shared" si="78"/>
        <v>1</v>
      </c>
      <c r="N320" s="5" t="str">
        <f t="shared" si="79"/>
        <v>kw.4</v>
      </c>
    </row>
    <row r="321" spans="1:14" outlineLevel="3" x14ac:dyDescent="0.2">
      <c r="A321" s="5">
        <v>272</v>
      </c>
      <c r="B321" s="6">
        <v>45204</v>
      </c>
      <c r="C321" s="7" t="s">
        <v>11</v>
      </c>
      <c r="D321" s="8">
        <v>7</v>
      </c>
      <c r="E321" s="5" t="str">
        <f>VLOOKUP(D321,Klienci!$B$2:$C$25,2,0)</f>
        <v>GIRGOPOL GDANSK</v>
      </c>
      <c r="F321" s="5" t="str">
        <f>VLOOKUP(E321,Klienci!$C$2:$D$25,2,0)</f>
        <v>inna hurtownia</v>
      </c>
      <c r="G321" s="5" t="str">
        <f>VLOOKUP(E321,Klienci!$C$2:$E$25,3,0)</f>
        <v>północny</v>
      </c>
      <c r="H321" s="9">
        <v>5059.5</v>
      </c>
      <c r="I321" s="9">
        <f t="shared" si="75"/>
        <v>1163.69</v>
      </c>
      <c r="J321" s="9">
        <f t="shared" si="76"/>
        <v>6223.1900000000005</v>
      </c>
      <c r="K321" s="6">
        <f t="shared" si="77"/>
        <v>45225</v>
      </c>
      <c r="L321" s="6">
        <v>45227</v>
      </c>
      <c r="M321" s="5">
        <f t="shared" si="78"/>
        <v>2</v>
      </c>
      <c r="N321" s="5" t="str">
        <f t="shared" si="79"/>
        <v>kw.4</v>
      </c>
    </row>
    <row r="322" spans="1:14" outlineLevel="3" x14ac:dyDescent="0.2">
      <c r="A322" s="5">
        <v>300</v>
      </c>
      <c r="B322" s="6">
        <v>45229</v>
      </c>
      <c r="C322" s="7" t="s">
        <v>11</v>
      </c>
      <c r="D322" s="8">
        <v>7</v>
      </c>
      <c r="E322" s="5" t="str">
        <f>VLOOKUP(D322,Klienci!$B$2:$C$25,2,0)</f>
        <v>GIRGOPOL GDANSK</v>
      </c>
      <c r="F322" s="5" t="str">
        <f>VLOOKUP(E322,Klienci!$C$2:$D$25,2,0)</f>
        <v>inna hurtownia</v>
      </c>
      <c r="G322" s="5" t="str">
        <f>VLOOKUP(E322,Klienci!$C$2:$E$25,3,0)</f>
        <v>północny</v>
      </c>
      <c r="H322" s="9">
        <v>8090.47</v>
      </c>
      <c r="I322" s="9">
        <f t="shared" si="75"/>
        <v>1860.81</v>
      </c>
      <c r="J322" s="9">
        <f t="shared" si="76"/>
        <v>9951.2800000000007</v>
      </c>
      <c r="K322" s="6">
        <f t="shared" si="77"/>
        <v>45250</v>
      </c>
      <c r="L322" s="6">
        <v>45256</v>
      </c>
      <c r="M322" s="5">
        <f t="shared" si="78"/>
        <v>6</v>
      </c>
      <c r="N322" s="5" t="str">
        <f t="shared" si="79"/>
        <v>kw.4</v>
      </c>
    </row>
    <row r="323" spans="1:14" outlineLevel="3" x14ac:dyDescent="0.2">
      <c r="A323" s="5">
        <v>301</v>
      </c>
      <c r="B323" s="6">
        <v>45231</v>
      </c>
      <c r="C323" s="7" t="s">
        <v>11</v>
      </c>
      <c r="D323" s="8">
        <v>7</v>
      </c>
      <c r="E323" s="5" t="str">
        <f>VLOOKUP(D323,Klienci!$B$2:$C$25,2,0)</f>
        <v>GIRGOPOL GDANSK</v>
      </c>
      <c r="F323" s="5" t="str">
        <f>VLOOKUP(E323,Klienci!$C$2:$D$25,2,0)</f>
        <v>inna hurtownia</v>
      </c>
      <c r="G323" s="5" t="str">
        <f>VLOOKUP(E323,Klienci!$C$2:$E$25,3,0)</f>
        <v>północny</v>
      </c>
      <c r="H323" s="9">
        <v>6866.58</v>
      </c>
      <c r="I323" s="9">
        <f t="shared" si="75"/>
        <v>1579.31</v>
      </c>
      <c r="J323" s="9">
        <f t="shared" si="76"/>
        <v>8445.89</v>
      </c>
      <c r="K323" s="6">
        <f t="shared" si="77"/>
        <v>45252</v>
      </c>
      <c r="L323" s="6">
        <v>45252</v>
      </c>
      <c r="M323" s="5">
        <f t="shared" si="78"/>
        <v>0</v>
      </c>
      <c r="N323" s="5" t="str">
        <f t="shared" si="79"/>
        <v>kw.4</v>
      </c>
    </row>
    <row r="324" spans="1:14" outlineLevel="3" x14ac:dyDescent="0.2">
      <c r="A324" s="5">
        <v>310</v>
      </c>
      <c r="B324" s="6">
        <v>45242</v>
      </c>
      <c r="C324" s="7" t="s">
        <v>12</v>
      </c>
      <c r="D324" s="8">
        <v>7</v>
      </c>
      <c r="E324" s="5" t="str">
        <f>VLOOKUP(D324,Klienci!$B$2:$C$25,2,0)</f>
        <v>GIRGOPOL GDANSK</v>
      </c>
      <c r="F324" s="5" t="str">
        <f>VLOOKUP(E324,Klienci!$C$2:$D$25,2,0)</f>
        <v>inna hurtownia</v>
      </c>
      <c r="G324" s="5" t="str">
        <f>VLOOKUP(E324,Klienci!$C$2:$E$25,3,0)</f>
        <v>północny</v>
      </c>
      <c r="H324" s="9">
        <v>2542.5</v>
      </c>
      <c r="I324" s="9">
        <f t="shared" si="75"/>
        <v>584.78</v>
      </c>
      <c r="J324" s="9">
        <f t="shared" si="76"/>
        <v>3127.2799999999997</v>
      </c>
      <c r="K324" s="6">
        <f t="shared" si="77"/>
        <v>45263</v>
      </c>
      <c r="L324" s="6">
        <v>45264</v>
      </c>
      <c r="M324" s="5">
        <f t="shared" si="78"/>
        <v>1</v>
      </c>
      <c r="N324" s="5" t="str">
        <f t="shared" si="79"/>
        <v>kw.4</v>
      </c>
    </row>
    <row r="325" spans="1:14" outlineLevel="3" x14ac:dyDescent="0.2">
      <c r="A325" s="5">
        <v>318</v>
      </c>
      <c r="B325" s="6">
        <v>45249</v>
      </c>
      <c r="C325" s="7" t="s">
        <v>11</v>
      </c>
      <c r="D325" s="8">
        <v>7</v>
      </c>
      <c r="E325" s="5" t="str">
        <f>VLOOKUP(D325,Klienci!$B$2:$C$25,2,0)</f>
        <v>GIRGOPOL GDANSK</v>
      </c>
      <c r="F325" s="5" t="str">
        <f>VLOOKUP(E325,Klienci!$C$2:$D$25,2,0)</f>
        <v>inna hurtownia</v>
      </c>
      <c r="G325" s="5" t="str">
        <f>VLOOKUP(E325,Klienci!$C$2:$E$25,3,0)</f>
        <v>północny</v>
      </c>
      <c r="H325" s="9">
        <v>1318.21</v>
      </c>
      <c r="I325" s="9">
        <f t="shared" si="75"/>
        <v>303.19</v>
      </c>
      <c r="J325" s="9">
        <f t="shared" si="76"/>
        <v>1621.4</v>
      </c>
      <c r="K325" s="6">
        <f t="shared" si="77"/>
        <v>45270</v>
      </c>
      <c r="L325" s="6">
        <v>45274</v>
      </c>
      <c r="M325" s="5">
        <f t="shared" si="78"/>
        <v>4</v>
      </c>
      <c r="N325" s="5" t="str">
        <f t="shared" si="79"/>
        <v>kw.4</v>
      </c>
    </row>
    <row r="326" spans="1:14" outlineLevel="3" x14ac:dyDescent="0.2">
      <c r="A326" s="5">
        <v>334</v>
      </c>
      <c r="B326" s="6">
        <v>45277</v>
      </c>
      <c r="C326" s="7" t="s">
        <v>11</v>
      </c>
      <c r="D326" s="8">
        <v>7</v>
      </c>
      <c r="E326" s="5" t="str">
        <f>VLOOKUP(D326,Klienci!$B$2:$C$25,2,0)</f>
        <v>GIRGOPOL GDANSK</v>
      </c>
      <c r="F326" s="5" t="str">
        <f>VLOOKUP(E326,Klienci!$C$2:$D$25,2,0)</f>
        <v>inna hurtownia</v>
      </c>
      <c r="G326" s="5" t="str">
        <f>VLOOKUP(E326,Klienci!$C$2:$E$25,3,0)</f>
        <v>północny</v>
      </c>
      <c r="H326" s="9">
        <v>2858.13</v>
      </c>
      <c r="I326" s="9">
        <f t="shared" si="75"/>
        <v>657.37</v>
      </c>
      <c r="J326" s="9">
        <f t="shared" si="76"/>
        <v>3515.5</v>
      </c>
      <c r="K326" s="6">
        <f t="shared" si="77"/>
        <v>45298</v>
      </c>
      <c r="L326" s="6">
        <v>45295</v>
      </c>
      <c r="M326" s="5">
        <f t="shared" si="78"/>
        <v>-3</v>
      </c>
      <c r="N326" s="5">
        <f t="shared" si="79"/>
        <v>2024</v>
      </c>
    </row>
    <row r="327" spans="1:14" outlineLevel="2" x14ac:dyDescent="0.2">
      <c r="A327" s="5"/>
      <c r="B327" s="6"/>
      <c r="C327" s="7"/>
      <c r="D327" s="8"/>
      <c r="E327" s="37" t="s">
        <v>87</v>
      </c>
      <c r="F327" s="5"/>
      <c r="G327" s="5"/>
      <c r="H327" s="9">
        <f>SUBTOTAL(9,H302:H326)</f>
        <v>119043.09999999999</v>
      </c>
      <c r="I327" s="9"/>
      <c r="J327" s="9">
        <f>SUBTOTAL(9,J302:J326)</f>
        <v>146423.03999999998</v>
      </c>
      <c r="K327" s="6"/>
      <c r="L327" s="6"/>
      <c r="M327" s="5"/>
      <c r="N327" s="5"/>
    </row>
    <row r="328" spans="1:14" outlineLevel="3" x14ac:dyDescent="0.2">
      <c r="A328" s="5">
        <v>25</v>
      </c>
      <c r="B328" s="6">
        <v>44951</v>
      </c>
      <c r="C328" s="7" t="s">
        <v>11</v>
      </c>
      <c r="D328" s="8">
        <v>18</v>
      </c>
      <c r="E328" s="5" t="str">
        <f>VLOOKUP(D328,Klienci!$B$2:$C$25,2,0)</f>
        <v>PPRT KEDZIERZYN-KOZLE</v>
      </c>
      <c r="F328" s="5" t="str">
        <f>VLOOKUP(E328,Klienci!$C$2:$D$25,2,0)</f>
        <v>inna hurtownia</v>
      </c>
      <c r="G328" s="5" t="str">
        <f>VLOOKUP(E328,Klienci!$C$2:$E$25,3,0)</f>
        <v>południowy</v>
      </c>
      <c r="H328" s="9">
        <v>9728.06</v>
      </c>
      <c r="I328" s="9">
        <f>ROUND(H328*VAT,2)</f>
        <v>2237.4499999999998</v>
      </c>
      <c r="J328" s="9">
        <f>H328+I328</f>
        <v>11965.509999999998</v>
      </c>
      <c r="K328" s="6">
        <f>IF(F328=$R$2,EDATE(B328,1),IF(F328=$R$3,B328+21,B328+14))</f>
        <v>44972</v>
      </c>
      <c r="L328" s="6">
        <v>44984</v>
      </c>
      <c r="M328" s="5">
        <f>L328-K328</f>
        <v>12</v>
      </c>
      <c r="N328" s="5" t="str">
        <f>VLOOKUP(L328,$Q$6:$R$12,2,1)</f>
        <v>kw.1</v>
      </c>
    </row>
    <row r="329" spans="1:14" outlineLevel="3" x14ac:dyDescent="0.2">
      <c r="A329" s="5">
        <v>135</v>
      </c>
      <c r="B329" s="6">
        <v>45073</v>
      </c>
      <c r="C329" s="7" t="s">
        <v>11</v>
      </c>
      <c r="D329" s="8">
        <v>18</v>
      </c>
      <c r="E329" s="5" t="str">
        <f>VLOOKUP(D329,Klienci!$B$2:$C$25,2,0)</f>
        <v>PPRT KEDZIERZYN-KOZLE</v>
      </c>
      <c r="F329" s="5" t="str">
        <f>VLOOKUP(E329,Klienci!$C$2:$D$25,2,0)</f>
        <v>inna hurtownia</v>
      </c>
      <c r="G329" s="5" t="str">
        <f>VLOOKUP(E329,Klienci!$C$2:$E$25,3,0)</f>
        <v>południowy</v>
      </c>
      <c r="H329" s="9">
        <v>12997.97</v>
      </c>
      <c r="I329" s="9">
        <f>ROUND(H329*VAT,2)</f>
        <v>2989.53</v>
      </c>
      <c r="J329" s="9">
        <f>H329+I329</f>
        <v>15987.5</v>
      </c>
      <c r="K329" s="6">
        <f>IF(F329=$R$2,EDATE(B329,1),IF(F329=$R$3,B329+21,B329+14))</f>
        <v>45094</v>
      </c>
      <c r="L329" s="6">
        <v>45107</v>
      </c>
      <c r="M329" s="5">
        <f>L329-K329</f>
        <v>13</v>
      </c>
      <c r="N329" s="5" t="str">
        <f>VLOOKUP(L329,$Q$6:$R$12,2,1)</f>
        <v>kw.2</v>
      </c>
    </row>
    <row r="330" spans="1:14" outlineLevel="3" x14ac:dyDescent="0.2">
      <c r="A330" s="5">
        <v>243</v>
      </c>
      <c r="B330" s="6">
        <v>45169</v>
      </c>
      <c r="C330" s="7" t="s">
        <v>11</v>
      </c>
      <c r="D330" s="8">
        <v>18</v>
      </c>
      <c r="E330" s="5" t="str">
        <f>VLOOKUP(D330,Klienci!$B$2:$C$25,2,0)</f>
        <v>PPRT KEDZIERZYN-KOZLE</v>
      </c>
      <c r="F330" s="5" t="str">
        <f>VLOOKUP(E330,Klienci!$C$2:$D$25,2,0)</f>
        <v>inna hurtownia</v>
      </c>
      <c r="G330" s="5" t="str">
        <f>VLOOKUP(E330,Klienci!$C$2:$E$25,3,0)</f>
        <v>południowy</v>
      </c>
      <c r="H330" s="9">
        <v>10379.52</v>
      </c>
      <c r="I330" s="9">
        <f>ROUND(H330*VAT,2)</f>
        <v>2387.29</v>
      </c>
      <c r="J330" s="9">
        <f>H330+I330</f>
        <v>12766.810000000001</v>
      </c>
      <c r="K330" s="6">
        <f>IF(F330=$R$2,EDATE(B330,1),IF(F330=$R$3,B330+21,B330+14))</f>
        <v>45190</v>
      </c>
      <c r="L330" s="6">
        <v>45204</v>
      </c>
      <c r="M330" s="5">
        <f>L330-K330</f>
        <v>14</v>
      </c>
      <c r="N330" s="5" t="str">
        <f>VLOOKUP(L330,$Q$6:$R$12,2,1)</f>
        <v>kw.4</v>
      </c>
    </row>
    <row r="331" spans="1:14" outlineLevel="3" x14ac:dyDescent="0.2">
      <c r="A331" s="5">
        <v>279</v>
      </c>
      <c r="B331" s="6">
        <v>45208</v>
      </c>
      <c r="C331" s="7" t="s">
        <v>12</v>
      </c>
      <c r="D331" s="8">
        <v>18</v>
      </c>
      <c r="E331" s="5" t="str">
        <f>VLOOKUP(D331,Klienci!$B$2:$C$25,2,0)</f>
        <v>PPRT KEDZIERZYN-KOZLE</v>
      </c>
      <c r="F331" s="5" t="str">
        <f>VLOOKUP(E331,Klienci!$C$2:$D$25,2,0)</f>
        <v>inna hurtownia</v>
      </c>
      <c r="G331" s="5" t="str">
        <f>VLOOKUP(E331,Klienci!$C$2:$E$25,3,0)</f>
        <v>południowy</v>
      </c>
      <c r="H331" s="9">
        <v>8338.4500000000007</v>
      </c>
      <c r="I331" s="9">
        <f>ROUND(H331*VAT,2)</f>
        <v>1917.84</v>
      </c>
      <c r="J331" s="9">
        <f>H331+I331</f>
        <v>10256.290000000001</v>
      </c>
      <c r="K331" s="6">
        <f>IF(F331=$R$2,EDATE(B331,1),IF(F331=$R$3,B331+21,B331+14))</f>
        <v>45229</v>
      </c>
      <c r="L331" s="6">
        <v>45239</v>
      </c>
      <c r="M331" s="5">
        <f>L331-K331</f>
        <v>10</v>
      </c>
      <c r="N331" s="5" t="str">
        <f>VLOOKUP(L331,$Q$6:$R$12,2,1)</f>
        <v>kw.4</v>
      </c>
    </row>
    <row r="332" spans="1:14" outlineLevel="3" x14ac:dyDescent="0.2">
      <c r="A332" s="5">
        <v>338</v>
      </c>
      <c r="B332" s="6">
        <v>45279</v>
      </c>
      <c r="C332" s="7" t="s">
        <v>11</v>
      </c>
      <c r="D332" s="8">
        <v>18</v>
      </c>
      <c r="E332" s="5" t="str">
        <f>VLOOKUP(D332,Klienci!$B$2:$C$25,2,0)</f>
        <v>PPRT KEDZIERZYN-KOZLE</v>
      </c>
      <c r="F332" s="5" t="str">
        <f>VLOOKUP(E332,Klienci!$C$2:$D$25,2,0)</f>
        <v>inna hurtownia</v>
      </c>
      <c r="G332" s="5" t="str">
        <f>VLOOKUP(E332,Klienci!$C$2:$E$25,3,0)</f>
        <v>południowy</v>
      </c>
      <c r="H332" s="9">
        <v>12905.89</v>
      </c>
      <c r="I332" s="9">
        <f>ROUND(H332*VAT,2)</f>
        <v>2968.35</v>
      </c>
      <c r="J332" s="9">
        <f>H332+I332</f>
        <v>15874.24</v>
      </c>
      <c r="K332" s="6">
        <f>IF(F332=$R$2,EDATE(B332,1),IF(F332=$R$3,B332+21,B332+14))</f>
        <v>45300</v>
      </c>
      <c r="L332" s="6">
        <v>45314</v>
      </c>
      <c r="M332" s="5">
        <f>L332-K332</f>
        <v>14</v>
      </c>
      <c r="N332" s="5">
        <f>VLOOKUP(L332,$Q$6:$R$12,2,1)</f>
        <v>2024</v>
      </c>
    </row>
    <row r="333" spans="1:14" outlineLevel="2" x14ac:dyDescent="0.2">
      <c r="A333" s="5"/>
      <c r="B333" s="6"/>
      <c r="C333" s="7"/>
      <c r="D333" s="8"/>
      <c r="E333" s="37" t="s">
        <v>88</v>
      </c>
      <c r="F333" s="5"/>
      <c r="G333" s="5"/>
      <c r="H333" s="9">
        <f>SUBTOTAL(9,H328:H332)</f>
        <v>54349.89</v>
      </c>
      <c r="I333" s="9"/>
      <c r="J333" s="9">
        <f>SUBTOTAL(9,J328:J332)</f>
        <v>66850.350000000006</v>
      </c>
      <c r="K333" s="6"/>
      <c r="L333" s="6"/>
      <c r="M333" s="5"/>
      <c r="N333" s="5"/>
    </row>
    <row r="334" spans="1:14" outlineLevel="3" x14ac:dyDescent="0.2">
      <c r="A334" s="5">
        <v>30</v>
      </c>
      <c r="B334" s="6">
        <v>44953</v>
      </c>
      <c r="C334" s="7" t="s">
        <v>12</v>
      </c>
      <c r="D334" s="8">
        <v>20</v>
      </c>
      <c r="E334" s="5" t="str">
        <f>VLOOKUP(D334,Klienci!$B$2:$C$25,2,0)</f>
        <v>R.JAWORSKI WROCLAW</v>
      </c>
      <c r="F334" s="5" t="str">
        <f>VLOOKUP(E334,Klienci!$C$2:$D$25,2,0)</f>
        <v>inna hurtownia</v>
      </c>
      <c r="G334" s="5" t="str">
        <f>VLOOKUP(E334,Klienci!$C$2:$E$25,3,0)</f>
        <v>zachodni</v>
      </c>
      <c r="H334" s="9">
        <v>5172.96</v>
      </c>
      <c r="I334" s="9">
        <f t="shared" ref="I334:I349" si="80">ROUND(H334*VAT,2)</f>
        <v>1189.78</v>
      </c>
      <c r="J334" s="9">
        <f t="shared" ref="J334:J349" si="81">H334+I334</f>
        <v>6362.74</v>
      </c>
      <c r="K334" s="6">
        <f t="shared" ref="K334:K349" si="82">IF(F334=$R$2,EDATE(B334,1),IF(F334=$R$3,B334+21,B334+14))</f>
        <v>44974</v>
      </c>
      <c r="L334" s="6">
        <v>44985</v>
      </c>
      <c r="M334" s="5">
        <f t="shared" ref="M334:M349" si="83">L334-K334</f>
        <v>11</v>
      </c>
      <c r="N334" s="5" t="str">
        <f t="shared" ref="N334:N349" si="84">VLOOKUP(L334,$Q$6:$R$12,2,1)</f>
        <v>kw.1</v>
      </c>
    </row>
    <row r="335" spans="1:14" outlineLevel="3" x14ac:dyDescent="0.2">
      <c r="A335" s="5">
        <v>33</v>
      </c>
      <c r="B335" s="6">
        <v>44956</v>
      </c>
      <c r="C335" s="7" t="s">
        <v>11</v>
      </c>
      <c r="D335" s="8">
        <v>20</v>
      </c>
      <c r="E335" s="5" t="str">
        <f>VLOOKUP(D335,Klienci!$B$2:$C$25,2,0)</f>
        <v>R.JAWORSKI WROCLAW</v>
      </c>
      <c r="F335" s="5" t="str">
        <f>VLOOKUP(E335,Klienci!$C$2:$D$25,2,0)</f>
        <v>inna hurtownia</v>
      </c>
      <c r="G335" s="5" t="str">
        <f>VLOOKUP(E335,Klienci!$C$2:$E$25,3,0)</f>
        <v>zachodni</v>
      </c>
      <c r="H335" s="9">
        <v>2352.6799999999998</v>
      </c>
      <c r="I335" s="9">
        <f t="shared" si="80"/>
        <v>541.12</v>
      </c>
      <c r="J335" s="9">
        <f t="shared" si="81"/>
        <v>2893.7999999999997</v>
      </c>
      <c r="K335" s="6">
        <f t="shared" si="82"/>
        <v>44977</v>
      </c>
      <c r="L335" s="6">
        <v>44997</v>
      </c>
      <c r="M335" s="5">
        <f t="shared" si="83"/>
        <v>20</v>
      </c>
      <c r="N335" s="5" t="str">
        <f t="shared" si="84"/>
        <v>kw.1</v>
      </c>
    </row>
    <row r="336" spans="1:14" outlineLevel="3" x14ac:dyDescent="0.2">
      <c r="A336" s="5">
        <v>56</v>
      </c>
      <c r="B336" s="6">
        <v>44976</v>
      </c>
      <c r="C336" s="7" t="s">
        <v>11</v>
      </c>
      <c r="D336" s="8">
        <v>20</v>
      </c>
      <c r="E336" s="5" t="str">
        <f>VLOOKUP(D336,Klienci!$B$2:$C$25,2,0)</f>
        <v>R.JAWORSKI WROCLAW</v>
      </c>
      <c r="F336" s="5" t="str">
        <f>VLOOKUP(E336,Klienci!$C$2:$D$25,2,0)</f>
        <v>inna hurtownia</v>
      </c>
      <c r="G336" s="5" t="str">
        <f>VLOOKUP(E336,Klienci!$C$2:$E$25,3,0)</f>
        <v>zachodni</v>
      </c>
      <c r="H336" s="9">
        <v>4449.1899999999996</v>
      </c>
      <c r="I336" s="9">
        <f t="shared" si="80"/>
        <v>1023.31</v>
      </c>
      <c r="J336" s="9">
        <f t="shared" si="81"/>
        <v>5472.5</v>
      </c>
      <c r="K336" s="6">
        <f t="shared" si="82"/>
        <v>44997</v>
      </c>
      <c r="L336" s="6">
        <v>45012</v>
      </c>
      <c r="M336" s="5">
        <f t="shared" si="83"/>
        <v>15</v>
      </c>
      <c r="N336" s="5" t="str">
        <f t="shared" si="84"/>
        <v>kw.1</v>
      </c>
    </row>
    <row r="337" spans="1:14" outlineLevel="3" x14ac:dyDescent="0.2">
      <c r="A337" s="5">
        <v>89</v>
      </c>
      <c r="B337" s="6">
        <v>45022</v>
      </c>
      <c r="C337" s="7" t="s">
        <v>11</v>
      </c>
      <c r="D337" s="8">
        <v>20</v>
      </c>
      <c r="E337" s="5" t="str">
        <f>VLOOKUP(D337,Klienci!$B$2:$C$25,2,0)</f>
        <v>R.JAWORSKI WROCLAW</v>
      </c>
      <c r="F337" s="5" t="str">
        <f>VLOOKUP(E337,Klienci!$C$2:$D$25,2,0)</f>
        <v>inna hurtownia</v>
      </c>
      <c r="G337" s="5" t="str">
        <f>VLOOKUP(E337,Klienci!$C$2:$E$25,3,0)</f>
        <v>zachodni</v>
      </c>
      <c r="H337" s="9">
        <v>4368.47</v>
      </c>
      <c r="I337" s="9">
        <f t="shared" si="80"/>
        <v>1004.75</v>
      </c>
      <c r="J337" s="9">
        <f t="shared" si="81"/>
        <v>5373.22</v>
      </c>
      <c r="K337" s="6">
        <f t="shared" si="82"/>
        <v>45043</v>
      </c>
      <c r="L337" s="6">
        <v>45050</v>
      </c>
      <c r="M337" s="5">
        <f t="shared" si="83"/>
        <v>7</v>
      </c>
      <c r="N337" s="5" t="str">
        <f t="shared" si="84"/>
        <v>kw.2</v>
      </c>
    </row>
    <row r="338" spans="1:14" outlineLevel="3" x14ac:dyDescent="0.2">
      <c r="A338" s="5">
        <v>98</v>
      </c>
      <c r="B338" s="6">
        <v>45036</v>
      </c>
      <c r="C338" s="7" t="s">
        <v>12</v>
      </c>
      <c r="D338" s="8">
        <v>20</v>
      </c>
      <c r="E338" s="5" t="str">
        <f>VLOOKUP(D338,Klienci!$B$2:$C$25,2,0)</f>
        <v>R.JAWORSKI WROCLAW</v>
      </c>
      <c r="F338" s="5" t="str">
        <f>VLOOKUP(E338,Klienci!$C$2:$D$25,2,0)</f>
        <v>inna hurtownia</v>
      </c>
      <c r="G338" s="5" t="str">
        <f>VLOOKUP(E338,Klienci!$C$2:$E$25,3,0)</f>
        <v>zachodni</v>
      </c>
      <c r="H338" s="9">
        <v>5557.52</v>
      </c>
      <c r="I338" s="9">
        <f t="shared" si="80"/>
        <v>1278.23</v>
      </c>
      <c r="J338" s="9">
        <f t="shared" si="81"/>
        <v>6835.75</v>
      </c>
      <c r="K338" s="6">
        <f t="shared" si="82"/>
        <v>45057</v>
      </c>
      <c r="L338" s="6">
        <v>45067</v>
      </c>
      <c r="M338" s="5">
        <f t="shared" si="83"/>
        <v>10</v>
      </c>
      <c r="N338" s="5" t="str">
        <f t="shared" si="84"/>
        <v>kw.2</v>
      </c>
    </row>
    <row r="339" spans="1:14" outlineLevel="3" x14ac:dyDescent="0.2">
      <c r="A339" s="5">
        <v>111</v>
      </c>
      <c r="B339" s="6">
        <v>45052</v>
      </c>
      <c r="C339" s="7" t="s">
        <v>12</v>
      </c>
      <c r="D339" s="8">
        <v>20</v>
      </c>
      <c r="E339" s="5" t="str">
        <f>VLOOKUP(D339,Klienci!$B$2:$C$25,2,0)</f>
        <v>R.JAWORSKI WROCLAW</v>
      </c>
      <c r="F339" s="5" t="str">
        <f>VLOOKUP(E339,Klienci!$C$2:$D$25,2,0)</f>
        <v>inna hurtownia</v>
      </c>
      <c r="G339" s="5" t="str">
        <f>VLOOKUP(E339,Klienci!$C$2:$E$25,3,0)</f>
        <v>zachodni</v>
      </c>
      <c r="H339" s="9">
        <v>5047.3</v>
      </c>
      <c r="I339" s="9">
        <f t="shared" si="80"/>
        <v>1160.8800000000001</v>
      </c>
      <c r="J339" s="9">
        <f t="shared" si="81"/>
        <v>6208.18</v>
      </c>
      <c r="K339" s="6">
        <f t="shared" si="82"/>
        <v>45073</v>
      </c>
      <c r="L339" s="6">
        <v>45092</v>
      </c>
      <c r="M339" s="5">
        <f t="shared" si="83"/>
        <v>19</v>
      </c>
      <c r="N339" s="5" t="str">
        <f t="shared" si="84"/>
        <v>kw.2</v>
      </c>
    </row>
    <row r="340" spans="1:14" outlineLevel="3" x14ac:dyDescent="0.2">
      <c r="A340" s="5">
        <v>176</v>
      </c>
      <c r="B340" s="6">
        <v>45103</v>
      </c>
      <c r="C340" s="7" t="s">
        <v>11</v>
      </c>
      <c r="D340" s="8">
        <v>20</v>
      </c>
      <c r="E340" s="5" t="str">
        <f>VLOOKUP(D340,Klienci!$B$2:$C$25,2,0)</f>
        <v>R.JAWORSKI WROCLAW</v>
      </c>
      <c r="F340" s="5" t="str">
        <f>VLOOKUP(E340,Klienci!$C$2:$D$25,2,0)</f>
        <v>inna hurtownia</v>
      </c>
      <c r="G340" s="5" t="str">
        <f>VLOOKUP(E340,Klienci!$C$2:$E$25,3,0)</f>
        <v>zachodni</v>
      </c>
      <c r="H340" s="9">
        <v>2930.12</v>
      </c>
      <c r="I340" s="9">
        <f t="shared" si="80"/>
        <v>673.93</v>
      </c>
      <c r="J340" s="9">
        <f t="shared" si="81"/>
        <v>3604.0499999999997</v>
      </c>
      <c r="K340" s="6">
        <f t="shared" si="82"/>
        <v>45124</v>
      </c>
      <c r="L340" s="6">
        <v>45128</v>
      </c>
      <c r="M340" s="5">
        <f t="shared" si="83"/>
        <v>4</v>
      </c>
      <c r="N340" s="5" t="str">
        <f t="shared" si="84"/>
        <v>kw.3</v>
      </c>
    </row>
    <row r="341" spans="1:14" outlineLevel="3" x14ac:dyDescent="0.2">
      <c r="A341" s="5">
        <v>190</v>
      </c>
      <c r="B341" s="6">
        <v>45117</v>
      </c>
      <c r="C341" s="7" t="s">
        <v>11</v>
      </c>
      <c r="D341" s="8">
        <v>20</v>
      </c>
      <c r="E341" s="5" t="str">
        <f>VLOOKUP(D341,Klienci!$B$2:$C$25,2,0)</f>
        <v>R.JAWORSKI WROCLAW</v>
      </c>
      <c r="F341" s="5" t="str">
        <f>VLOOKUP(E341,Klienci!$C$2:$D$25,2,0)</f>
        <v>inna hurtownia</v>
      </c>
      <c r="G341" s="5" t="str">
        <f>VLOOKUP(E341,Klienci!$C$2:$E$25,3,0)</f>
        <v>zachodni</v>
      </c>
      <c r="H341" s="9">
        <v>3706.77</v>
      </c>
      <c r="I341" s="9">
        <f t="shared" si="80"/>
        <v>852.56</v>
      </c>
      <c r="J341" s="9">
        <f t="shared" si="81"/>
        <v>4559.33</v>
      </c>
      <c r="K341" s="6">
        <f t="shared" si="82"/>
        <v>45138</v>
      </c>
      <c r="L341" s="6">
        <v>45151</v>
      </c>
      <c r="M341" s="5">
        <f t="shared" si="83"/>
        <v>13</v>
      </c>
      <c r="N341" s="5" t="str">
        <f t="shared" si="84"/>
        <v>kw.3</v>
      </c>
    </row>
    <row r="342" spans="1:14" outlineLevel="3" x14ac:dyDescent="0.2">
      <c r="A342" s="5">
        <v>207</v>
      </c>
      <c r="B342" s="6">
        <v>45130</v>
      </c>
      <c r="C342" s="7" t="s">
        <v>12</v>
      </c>
      <c r="D342" s="8">
        <v>20</v>
      </c>
      <c r="E342" s="5" t="str">
        <f>VLOOKUP(D342,Klienci!$B$2:$C$25,2,0)</f>
        <v>R.JAWORSKI WROCLAW</v>
      </c>
      <c r="F342" s="5" t="str">
        <f>VLOOKUP(E342,Klienci!$C$2:$D$25,2,0)</f>
        <v>inna hurtownia</v>
      </c>
      <c r="G342" s="5" t="str">
        <f>VLOOKUP(E342,Klienci!$C$2:$E$25,3,0)</f>
        <v>zachodni</v>
      </c>
      <c r="H342" s="9">
        <v>3915.24</v>
      </c>
      <c r="I342" s="9">
        <f t="shared" si="80"/>
        <v>900.51</v>
      </c>
      <c r="J342" s="9">
        <f t="shared" si="81"/>
        <v>4815.75</v>
      </c>
      <c r="K342" s="6">
        <f t="shared" si="82"/>
        <v>45151</v>
      </c>
      <c r="L342" s="6">
        <v>45163</v>
      </c>
      <c r="M342" s="5">
        <f t="shared" si="83"/>
        <v>12</v>
      </c>
      <c r="N342" s="5" t="str">
        <f t="shared" si="84"/>
        <v>kw.3</v>
      </c>
    </row>
    <row r="343" spans="1:14" outlineLevel="3" x14ac:dyDescent="0.2">
      <c r="A343" s="5">
        <v>227</v>
      </c>
      <c r="B343" s="6">
        <v>45153</v>
      </c>
      <c r="C343" s="7" t="s">
        <v>12</v>
      </c>
      <c r="D343" s="8">
        <v>20</v>
      </c>
      <c r="E343" s="5" t="str">
        <f>VLOOKUP(D343,Klienci!$B$2:$C$25,2,0)</f>
        <v>R.JAWORSKI WROCLAW</v>
      </c>
      <c r="F343" s="5" t="str">
        <f>VLOOKUP(E343,Klienci!$C$2:$D$25,2,0)</f>
        <v>inna hurtownia</v>
      </c>
      <c r="G343" s="5" t="str">
        <f>VLOOKUP(E343,Klienci!$C$2:$E$25,3,0)</f>
        <v>zachodni</v>
      </c>
      <c r="H343" s="9">
        <v>2602.5700000000002</v>
      </c>
      <c r="I343" s="9">
        <f t="shared" si="80"/>
        <v>598.59</v>
      </c>
      <c r="J343" s="9">
        <f t="shared" si="81"/>
        <v>3201.1600000000003</v>
      </c>
      <c r="K343" s="6">
        <f t="shared" si="82"/>
        <v>45174</v>
      </c>
      <c r="L343" s="6">
        <v>45177</v>
      </c>
      <c r="M343" s="5">
        <f t="shared" si="83"/>
        <v>3</v>
      </c>
      <c r="N343" s="5" t="str">
        <f t="shared" si="84"/>
        <v>kw.3</v>
      </c>
    </row>
    <row r="344" spans="1:14" outlineLevel="3" x14ac:dyDescent="0.2">
      <c r="A344" s="5">
        <v>271</v>
      </c>
      <c r="B344" s="6">
        <v>45203</v>
      </c>
      <c r="C344" s="7" t="s">
        <v>12</v>
      </c>
      <c r="D344" s="8">
        <v>20</v>
      </c>
      <c r="E344" s="5" t="str">
        <f>VLOOKUP(D344,Klienci!$B$2:$C$25,2,0)</f>
        <v>R.JAWORSKI WROCLAW</v>
      </c>
      <c r="F344" s="5" t="str">
        <f>VLOOKUP(E344,Klienci!$C$2:$D$25,2,0)</f>
        <v>inna hurtownia</v>
      </c>
      <c r="G344" s="5" t="str">
        <f>VLOOKUP(E344,Klienci!$C$2:$E$25,3,0)</f>
        <v>zachodni</v>
      </c>
      <c r="H344" s="9">
        <v>5506.74</v>
      </c>
      <c r="I344" s="9">
        <f t="shared" si="80"/>
        <v>1266.55</v>
      </c>
      <c r="J344" s="9">
        <f t="shared" si="81"/>
        <v>6773.29</v>
      </c>
      <c r="K344" s="6">
        <f t="shared" si="82"/>
        <v>45224</v>
      </c>
      <c r="L344" s="6">
        <v>45237</v>
      </c>
      <c r="M344" s="5">
        <f t="shared" si="83"/>
        <v>13</v>
      </c>
      <c r="N344" s="5" t="str">
        <f t="shared" si="84"/>
        <v>kw.4</v>
      </c>
    </row>
    <row r="345" spans="1:14" outlineLevel="3" x14ac:dyDescent="0.2">
      <c r="A345" s="5">
        <v>283</v>
      </c>
      <c r="B345" s="6">
        <v>45211</v>
      </c>
      <c r="C345" s="7" t="s">
        <v>11</v>
      </c>
      <c r="D345" s="8">
        <v>20</v>
      </c>
      <c r="E345" s="5" t="str">
        <f>VLOOKUP(D345,Klienci!$B$2:$C$25,2,0)</f>
        <v>R.JAWORSKI WROCLAW</v>
      </c>
      <c r="F345" s="5" t="str">
        <f>VLOOKUP(E345,Klienci!$C$2:$D$25,2,0)</f>
        <v>inna hurtownia</v>
      </c>
      <c r="G345" s="5" t="str">
        <f>VLOOKUP(E345,Klienci!$C$2:$E$25,3,0)</f>
        <v>zachodni</v>
      </c>
      <c r="H345" s="9">
        <v>4711.2700000000004</v>
      </c>
      <c r="I345" s="9">
        <f t="shared" si="80"/>
        <v>1083.5899999999999</v>
      </c>
      <c r="J345" s="9">
        <f t="shared" si="81"/>
        <v>5794.8600000000006</v>
      </c>
      <c r="K345" s="6">
        <f t="shared" si="82"/>
        <v>45232</v>
      </c>
      <c r="L345" s="6">
        <v>45257</v>
      </c>
      <c r="M345" s="5">
        <f t="shared" si="83"/>
        <v>25</v>
      </c>
      <c r="N345" s="5" t="str">
        <f t="shared" si="84"/>
        <v>kw.4</v>
      </c>
    </row>
    <row r="346" spans="1:14" outlineLevel="3" x14ac:dyDescent="0.2">
      <c r="A346" s="5">
        <v>288</v>
      </c>
      <c r="B346" s="6">
        <v>45215</v>
      </c>
      <c r="C346" s="7" t="s">
        <v>12</v>
      </c>
      <c r="D346" s="8">
        <v>20</v>
      </c>
      <c r="E346" s="5" t="str">
        <f>VLOOKUP(D346,Klienci!$B$2:$C$25,2,0)</f>
        <v>R.JAWORSKI WROCLAW</v>
      </c>
      <c r="F346" s="5" t="str">
        <f>VLOOKUP(E346,Klienci!$C$2:$D$25,2,0)</f>
        <v>inna hurtownia</v>
      </c>
      <c r="G346" s="5" t="str">
        <f>VLOOKUP(E346,Klienci!$C$2:$E$25,3,0)</f>
        <v>zachodni</v>
      </c>
      <c r="H346" s="9">
        <v>4374.59</v>
      </c>
      <c r="I346" s="9">
        <f t="shared" si="80"/>
        <v>1006.16</v>
      </c>
      <c r="J346" s="9">
        <f t="shared" si="81"/>
        <v>5380.75</v>
      </c>
      <c r="K346" s="6">
        <f t="shared" si="82"/>
        <v>45236</v>
      </c>
      <c r="L346" s="6">
        <v>45249</v>
      </c>
      <c r="M346" s="5">
        <f t="shared" si="83"/>
        <v>13</v>
      </c>
      <c r="N346" s="5" t="str">
        <f t="shared" si="84"/>
        <v>kw.4</v>
      </c>
    </row>
    <row r="347" spans="1:14" outlineLevel="3" x14ac:dyDescent="0.2">
      <c r="A347" s="5">
        <v>308</v>
      </c>
      <c r="B347" s="6">
        <v>45239</v>
      </c>
      <c r="C347" s="7" t="s">
        <v>12</v>
      </c>
      <c r="D347" s="8">
        <v>20</v>
      </c>
      <c r="E347" s="5" t="str">
        <f>VLOOKUP(D347,Klienci!$B$2:$C$25,2,0)</f>
        <v>R.JAWORSKI WROCLAW</v>
      </c>
      <c r="F347" s="5" t="str">
        <f>VLOOKUP(E347,Klienci!$C$2:$D$25,2,0)</f>
        <v>inna hurtownia</v>
      </c>
      <c r="G347" s="5" t="str">
        <f>VLOOKUP(E347,Klienci!$C$2:$E$25,3,0)</f>
        <v>zachodni</v>
      </c>
      <c r="H347" s="9">
        <v>4736.7</v>
      </c>
      <c r="I347" s="9">
        <f t="shared" si="80"/>
        <v>1089.44</v>
      </c>
      <c r="J347" s="9">
        <f t="shared" si="81"/>
        <v>5826.1399999999994</v>
      </c>
      <c r="K347" s="6">
        <f t="shared" si="82"/>
        <v>45260</v>
      </c>
      <c r="L347" s="6">
        <v>45265</v>
      </c>
      <c r="M347" s="5">
        <f t="shared" si="83"/>
        <v>5</v>
      </c>
      <c r="N347" s="5" t="str">
        <f t="shared" si="84"/>
        <v>kw.4</v>
      </c>
    </row>
    <row r="348" spans="1:14" outlineLevel="3" x14ac:dyDescent="0.2">
      <c r="A348" s="5">
        <v>312</v>
      </c>
      <c r="B348" s="6">
        <v>45243</v>
      </c>
      <c r="C348" s="7" t="s">
        <v>12</v>
      </c>
      <c r="D348" s="8">
        <v>20</v>
      </c>
      <c r="E348" s="5" t="str">
        <f>VLOOKUP(D348,Klienci!$B$2:$C$25,2,0)</f>
        <v>R.JAWORSKI WROCLAW</v>
      </c>
      <c r="F348" s="5" t="str">
        <f>VLOOKUP(E348,Klienci!$C$2:$D$25,2,0)</f>
        <v>inna hurtownia</v>
      </c>
      <c r="G348" s="5" t="str">
        <f>VLOOKUP(E348,Klienci!$C$2:$E$25,3,0)</f>
        <v>zachodni</v>
      </c>
      <c r="H348" s="9">
        <v>2161.6999999999998</v>
      </c>
      <c r="I348" s="9">
        <f t="shared" si="80"/>
        <v>497.19</v>
      </c>
      <c r="J348" s="9">
        <f t="shared" si="81"/>
        <v>2658.89</v>
      </c>
      <c r="K348" s="6">
        <f t="shared" si="82"/>
        <v>45264</v>
      </c>
      <c r="L348" s="6">
        <v>45289</v>
      </c>
      <c r="M348" s="5">
        <f t="shared" si="83"/>
        <v>25</v>
      </c>
      <c r="N348" s="5" t="str">
        <f t="shared" si="84"/>
        <v>kw.4</v>
      </c>
    </row>
    <row r="349" spans="1:14" outlineLevel="3" x14ac:dyDescent="0.2">
      <c r="A349" s="5">
        <v>313</v>
      </c>
      <c r="B349" s="6">
        <v>45244</v>
      </c>
      <c r="C349" s="7" t="s">
        <v>12</v>
      </c>
      <c r="D349" s="8">
        <v>20</v>
      </c>
      <c r="E349" s="5" t="str">
        <f>VLOOKUP(D349,Klienci!$B$2:$C$25,2,0)</f>
        <v>R.JAWORSKI WROCLAW</v>
      </c>
      <c r="F349" s="5" t="str">
        <f>VLOOKUP(E349,Klienci!$C$2:$D$25,2,0)</f>
        <v>inna hurtownia</v>
      </c>
      <c r="G349" s="5" t="str">
        <f>VLOOKUP(E349,Klienci!$C$2:$E$25,3,0)</f>
        <v>zachodni</v>
      </c>
      <c r="H349" s="9">
        <v>3601.33</v>
      </c>
      <c r="I349" s="9">
        <f t="shared" si="80"/>
        <v>828.31</v>
      </c>
      <c r="J349" s="9">
        <f t="shared" si="81"/>
        <v>4429.6399999999994</v>
      </c>
      <c r="K349" s="6">
        <f t="shared" si="82"/>
        <v>45265</v>
      </c>
      <c r="L349" s="6">
        <v>45277</v>
      </c>
      <c r="M349" s="5">
        <f t="shared" si="83"/>
        <v>12</v>
      </c>
      <c r="N349" s="5" t="str">
        <f t="shared" si="84"/>
        <v>kw.4</v>
      </c>
    </row>
    <row r="350" spans="1:14" outlineLevel="2" x14ac:dyDescent="0.2">
      <c r="A350" s="5"/>
      <c r="B350" s="6"/>
      <c r="C350" s="7"/>
      <c r="D350" s="8"/>
      <c r="E350" s="37" t="s">
        <v>89</v>
      </c>
      <c r="F350" s="5"/>
      <c r="G350" s="5"/>
      <c r="H350" s="9">
        <f>SUBTOTAL(9,H334:H349)</f>
        <v>65195.14999999998</v>
      </c>
      <c r="I350" s="9"/>
      <c r="J350" s="9">
        <f>SUBTOTAL(9,J334:J349)</f>
        <v>80190.05</v>
      </c>
      <c r="K350" s="6"/>
      <c r="L350" s="6"/>
      <c r="M350" s="5"/>
      <c r="N350" s="5"/>
    </row>
    <row r="351" spans="1:14" outlineLevel="3" x14ac:dyDescent="0.2">
      <c r="A351" s="5">
        <v>20</v>
      </c>
      <c r="B351" s="6">
        <v>44943</v>
      </c>
      <c r="C351" s="7" t="s">
        <v>11</v>
      </c>
      <c r="D351" s="8">
        <v>8</v>
      </c>
      <c r="E351" s="5" t="str">
        <f>VLOOKUP(D351,Klienci!$B$2:$C$25,2,0)</f>
        <v>SKALA BIELSKO-BIALA</v>
      </c>
      <c r="F351" s="5" t="str">
        <f>VLOOKUP(E351,Klienci!$C$2:$D$25,2,0)</f>
        <v>inna hurtownia</v>
      </c>
      <c r="G351" s="5" t="str">
        <f>VLOOKUP(E351,Klienci!$C$2:$E$25,3,0)</f>
        <v>południowy</v>
      </c>
      <c r="H351" s="9">
        <v>1848.46</v>
      </c>
      <c r="I351" s="9">
        <f t="shared" ref="I351:I364" si="85">ROUND(H351*VAT,2)</f>
        <v>425.15</v>
      </c>
      <c r="J351" s="9">
        <f t="shared" ref="J351:J364" si="86">H351+I351</f>
        <v>2273.61</v>
      </c>
      <c r="K351" s="6">
        <f t="shared" ref="K351:K364" si="87">IF(F351=$R$2,EDATE(B351,1),IF(F351=$R$3,B351+21,B351+14))</f>
        <v>44964</v>
      </c>
      <c r="L351" s="6">
        <v>44969</v>
      </c>
      <c r="M351" s="5">
        <f t="shared" ref="M351:M364" si="88">L351-K351</f>
        <v>5</v>
      </c>
      <c r="N351" s="5" t="str">
        <f t="shared" ref="N351:N364" si="89">VLOOKUP(L351,$Q$6:$R$12,2,1)</f>
        <v>kw.1</v>
      </c>
    </row>
    <row r="352" spans="1:14" outlineLevel="3" x14ac:dyDescent="0.2">
      <c r="A352" s="5">
        <v>104</v>
      </c>
      <c r="B352" s="6">
        <v>45043</v>
      </c>
      <c r="C352" s="7" t="s">
        <v>11</v>
      </c>
      <c r="D352" s="8">
        <v>8</v>
      </c>
      <c r="E352" s="5" t="str">
        <f>VLOOKUP(D352,Klienci!$B$2:$C$25,2,0)</f>
        <v>SKALA BIELSKO-BIALA</v>
      </c>
      <c r="F352" s="5" t="str">
        <f>VLOOKUP(E352,Klienci!$C$2:$D$25,2,0)</f>
        <v>inna hurtownia</v>
      </c>
      <c r="G352" s="5" t="str">
        <f>VLOOKUP(E352,Klienci!$C$2:$E$25,3,0)</f>
        <v>południowy</v>
      </c>
      <c r="H352" s="9">
        <v>4679.51</v>
      </c>
      <c r="I352" s="9">
        <f t="shared" si="85"/>
        <v>1076.29</v>
      </c>
      <c r="J352" s="9">
        <f t="shared" si="86"/>
        <v>5755.8</v>
      </c>
      <c r="K352" s="6">
        <f t="shared" si="87"/>
        <v>45064</v>
      </c>
      <c r="L352" s="6">
        <v>45064</v>
      </c>
      <c r="M352" s="5">
        <f t="shared" si="88"/>
        <v>0</v>
      </c>
      <c r="N352" s="5" t="str">
        <f t="shared" si="89"/>
        <v>kw.2</v>
      </c>
    </row>
    <row r="353" spans="1:14" outlineLevel="3" x14ac:dyDescent="0.2">
      <c r="A353" s="5">
        <v>136</v>
      </c>
      <c r="B353" s="6">
        <v>45075</v>
      </c>
      <c r="C353" s="7" t="s">
        <v>12</v>
      </c>
      <c r="D353" s="8">
        <v>8</v>
      </c>
      <c r="E353" s="5" t="str">
        <f>VLOOKUP(D353,Klienci!$B$2:$C$25,2,0)</f>
        <v>SKALA BIELSKO-BIALA</v>
      </c>
      <c r="F353" s="5" t="str">
        <f>VLOOKUP(E353,Klienci!$C$2:$D$25,2,0)</f>
        <v>inna hurtownia</v>
      </c>
      <c r="G353" s="5" t="str">
        <f>VLOOKUP(E353,Klienci!$C$2:$E$25,3,0)</f>
        <v>południowy</v>
      </c>
      <c r="H353" s="9">
        <v>8864.5300000000007</v>
      </c>
      <c r="I353" s="9">
        <f t="shared" si="85"/>
        <v>2038.84</v>
      </c>
      <c r="J353" s="9">
        <f t="shared" si="86"/>
        <v>10903.37</v>
      </c>
      <c r="K353" s="6">
        <f t="shared" si="87"/>
        <v>45096</v>
      </c>
      <c r="L353" s="6">
        <v>45101</v>
      </c>
      <c r="M353" s="5">
        <f t="shared" si="88"/>
        <v>5</v>
      </c>
      <c r="N353" s="5" t="str">
        <f t="shared" si="89"/>
        <v>kw.2</v>
      </c>
    </row>
    <row r="354" spans="1:14" outlineLevel="3" x14ac:dyDescent="0.2">
      <c r="A354" s="5">
        <v>137</v>
      </c>
      <c r="B354" s="6">
        <v>45076</v>
      </c>
      <c r="C354" s="7" t="s">
        <v>11</v>
      </c>
      <c r="D354" s="8">
        <v>8</v>
      </c>
      <c r="E354" s="5" t="str">
        <f>VLOOKUP(D354,Klienci!$B$2:$C$25,2,0)</f>
        <v>SKALA BIELSKO-BIALA</v>
      </c>
      <c r="F354" s="5" t="str">
        <f>VLOOKUP(E354,Klienci!$C$2:$D$25,2,0)</f>
        <v>inna hurtownia</v>
      </c>
      <c r="G354" s="5" t="str">
        <f>VLOOKUP(E354,Klienci!$C$2:$E$25,3,0)</f>
        <v>południowy</v>
      </c>
      <c r="H354" s="9">
        <v>4567.8100000000004</v>
      </c>
      <c r="I354" s="9">
        <f t="shared" si="85"/>
        <v>1050.5999999999999</v>
      </c>
      <c r="J354" s="9">
        <f t="shared" si="86"/>
        <v>5618.41</v>
      </c>
      <c r="K354" s="6">
        <f t="shared" si="87"/>
        <v>45097</v>
      </c>
      <c r="L354" s="6">
        <v>45100</v>
      </c>
      <c r="M354" s="5">
        <f t="shared" si="88"/>
        <v>3</v>
      </c>
      <c r="N354" s="5" t="str">
        <f t="shared" si="89"/>
        <v>kw.2</v>
      </c>
    </row>
    <row r="355" spans="1:14" outlineLevel="3" x14ac:dyDescent="0.2">
      <c r="A355" s="5">
        <v>139</v>
      </c>
      <c r="B355" s="6">
        <v>45077</v>
      </c>
      <c r="C355" s="7" t="s">
        <v>11</v>
      </c>
      <c r="D355" s="8">
        <v>8</v>
      </c>
      <c r="E355" s="5" t="str">
        <f>VLOOKUP(D355,Klienci!$B$2:$C$25,2,0)</f>
        <v>SKALA BIELSKO-BIALA</v>
      </c>
      <c r="F355" s="5" t="str">
        <f>VLOOKUP(E355,Klienci!$C$2:$D$25,2,0)</f>
        <v>inna hurtownia</v>
      </c>
      <c r="G355" s="5" t="str">
        <f>VLOOKUP(E355,Klienci!$C$2:$E$25,3,0)</f>
        <v>południowy</v>
      </c>
      <c r="H355" s="9">
        <v>5031.7</v>
      </c>
      <c r="I355" s="9">
        <f t="shared" si="85"/>
        <v>1157.29</v>
      </c>
      <c r="J355" s="9">
        <f t="shared" si="86"/>
        <v>6188.99</v>
      </c>
      <c r="K355" s="6">
        <f t="shared" si="87"/>
        <v>45098</v>
      </c>
      <c r="L355" s="6">
        <v>45096</v>
      </c>
      <c r="M355" s="5">
        <f t="shared" si="88"/>
        <v>-2</v>
      </c>
      <c r="N355" s="5" t="str">
        <f t="shared" si="89"/>
        <v>kw.2</v>
      </c>
    </row>
    <row r="356" spans="1:14" outlineLevel="3" x14ac:dyDescent="0.2">
      <c r="A356" s="5">
        <v>168</v>
      </c>
      <c r="B356" s="6">
        <v>45097</v>
      </c>
      <c r="C356" s="7" t="s">
        <v>12</v>
      </c>
      <c r="D356" s="8">
        <v>8</v>
      </c>
      <c r="E356" s="5" t="str">
        <f>VLOOKUP(D356,Klienci!$B$2:$C$25,2,0)</f>
        <v>SKALA BIELSKO-BIALA</v>
      </c>
      <c r="F356" s="5" t="str">
        <f>VLOOKUP(E356,Klienci!$C$2:$D$25,2,0)</f>
        <v>inna hurtownia</v>
      </c>
      <c r="G356" s="5" t="str">
        <f>VLOOKUP(E356,Klienci!$C$2:$E$25,3,0)</f>
        <v>południowy</v>
      </c>
      <c r="H356" s="9">
        <v>4676.16</v>
      </c>
      <c r="I356" s="9">
        <f t="shared" si="85"/>
        <v>1075.52</v>
      </c>
      <c r="J356" s="9">
        <f t="shared" si="86"/>
        <v>5751.68</v>
      </c>
      <c r="K356" s="6">
        <f t="shared" si="87"/>
        <v>45118</v>
      </c>
      <c r="L356" s="6">
        <v>45115</v>
      </c>
      <c r="M356" s="5">
        <f t="shared" si="88"/>
        <v>-3</v>
      </c>
      <c r="N356" s="5" t="str">
        <f t="shared" si="89"/>
        <v>kw.3</v>
      </c>
    </row>
    <row r="357" spans="1:14" outlineLevel="3" x14ac:dyDescent="0.2">
      <c r="A357" s="5">
        <v>194</v>
      </c>
      <c r="B357" s="6">
        <v>45119</v>
      </c>
      <c r="C357" s="7" t="s">
        <v>12</v>
      </c>
      <c r="D357" s="8">
        <v>8</v>
      </c>
      <c r="E357" s="5" t="str">
        <f>VLOOKUP(D357,Klienci!$B$2:$C$25,2,0)</f>
        <v>SKALA BIELSKO-BIALA</v>
      </c>
      <c r="F357" s="5" t="str">
        <f>VLOOKUP(E357,Klienci!$C$2:$D$25,2,0)</f>
        <v>inna hurtownia</v>
      </c>
      <c r="G357" s="5" t="str">
        <f>VLOOKUP(E357,Klienci!$C$2:$E$25,3,0)</f>
        <v>południowy</v>
      </c>
      <c r="H357" s="9">
        <v>1309.2</v>
      </c>
      <c r="I357" s="9">
        <f t="shared" si="85"/>
        <v>301.12</v>
      </c>
      <c r="J357" s="9">
        <f t="shared" si="86"/>
        <v>1610.3200000000002</v>
      </c>
      <c r="K357" s="6">
        <f t="shared" si="87"/>
        <v>45140</v>
      </c>
      <c r="L357" s="6">
        <v>45139</v>
      </c>
      <c r="M357" s="5">
        <f t="shared" si="88"/>
        <v>-1</v>
      </c>
      <c r="N357" s="5" t="str">
        <f t="shared" si="89"/>
        <v>kw.3</v>
      </c>
    </row>
    <row r="358" spans="1:14" outlineLevel="3" x14ac:dyDescent="0.2">
      <c r="A358" s="5">
        <v>244</v>
      </c>
      <c r="B358" s="6">
        <v>45171</v>
      </c>
      <c r="C358" s="7" t="s">
        <v>11</v>
      </c>
      <c r="D358" s="8">
        <v>8</v>
      </c>
      <c r="E358" s="5" t="str">
        <f>VLOOKUP(D358,Klienci!$B$2:$C$25,2,0)</f>
        <v>SKALA BIELSKO-BIALA</v>
      </c>
      <c r="F358" s="5" t="str">
        <f>VLOOKUP(E358,Klienci!$C$2:$D$25,2,0)</f>
        <v>inna hurtownia</v>
      </c>
      <c r="G358" s="5" t="str">
        <f>VLOOKUP(E358,Klienci!$C$2:$E$25,3,0)</f>
        <v>południowy</v>
      </c>
      <c r="H358" s="9">
        <v>3187.92</v>
      </c>
      <c r="I358" s="9">
        <f t="shared" si="85"/>
        <v>733.22</v>
      </c>
      <c r="J358" s="9">
        <f t="shared" si="86"/>
        <v>3921.1400000000003</v>
      </c>
      <c r="K358" s="6">
        <f t="shared" si="87"/>
        <v>45192</v>
      </c>
      <c r="L358" s="6">
        <v>45195</v>
      </c>
      <c r="M358" s="5">
        <f t="shared" si="88"/>
        <v>3</v>
      </c>
      <c r="N358" s="5" t="str">
        <f t="shared" si="89"/>
        <v>kw.3</v>
      </c>
    </row>
    <row r="359" spans="1:14" outlineLevel="3" x14ac:dyDescent="0.2">
      <c r="A359" s="5">
        <v>245</v>
      </c>
      <c r="B359" s="6">
        <v>45171</v>
      </c>
      <c r="C359" s="7" t="s">
        <v>12</v>
      </c>
      <c r="D359" s="8">
        <v>8</v>
      </c>
      <c r="E359" s="5" t="str">
        <f>VLOOKUP(D359,Klienci!$B$2:$C$25,2,0)</f>
        <v>SKALA BIELSKO-BIALA</v>
      </c>
      <c r="F359" s="5" t="str">
        <f>VLOOKUP(E359,Klienci!$C$2:$D$25,2,0)</f>
        <v>inna hurtownia</v>
      </c>
      <c r="G359" s="5" t="str">
        <f>VLOOKUP(E359,Klienci!$C$2:$E$25,3,0)</f>
        <v>południowy</v>
      </c>
      <c r="H359" s="9">
        <v>1317.61</v>
      </c>
      <c r="I359" s="9">
        <f t="shared" si="85"/>
        <v>303.05</v>
      </c>
      <c r="J359" s="9">
        <f t="shared" si="86"/>
        <v>1620.6599999999999</v>
      </c>
      <c r="K359" s="6">
        <f t="shared" si="87"/>
        <v>45192</v>
      </c>
      <c r="L359" s="6">
        <v>45195</v>
      </c>
      <c r="M359" s="5">
        <f t="shared" si="88"/>
        <v>3</v>
      </c>
      <c r="N359" s="5" t="str">
        <f t="shared" si="89"/>
        <v>kw.3</v>
      </c>
    </row>
    <row r="360" spans="1:14" outlineLevel="3" x14ac:dyDescent="0.2">
      <c r="A360" s="5">
        <v>282</v>
      </c>
      <c r="B360" s="6">
        <v>45211</v>
      </c>
      <c r="C360" s="7" t="s">
        <v>12</v>
      </c>
      <c r="D360" s="8">
        <v>8</v>
      </c>
      <c r="E360" s="5" t="str">
        <f>VLOOKUP(D360,Klienci!$B$2:$C$25,2,0)</f>
        <v>SKALA BIELSKO-BIALA</v>
      </c>
      <c r="F360" s="5" t="str">
        <f>VLOOKUP(E360,Klienci!$C$2:$D$25,2,0)</f>
        <v>inna hurtownia</v>
      </c>
      <c r="G360" s="5" t="str">
        <f>VLOOKUP(E360,Klienci!$C$2:$E$25,3,0)</f>
        <v>południowy</v>
      </c>
      <c r="H360" s="9">
        <v>3044.44</v>
      </c>
      <c r="I360" s="9">
        <f t="shared" si="85"/>
        <v>700.22</v>
      </c>
      <c r="J360" s="9">
        <f t="shared" si="86"/>
        <v>3744.66</v>
      </c>
      <c r="K360" s="6">
        <f t="shared" si="87"/>
        <v>45232</v>
      </c>
      <c r="L360" s="6">
        <v>45230</v>
      </c>
      <c r="M360" s="5">
        <f t="shared" si="88"/>
        <v>-2</v>
      </c>
      <c r="N360" s="5" t="str">
        <f t="shared" si="89"/>
        <v>kw.4</v>
      </c>
    </row>
    <row r="361" spans="1:14" outlineLevel="3" x14ac:dyDescent="0.2">
      <c r="A361" s="5">
        <v>285</v>
      </c>
      <c r="B361" s="6">
        <v>45214</v>
      </c>
      <c r="C361" s="7" t="s">
        <v>12</v>
      </c>
      <c r="D361" s="8">
        <v>8</v>
      </c>
      <c r="E361" s="5" t="str">
        <f>VLOOKUP(D361,Klienci!$B$2:$C$25,2,0)</f>
        <v>SKALA BIELSKO-BIALA</v>
      </c>
      <c r="F361" s="5" t="str">
        <f>VLOOKUP(E361,Klienci!$C$2:$D$25,2,0)</f>
        <v>inna hurtownia</v>
      </c>
      <c r="G361" s="5" t="str">
        <f>VLOOKUP(E361,Klienci!$C$2:$E$25,3,0)</f>
        <v>południowy</v>
      </c>
      <c r="H361" s="9">
        <v>4691.4799999999996</v>
      </c>
      <c r="I361" s="9">
        <f t="shared" si="85"/>
        <v>1079.04</v>
      </c>
      <c r="J361" s="9">
        <f t="shared" si="86"/>
        <v>5770.5199999999995</v>
      </c>
      <c r="K361" s="6">
        <f t="shared" si="87"/>
        <v>45235</v>
      </c>
      <c r="L361" s="6">
        <v>45239</v>
      </c>
      <c r="M361" s="5">
        <f t="shared" si="88"/>
        <v>4</v>
      </c>
      <c r="N361" s="5" t="str">
        <f t="shared" si="89"/>
        <v>kw.4</v>
      </c>
    </row>
    <row r="362" spans="1:14" outlineLevel="3" x14ac:dyDescent="0.2">
      <c r="A362" s="5">
        <v>286</v>
      </c>
      <c r="B362" s="6">
        <v>45215</v>
      </c>
      <c r="C362" s="7" t="s">
        <v>12</v>
      </c>
      <c r="D362" s="8">
        <v>8</v>
      </c>
      <c r="E362" s="5" t="str">
        <f>VLOOKUP(D362,Klienci!$B$2:$C$25,2,0)</f>
        <v>SKALA BIELSKO-BIALA</v>
      </c>
      <c r="F362" s="5" t="str">
        <f>VLOOKUP(E362,Klienci!$C$2:$D$25,2,0)</f>
        <v>inna hurtownia</v>
      </c>
      <c r="G362" s="5" t="str">
        <f>VLOOKUP(E362,Klienci!$C$2:$E$25,3,0)</f>
        <v>południowy</v>
      </c>
      <c r="H362" s="9">
        <v>6649.55</v>
      </c>
      <c r="I362" s="9">
        <f t="shared" si="85"/>
        <v>1529.4</v>
      </c>
      <c r="J362" s="9">
        <f t="shared" si="86"/>
        <v>8178.9500000000007</v>
      </c>
      <c r="K362" s="6">
        <f t="shared" si="87"/>
        <v>45236</v>
      </c>
      <c r="L362" s="6">
        <v>45241</v>
      </c>
      <c r="M362" s="5">
        <f t="shared" si="88"/>
        <v>5</v>
      </c>
      <c r="N362" s="5" t="str">
        <f t="shared" si="89"/>
        <v>kw.4</v>
      </c>
    </row>
    <row r="363" spans="1:14" outlineLevel="3" x14ac:dyDescent="0.2">
      <c r="A363" s="5">
        <v>299</v>
      </c>
      <c r="B363" s="6">
        <v>45228</v>
      </c>
      <c r="C363" s="7" t="s">
        <v>11</v>
      </c>
      <c r="D363" s="8">
        <v>8</v>
      </c>
      <c r="E363" s="5" t="str">
        <f>VLOOKUP(D363,Klienci!$B$2:$C$25,2,0)</f>
        <v>SKALA BIELSKO-BIALA</v>
      </c>
      <c r="F363" s="5" t="str">
        <f>VLOOKUP(E363,Klienci!$C$2:$D$25,2,0)</f>
        <v>inna hurtownia</v>
      </c>
      <c r="G363" s="5" t="str">
        <f>VLOOKUP(E363,Klienci!$C$2:$E$25,3,0)</f>
        <v>południowy</v>
      </c>
      <c r="H363" s="9">
        <v>793.14</v>
      </c>
      <c r="I363" s="9">
        <f t="shared" si="85"/>
        <v>182.42</v>
      </c>
      <c r="J363" s="9">
        <f t="shared" si="86"/>
        <v>975.56</v>
      </c>
      <c r="K363" s="6">
        <f t="shared" si="87"/>
        <v>45249</v>
      </c>
      <c r="L363" s="6">
        <v>45247</v>
      </c>
      <c r="M363" s="5">
        <f t="shared" si="88"/>
        <v>-2</v>
      </c>
      <c r="N363" s="5" t="str">
        <f t="shared" si="89"/>
        <v>kw.4</v>
      </c>
    </row>
    <row r="364" spans="1:14" outlineLevel="3" x14ac:dyDescent="0.2">
      <c r="A364" s="5">
        <v>304</v>
      </c>
      <c r="B364" s="6">
        <v>45235</v>
      </c>
      <c r="C364" s="7" t="s">
        <v>11</v>
      </c>
      <c r="D364" s="8">
        <v>8</v>
      </c>
      <c r="E364" s="5" t="str">
        <f>VLOOKUP(D364,Klienci!$B$2:$C$25,2,0)</f>
        <v>SKALA BIELSKO-BIALA</v>
      </c>
      <c r="F364" s="5" t="str">
        <f>VLOOKUP(E364,Klienci!$C$2:$D$25,2,0)</f>
        <v>inna hurtownia</v>
      </c>
      <c r="G364" s="5" t="str">
        <f>VLOOKUP(E364,Klienci!$C$2:$E$25,3,0)</f>
        <v>południowy</v>
      </c>
      <c r="H364" s="9">
        <v>8623.75</v>
      </c>
      <c r="I364" s="9">
        <f t="shared" si="85"/>
        <v>1983.46</v>
      </c>
      <c r="J364" s="9">
        <f t="shared" si="86"/>
        <v>10607.21</v>
      </c>
      <c r="K364" s="6">
        <f t="shared" si="87"/>
        <v>45256</v>
      </c>
      <c r="L364" s="6">
        <v>45260</v>
      </c>
      <c r="M364" s="5">
        <f t="shared" si="88"/>
        <v>4</v>
      </c>
      <c r="N364" s="5" t="str">
        <f t="shared" si="89"/>
        <v>kw.4</v>
      </c>
    </row>
    <row r="365" spans="1:14" outlineLevel="2" x14ac:dyDescent="0.2">
      <c r="A365" s="5"/>
      <c r="B365" s="6"/>
      <c r="C365" s="7"/>
      <c r="D365" s="8"/>
      <c r="E365" s="37" t="s">
        <v>90</v>
      </c>
      <c r="F365" s="5"/>
      <c r="G365" s="5"/>
      <c r="H365" s="9">
        <f>SUBTOTAL(9,H351:H364)</f>
        <v>59285.260000000009</v>
      </c>
      <c r="I365" s="9"/>
      <c r="J365" s="9">
        <f>SUBTOTAL(9,J351:J364)</f>
        <v>72920.88</v>
      </c>
      <c r="K365" s="6"/>
      <c r="L365" s="6"/>
      <c r="M365" s="5"/>
      <c r="N365" s="5"/>
    </row>
    <row r="366" spans="1:14" outlineLevel="3" x14ac:dyDescent="0.2">
      <c r="A366" s="5">
        <v>65</v>
      </c>
      <c r="B366" s="6">
        <v>44991</v>
      </c>
      <c r="C366" s="7" t="s">
        <v>11</v>
      </c>
      <c r="D366" s="8">
        <v>9</v>
      </c>
      <c r="E366" s="5" t="str">
        <f>VLOOKUP(D366,Klienci!$B$2:$C$25,2,0)</f>
        <v>TRATWA BRWINOW</v>
      </c>
      <c r="F366" s="5" t="str">
        <f>VLOOKUP(E366,Klienci!$C$2:$D$25,2,0)</f>
        <v>inna hurtownia</v>
      </c>
      <c r="G366" s="5" t="str">
        <f>VLOOKUP(E366,Klienci!$C$2:$E$25,3,0)</f>
        <v>centralny i wschodni</v>
      </c>
      <c r="H366" s="9">
        <v>3395.14</v>
      </c>
      <c r="I366" s="9">
        <f t="shared" ref="I366:I375" si="90">ROUND(H366*VAT,2)</f>
        <v>780.88</v>
      </c>
      <c r="J366" s="9">
        <f t="shared" ref="J366:J375" si="91">H366+I366</f>
        <v>4176.0199999999995</v>
      </c>
      <c r="K366" s="6">
        <f t="shared" ref="K366:K375" si="92">IF(F366=$R$2,EDATE(B366,1),IF(F366=$R$3,B366+21,B366+14))</f>
        <v>45012</v>
      </c>
      <c r="L366" s="6">
        <v>45011</v>
      </c>
      <c r="M366" s="5">
        <f t="shared" ref="M366:M375" si="93">L366-K366</f>
        <v>-1</v>
      </c>
      <c r="N366" s="5" t="str">
        <f t="shared" ref="N366:N375" si="94">VLOOKUP(L366,$Q$6:$R$12,2,1)</f>
        <v>kw.1</v>
      </c>
    </row>
    <row r="367" spans="1:14" outlineLevel="3" x14ac:dyDescent="0.2">
      <c r="A367" s="5">
        <v>88</v>
      </c>
      <c r="B367" s="6">
        <v>45021</v>
      </c>
      <c r="C367" s="7" t="s">
        <v>12</v>
      </c>
      <c r="D367" s="8">
        <v>9</v>
      </c>
      <c r="E367" s="5" t="str">
        <f>VLOOKUP(D367,Klienci!$B$2:$C$25,2,0)</f>
        <v>TRATWA BRWINOW</v>
      </c>
      <c r="F367" s="5" t="str">
        <f>VLOOKUP(E367,Klienci!$C$2:$D$25,2,0)</f>
        <v>inna hurtownia</v>
      </c>
      <c r="G367" s="5" t="str">
        <f>VLOOKUP(E367,Klienci!$C$2:$E$25,3,0)</f>
        <v>centralny i wschodni</v>
      </c>
      <c r="H367" s="9">
        <v>3246.47</v>
      </c>
      <c r="I367" s="9">
        <f t="shared" si="90"/>
        <v>746.69</v>
      </c>
      <c r="J367" s="9">
        <f t="shared" si="91"/>
        <v>3993.16</v>
      </c>
      <c r="K367" s="6">
        <f t="shared" si="92"/>
        <v>45042</v>
      </c>
      <c r="L367" s="6">
        <v>45043</v>
      </c>
      <c r="M367" s="5">
        <f t="shared" si="93"/>
        <v>1</v>
      </c>
      <c r="N367" s="5" t="str">
        <f t="shared" si="94"/>
        <v>kw.2</v>
      </c>
    </row>
    <row r="368" spans="1:14" outlineLevel="3" x14ac:dyDescent="0.2">
      <c r="A368" s="5">
        <v>154</v>
      </c>
      <c r="B368" s="6">
        <v>45086</v>
      </c>
      <c r="C368" s="7" t="s">
        <v>12</v>
      </c>
      <c r="D368" s="8">
        <v>9</v>
      </c>
      <c r="E368" s="5" t="str">
        <f>VLOOKUP(D368,Klienci!$B$2:$C$25,2,0)</f>
        <v>TRATWA BRWINOW</v>
      </c>
      <c r="F368" s="5" t="str">
        <f>VLOOKUP(E368,Klienci!$C$2:$D$25,2,0)</f>
        <v>inna hurtownia</v>
      </c>
      <c r="G368" s="5" t="str">
        <f>VLOOKUP(E368,Klienci!$C$2:$E$25,3,0)</f>
        <v>centralny i wschodni</v>
      </c>
      <c r="H368" s="9">
        <v>2468.23</v>
      </c>
      <c r="I368" s="9">
        <f t="shared" si="90"/>
        <v>567.69000000000005</v>
      </c>
      <c r="J368" s="9">
        <f t="shared" si="91"/>
        <v>3035.92</v>
      </c>
      <c r="K368" s="6">
        <f t="shared" si="92"/>
        <v>45107</v>
      </c>
      <c r="L368" s="6">
        <v>45108</v>
      </c>
      <c r="M368" s="5">
        <f t="shared" si="93"/>
        <v>1</v>
      </c>
      <c r="N368" s="5" t="str">
        <f t="shared" si="94"/>
        <v>kw.3</v>
      </c>
    </row>
    <row r="369" spans="1:14" outlineLevel="3" x14ac:dyDescent="0.2">
      <c r="A369" s="5">
        <v>166</v>
      </c>
      <c r="B369" s="6">
        <v>45096</v>
      </c>
      <c r="C369" s="7" t="s">
        <v>11</v>
      </c>
      <c r="D369" s="8">
        <v>9</v>
      </c>
      <c r="E369" s="5" t="str">
        <f>VLOOKUP(D369,Klienci!$B$2:$C$25,2,0)</f>
        <v>TRATWA BRWINOW</v>
      </c>
      <c r="F369" s="5" t="str">
        <f>VLOOKUP(E369,Klienci!$C$2:$D$25,2,0)</f>
        <v>inna hurtownia</v>
      </c>
      <c r="G369" s="5" t="str">
        <f>VLOOKUP(E369,Klienci!$C$2:$E$25,3,0)</f>
        <v>centralny i wschodni</v>
      </c>
      <c r="H369" s="9">
        <v>3623.11</v>
      </c>
      <c r="I369" s="9">
        <f t="shared" si="90"/>
        <v>833.32</v>
      </c>
      <c r="J369" s="9">
        <f t="shared" si="91"/>
        <v>4456.43</v>
      </c>
      <c r="K369" s="6">
        <f t="shared" si="92"/>
        <v>45117</v>
      </c>
      <c r="L369" s="6">
        <v>45119</v>
      </c>
      <c r="M369" s="5">
        <f t="shared" si="93"/>
        <v>2</v>
      </c>
      <c r="N369" s="5" t="str">
        <f t="shared" si="94"/>
        <v>kw.3</v>
      </c>
    </row>
    <row r="370" spans="1:14" outlineLevel="3" x14ac:dyDescent="0.2">
      <c r="A370" s="5">
        <v>178</v>
      </c>
      <c r="B370" s="6">
        <v>45106</v>
      </c>
      <c r="C370" s="7" t="s">
        <v>11</v>
      </c>
      <c r="D370" s="8">
        <v>9</v>
      </c>
      <c r="E370" s="5" t="str">
        <f>VLOOKUP(D370,Klienci!$B$2:$C$25,2,0)</f>
        <v>TRATWA BRWINOW</v>
      </c>
      <c r="F370" s="5" t="str">
        <f>VLOOKUP(E370,Klienci!$C$2:$D$25,2,0)</f>
        <v>inna hurtownia</v>
      </c>
      <c r="G370" s="5" t="str">
        <f>VLOOKUP(E370,Klienci!$C$2:$E$25,3,0)</f>
        <v>centralny i wschodni</v>
      </c>
      <c r="H370" s="9">
        <v>4202.2</v>
      </c>
      <c r="I370" s="9">
        <f t="shared" si="90"/>
        <v>966.51</v>
      </c>
      <c r="J370" s="9">
        <f t="shared" si="91"/>
        <v>5168.71</v>
      </c>
      <c r="K370" s="6">
        <f t="shared" si="92"/>
        <v>45127</v>
      </c>
      <c r="L370" s="6">
        <v>45127</v>
      </c>
      <c r="M370" s="5">
        <f t="shared" si="93"/>
        <v>0</v>
      </c>
      <c r="N370" s="5" t="str">
        <f t="shared" si="94"/>
        <v>kw.3</v>
      </c>
    </row>
    <row r="371" spans="1:14" outlineLevel="3" x14ac:dyDescent="0.2">
      <c r="A371" s="5">
        <v>191</v>
      </c>
      <c r="B371" s="6">
        <v>45118</v>
      </c>
      <c r="C371" s="7" t="s">
        <v>11</v>
      </c>
      <c r="D371" s="8">
        <v>9</v>
      </c>
      <c r="E371" s="5" t="str">
        <f>VLOOKUP(D371,Klienci!$B$2:$C$25,2,0)</f>
        <v>TRATWA BRWINOW</v>
      </c>
      <c r="F371" s="5" t="str">
        <f>VLOOKUP(E371,Klienci!$C$2:$D$25,2,0)</f>
        <v>inna hurtownia</v>
      </c>
      <c r="G371" s="5" t="str">
        <f>VLOOKUP(E371,Klienci!$C$2:$E$25,3,0)</f>
        <v>centralny i wschodni</v>
      </c>
      <c r="H371" s="9">
        <v>2957.59</v>
      </c>
      <c r="I371" s="9">
        <f t="shared" si="90"/>
        <v>680.25</v>
      </c>
      <c r="J371" s="9">
        <f t="shared" si="91"/>
        <v>3637.84</v>
      </c>
      <c r="K371" s="6">
        <f t="shared" si="92"/>
        <v>45139</v>
      </c>
      <c r="L371" s="6">
        <v>45141</v>
      </c>
      <c r="M371" s="5">
        <f t="shared" si="93"/>
        <v>2</v>
      </c>
      <c r="N371" s="5" t="str">
        <f t="shared" si="94"/>
        <v>kw.3</v>
      </c>
    </row>
    <row r="372" spans="1:14" outlineLevel="3" x14ac:dyDescent="0.2">
      <c r="A372" s="5">
        <v>206</v>
      </c>
      <c r="B372" s="6">
        <v>45129</v>
      </c>
      <c r="C372" s="7" t="s">
        <v>11</v>
      </c>
      <c r="D372" s="8">
        <v>9</v>
      </c>
      <c r="E372" s="5" t="str">
        <f>VLOOKUP(D372,Klienci!$B$2:$C$25,2,0)</f>
        <v>TRATWA BRWINOW</v>
      </c>
      <c r="F372" s="5" t="str">
        <f>VLOOKUP(E372,Klienci!$C$2:$D$25,2,0)</f>
        <v>inna hurtownia</v>
      </c>
      <c r="G372" s="5" t="str">
        <f>VLOOKUP(E372,Klienci!$C$2:$E$25,3,0)</f>
        <v>centralny i wschodni</v>
      </c>
      <c r="H372" s="9">
        <v>4417.5600000000004</v>
      </c>
      <c r="I372" s="9">
        <f t="shared" si="90"/>
        <v>1016.04</v>
      </c>
      <c r="J372" s="9">
        <f t="shared" si="91"/>
        <v>5433.6</v>
      </c>
      <c r="K372" s="6">
        <f t="shared" si="92"/>
        <v>45150</v>
      </c>
      <c r="L372" s="6">
        <v>45151</v>
      </c>
      <c r="M372" s="5">
        <f t="shared" si="93"/>
        <v>1</v>
      </c>
      <c r="N372" s="5" t="str">
        <f t="shared" si="94"/>
        <v>kw.3</v>
      </c>
    </row>
    <row r="373" spans="1:14" outlineLevel="3" x14ac:dyDescent="0.2">
      <c r="A373" s="5">
        <v>294</v>
      </c>
      <c r="B373" s="6">
        <v>45224</v>
      </c>
      <c r="C373" s="7" t="s">
        <v>11</v>
      </c>
      <c r="D373" s="8">
        <v>9</v>
      </c>
      <c r="E373" s="5" t="str">
        <f>VLOOKUP(D373,Klienci!$B$2:$C$25,2,0)</f>
        <v>TRATWA BRWINOW</v>
      </c>
      <c r="F373" s="5" t="str">
        <f>VLOOKUP(E373,Klienci!$C$2:$D$25,2,0)</f>
        <v>inna hurtownia</v>
      </c>
      <c r="G373" s="5" t="str">
        <f>VLOOKUP(E373,Klienci!$C$2:$E$25,3,0)</f>
        <v>centralny i wschodni</v>
      </c>
      <c r="H373" s="9">
        <v>4006.3</v>
      </c>
      <c r="I373" s="9">
        <f t="shared" si="90"/>
        <v>921.45</v>
      </c>
      <c r="J373" s="9">
        <f t="shared" si="91"/>
        <v>4927.75</v>
      </c>
      <c r="K373" s="6">
        <f t="shared" si="92"/>
        <v>45245</v>
      </c>
      <c r="L373" s="6">
        <v>45244</v>
      </c>
      <c r="M373" s="5">
        <f t="shared" si="93"/>
        <v>-1</v>
      </c>
      <c r="N373" s="5" t="str">
        <f t="shared" si="94"/>
        <v>kw.4</v>
      </c>
    </row>
    <row r="374" spans="1:14" outlineLevel="3" x14ac:dyDescent="0.2">
      <c r="A374" s="5">
        <v>326</v>
      </c>
      <c r="B374" s="6">
        <v>45262</v>
      </c>
      <c r="C374" s="7" t="s">
        <v>11</v>
      </c>
      <c r="D374" s="8">
        <v>9</v>
      </c>
      <c r="E374" s="5" t="str">
        <f>VLOOKUP(D374,Klienci!$B$2:$C$25,2,0)</f>
        <v>TRATWA BRWINOW</v>
      </c>
      <c r="F374" s="5" t="str">
        <f>VLOOKUP(E374,Klienci!$C$2:$D$25,2,0)</f>
        <v>inna hurtownia</v>
      </c>
      <c r="G374" s="5" t="str">
        <f>VLOOKUP(E374,Klienci!$C$2:$E$25,3,0)</f>
        <v>centralny i wschodni</v>
      </c>
      <c r="H374" s="9">
        <v>4594.03</v>
      </c>
      <c r="I374" s="9">
        <f t="shared" si="90"/>
        <v>1056.6300000000001</v>
      </c>
      <c r="J374" s="9">
        <f t="shared" si="91"/>
        <v>5650.66</v>
      </c>
      <c r="K374" s="6">
        <f t="shared" si="92"/>
        <v>45283</v>
      </c>
      <c r="L374" s="6">
        <v>45284</v>
      </c>
      <c r="M374" s="5">
        <f t="shared" si="93"/>
        <v>1</v>
      </c>
      <c r="N374" s="5" t="str">
        <f t="shared" si="94"/>
        <v>kw.4</v>
      </c>
    </row>
    <row r="375" spans="1:14" outlineLevel="3" x14ac:dyDescent="0.2">
      <c r="A375" s="5">
        <v>333</v>
      </c>
      <c r="B375" s="6">
        <v>45276</v>
      </c>
      <c r="C375" s="7" t="s">
        <v>12</v>
      </c>
      <c r="D375" s="8">
        <v>9</v>
      </c>
      <c r="E375" s="5" t="str">
        <f>VLOOKUP(D375,Klienci!$B$2:$C$25,2,0)</f>
        <v>TRATWA BRWINOW</v>
      </c>
      <c r="F375" s="5" t="str">
        <f>VLOOKUP(E375,Klienci!$C$2:$D$25,2,0)</f>
        <v>inna hurtownia</v>
      </c>
      <c r="G375" s="5" t="str">
        <f>VLOOKUP(E375,Klienci!$C$2:$E$25,3,0)</f>
        <v>centralny i wschodni</v>
      </c>
      <c r="H375" s="9">
        <v>3499.96</v>
      </c>
      <c r="I375" s="9">
        <f t="shared" si="90"/>
        <v>804.99</v>
      </c>
      <c r="J375" s="9">
        <f t="shared" si="91"/>
        <v>4304.95</v>
      </c>
      <c r="K375" s="6">
        <f t="shared" si="92"/>
        <v>45297</v>
      </c>
      <c r="L375" s="6">
        <v>45299</v>
      </c>
      <c r="M375" s="5">
        <f t="shared" si="93"/>
        <v>2</v>
      </c>
      <c r="N375" s="5">
        <f t="shared" si="94"/>
        <v>2024</v>
      </c>
    </row>
    <row r="376" spans="1:14" outlineLevel="2" x14ac:dyDescent="0.2">
      <c r="B376" s="22"/>
      <c r="E376" s="17" t="s">
        <v>91</v>
      </c>
      <c r="H376" s="14">
        <f>SUBTOTAL(9,H366:H375)</f>
        <v>36410.590000000004</v>
      </c>
      <c r="J376" s="14">
        <f>SUBTOTAL(9,J366:J375)</f>
        <v>44785.039999999994</v>
      </c>
      <c r="L376" s="22"/>
    </row>
    <row r="377" spans="1:14" outlineLevel="1" x14ac:dyDescent="0.2">
      <c r="B377" s="22"/>
      <c r="F377" s="17" t="s">
        <v>68</v>
      </c>
      <c r="H377" s="14">
        <f>SUBTOTAL(9,H302:H375)</f>
        <v>334283.98999999987</v>
      </c>
      <c r="J377" s="14">
        <f>SUBTOTAL(9,J302:J375)</f>
        <v>411169.35999999987</v>
      </c>
      <c r="L377" s="22"/>
    </row>
    <row r="378" spans="1:14" x14ac:dyDescent="0.2">
      <c r="B378" s="22"/>
      <c r="F378" s="17" t="s">
        <v>65</v>
      </c>
      <c r="H378" s="14">
        <f>SUBTOTAL(9,H2:H375)</f>
        <v>2379419.370000001</v>
      </c>
      <c r="J378" s="14">
        <f>SUBTOTAL(9,J2:J375)</f>
        <v>2926685.8099999982</v>
      </c>
      <c r="L378" s="22"/>
    </row>
  </sheetData>
  <sortState xmlns:xlrd2="http://schemas.microsoft.com/office/spreadsheetml/2017/richdata2" ref="A2:N389">
    <sortCondition ref="F2:F389" customList="zakład przemysłowy,dealer autoryzowany,inna hurtownia"/>
    <sortCondition ref="E2:E389"/>
  </sortState>
  <dataConsolidate/>
  <dataValidations count="1">
    <dataValidation type="date" operator="greaterThanOrEqual" allowBlank="1" showInputMessage="1" showErrorMessage="1" sqref="L287:L299 L70:L77 L2:L7 L9:L16 L18:L32 L34:L35 L37:L38 L40:L42 L44:L52 L54:L58 L60:L63 L65:L68 L80:L128 L130:L139 L141:L153 L155:L173 L175:L207 L209:L285 L302:L326 L328:L332 L334:L349 L351:L364 L366:L375" xr:uid="{035EC9D0-57B7-4B8A-857D-5E79DF2774A6}">
      <formula1>B2</formula1>
    </dataValidation>
  </dataValidations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>
    <oddFooter>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58B4-9751-4282-9C81-18E1DD71B01A}">
  <sheetPr>
    <pageSetUpPr fitToPage="1"/>
  </sheetPr>
  <dimension ref="A1:R351"/>
  <sheetViews>
    <sheetView zoomScale="115" zoomScaleNormal="115" workbookViewId="0">
      <pane xSplit="2" ySplit="1" topLeftCell="H2" activePane="bottomRight" state="frozen"/>
      <selection activeCell="F15" sqref="F15"/>
      <selection pane="topRight" activeCell="F15" sqref="F15"/>
      <selection pane="bottomLeft" activeCell="F15" sqref="F15"/>
      <selection pane="bottomRight" activeCell="O9" sqref="O9"/>
    </sheetView>
  </sheetViews>
  <sheetFormatPr defaultColWidth="8.85546875" defaultRowHeight="12.75" x14ac:dyDescent="0.2"/>
  <cols>
    <col min="1" max="1" width="4.140625" style="10" bestFit="1" customWidth="1"/>
    <col min="2" max="2" width="11.140625" style="11" customWidth="1"/>
    <col min="3" max="3" width="9.42578125" style="12" customWidth="1"/>
    <col min="4" max="4" width="7.5703125" style="13" customWidth="1"/>
    <col min="5" max="5" width="25.140625" style="10" customWidth="1"/>
    <col min="6" max="6" width="18.28515625" style="10" bestFit="1" customWidth="1"/>
    <col min="7" max="7" width="18.140625" style="10" bestFit="1" customWidth="1"/>
    <col min="8" max="8" width="9.85546875" style="14" bestFit="1" customWidth="1"/>
    <col min="9" max="10" width="9.85546875" style="14" customWidth="1"/>
    <col min="11" max="11" width="10.85546875" style="22" customWidth="1"/>
    <col min="12" max="12" width="11.140625" style="10" customWidth="1"/>
    <col min="13" max="13" width="9.42578125" style="10" customWidth="1"/>
    <col min="14" max="14" width="7.5703125" style="10" customWidth="1"/>
    <col min="15" max="16" width="8.85546875" style="10"/>
    <col min="17" max="17" width="41.7109375" style="10" customWidth="1"/>
    <col min="18" max="18" width="18" style="10" customWidth="1"/>
    <col min="19" max="16384" width="8.85546875" style="10"/>
  </cols>
  <sheetData>
    <row r="1" spans="1:18" s="4" customFormat="1" ht="26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51</v>
      </c>
      <c r="J1" s="3" t="s">
        <v>52</v>
      </c>
      <c r="K1" s="21" t="s">
        <v>8</v>
      </c>
      <c r="L1" s="1" t="s">
        <v>9</v>
      </c>
      <c r="M1" s="1" t="s">
        <v>10</v>
      </c>
      <c r="N1" s="1" t="s">
        <v>55</v>
      </c>
      <c r="Q1" s="4" t="s">
        <v>53</v>
      </c>
      <c r="R1" s="4" t="s">
        <v>5</v>
      </c>
    </row>
    <row r="2" spans="1:18" x14ac:dyDescent="0.2">
      <c r="A2" s="5">
        <v>3</v>
      </c>
      <c r="B2" s="6">
        <v>44928</v>
      </c>
      <c r="C2" s="7" t="s">
        <v>11</v>
      </c>
      <c r="D2" s="8">
        <v>21</v>
      </c>
      <c r="E2" s="5" t="str">
        <f>VLOOKUP(D2,Klienci!$B$2:$C$25,2,0)</f>
        <v>SALET LODZ</v>
      </c>
      <c r="F2" s="5" t="str">
        <f>VLOOKUP(E2,Klienci!$C$2:$D$25,2,0)</f>
        <v>zakład przemysłowy</v>
      </c>
      <c r="G2" s="5" t="str">
        <f>VLOOKUP(E2,Klienci!$C$2:$E$25,3,0)</f>
        <v>centralny i wschodni</v>
      </c>
      <c r="H2" s="9">
        <v>2691.11</v>
      </c>
      <c r="I2" s="9">
        <f t="shared" ref="I2:I65" si="0">ROUND(H2*VAT,2)</f>
        <v>618.96</v>
      </c>
      <c r="J2" s="9">
        <f t="shared" ref="J2:J65" si="1">H2+I2</f>
        <v>3310.07</v>
      </c>
      <c r="K2" s="6">
        <f t="shared" ref="K2:K65" si="2">IF(F2=$R$2,EDATE(B2,1),IF(F2=$R$3,B2+21,B2+14))</f>
        <v>44942</v>
      </c>
      <c r="L2" s="6">
        <v>44944</v>
      </c>
      <c r="M2" s="5">
        <f t="shared" ref="M2:M65" si="3">L2-K2</f>
        <v>2</v>
      </c>
      <c r="N2" s="5" t="str">
        <f t="shared" ref="N2:N65" si="4">VLOOKUP(L2,$Q$6:$R$11,2,1)</f>
        <v>kw.1</v>
      </c>
      <c r="Q2" s="20">
        <v>0.23</v>
      </c>
      <c r="R2" s="10" t="s">
        <v>19</v>
      </c>
    </row>
    <row r="3" spans="1:18" x14ac:dyDescent="0.2">
      <c r="A3" s="5">
        <v>7</v>
      </c>
      <c r="B3" s="6">
        <v>44930</v>
      </c>
      <c r="C3" s="7" t="s">
        <v>11</v>
      </c>
      <c r="D3" s="8">
        <v>13</v>
      </c>
      <c r="E3" s="5" t="str">
        <f>VLOOKUP(D3,Klienci!$B$2:$C$25,2,0)</f>
        <v>MORZE SZCZECIN</v>
      </c>
      <c r="F3" s="5" t="str">
        <f>VLOOKUP(E3,Klienci!$C$2:$D$25,2,0)</f>
        <v>zakład przemysłowy</v>
      </c>
      <c r="G3" s="5" t="str">
        <f>VLOOKUP(E3,Klienci!$C$2:$E$25,3,0)</f>
        <v>północny</v>
      </c>
      <c r="H3" s="9">
        <v>1665.02</v>
      </c>
      <c r="I3" s="9">
        <f t="shared" si="0"/>
        <v>382.95</v>
      </c>
      <c r="J3" s="9">
        <f t="shared" si="1"/>
        <v>2047.97</v>
      </c>
      <c r="K3" s="6">
        <f t="shared" si="2"/>
        <v>44944</v>
      </c>
      <c r="L3" s="6">
        <v>44961</v>
      </c>
      <c r="M3" s="5">
        <f t="shared" si="3"/>
        <v>17</v>
      </c>
      <c r="N3" s="5" t="str">
        <f t="shared" si="4"/>
        <v>kw.1</v>
      </c>
      <c r="R3" s="10" t="s">
        <v>33</v>
      </c>
    </row>
    <row r="4" spans="1:18" x14ac:dyDescent="0.2">
      <c r="A4" s="5">
        <v>11</v>
      </c>
      <c r="B4" s="6">
        <v>44934</v>
      </c>
      <c r="C4" s="7" t="s">
        <v>11</v>
      </c>
      <c r="D4" s="8">
        <v>11</v>
      </c>
      <c r="E4" s="5" t="str">
        <f>VLOOKUP(D4,Klienci!$B$2:$C$25,2,0)</f>
        <v>CAZAR WARSZAWA</v>
      </c>
      <c r="F4" s="5" t="str">
        <f>VLOOKUP(E4,Klienci!$C$2:$D$25,2,0)</f>
        <v>zakład przemysłowy</v>
      </c>
      <c r="G4" s="5" t="str">
        <f>VLOOKUP(E4,Klienci!$C$2:$E$25,3,0)</f>
        <v>centralny i wschodni</v>
      </c>
      <c r="H4" s="9">
        <v>1032.78</v>
      </c>
      <c r="I4" s="9">
        <f t="shared" si="0"/>
        <v>237.54</v>
      </c>
      <c r="J4" s="9">
        <f t="shared" si="1"/>
        <v>1270.32</v>
      </c>
      <c r="K4" s="6">
        <f t="shared" si="2"/>
        <v>44948</v>
      </c>
      <c r="L4" s="6">
        <v>44952</v>
      </c>
      <c r="M4" s="5">
        <f t="shared" si="3"/>
        <v>4</v>
      </c>
      <c r="N4" s="5" t="str">
        <f t="shared" si="4"/>
        <v>kw.1</v>
      </c>
      <c r="R4" s="10" t="s">
        <v>40</v>
      </c>
    </row>
    <row r="5" spans="1:18" x14ac:dyDescent="0.2">
      <c r="A5" s="5">
        <v>12</v>
      </c>
      <c r="B5" s="6">
        <v>44934</v>
      </c>
      <c r="C5" s="7" t="s">
        <v>11</v>
      </c>
      <c r="D5" s="8">
        <v>13</v>
      </c>
      <c r="E5" s="5" t="str">
        <f>VLOOKUP(D5,Klienci!$B$2:$C$25,2,0)</f>
        <v>MORZE SZCZECIN</v>
      </c>
      <c r="F5" s="5" t="str">
        <f>VLOOKUP(E5,Klienci!$C$2:$D$25,2,0)</f>
        <v>zakład przemysłowy</v>
      </c>
      <c r="G5" s="5" t="str">
        <f>VLOOKUP(E5,Klienci!$C$2:$E$25,3,0)</f>
        <v>północny</v>
      </c>
      <c r="H5" s="9">
        <v>2664.67</v>
      </c>
      <c r="I5" s="9">
        <f t="shared" si="0"/>
        <v>612.87</v>
      </c>
      <c r="J5" s="9">
        <f t="shared" si="1"/>
        <v>3277.54</v>
      </c>
      <c r="K5" s="6">
        <f t="shared" si="2"/>
        <v>44948</v>
      </c>
      <c r="L5" s="6">
        <v>44954</v>
      </c>
      <c r="M5" s="5">
        <f t="shared" si="3"/>
        <v>6</v>
      </c>
      <c r="N5" s="5" t="str">
        <f t="shared" si="4"/>
        <v>kw.1</v>
      </c>
    </row>
    <row r="6" spans="1:18" ht="12" customHeight="1" x14ac:dyDescent="0.2">
      <c r="A6" s="5">
        <v>21</v>
      </c>
      <c r="B6" s="6">
        <v>44943</v>
      </c>
      <c r="C6" s="7" t="s">
        <v>11</v>
      </c>
      <c r="D6" s="8">
        <v>24</v>
      </c>
      <c r="E6" s="5" t="str">
        <f>VLOOKUP(D6,Klienci!$B$2:$C$25,2,0)</f>
        <v>STANDARD KALISZ</v>
      </c>
      <c r="F6" s="5" t="str">
        <f>VLOOKUP(E6,Klienci!$C$2:$D$25,2,0)</f>
        <v>zakład przemysłowy</v>
      </c>
      <c r="G6" s="5" t="str">
        <f>VLOOKUP(E6,Klienci!$C$2:$E$25,3,0)</f>
        <v>zachodni</v>
      </c>
      <c r="H6" s="9">
        <v>1831.33</v>
      </c>
      <c r="I6" s="9">
        <f t="shared" si="0"/>
        <v>421.21</v>
      </c>
      <c r="J6" s="9">
        <f t="shared" si="1"/>
        <v>2252.54</v>
      </c>
      <c r="K6" s="6">
        <f t="shared" si="2"/>
        <v>44957</v>
      </c>
      <c r="L6" s="6">
        <v>44963</v>
      </c>
      <c r="M6" s="5">
        <f t="shared" si="3"/>
        <v>6</v>
      </c>
      <c r="N6" s="5" t="str">
        <f t="shared" si="4"/>
        <v>kw.1</v>
      </c>
      <c r="Q6" s="40" t="s">
        <v>54</v>
      </c>
      <c r="R6" s="40" t="s">
        <v>55</v>
      </c>
    </row>
    <row r="7" spans="1:18" ht="15" x14ac:dyDescent="0.2">
      <c r="A7" s="5">
        <v>34</v>
      </c>
      <c r="B7" s="6">
        <v>44956</v>
      </c>
      <c r="C7" s="7" t="s">
        <v>11</v>
      </c>
      <c r="D7" s="8">
        <v>23</v>
      </c>
      <c r="E7" s="5" t="str">
        <f>VLOOKUP(D7,Klienci!$B$2:$C$25,2,0)</f>
        <v xml:space="preserve">T.CZAPLIŃSKI KRAKOW  </v>
      </c>
      <c r="F7" s="5" t="str">
        <f>VLOOKUP(E7,Klienci!$C$2:$D$25,2,0)</f>
        <v>zakład przemysłowy</v>
      </c>
      <c r="G7" s="5" t="str">
        <f>VLOOKUP(E7,Klienci!$C$2:$E$25,3,0)</f>
        <v>południowy</v>
      </c>
      <c r="H7" s="9">
        <v>1051.6199999999999</v>
      </c>
      <c r="I7" s="9">
        <f t="shared" si="0"/>
        <v>241.87</v>
      </c>
      <c r="J7" s="9">
        <f t="shared" si="1"/>
        <v>1293.4899999999998</v>
      </c>
      <c r="K7" s="6">
        <f t="shared" si="2"/>
        <v>44970</v>
      </c>
      <c r="L7" s="6">
        <v>44971</v>
      </c>
      <c r="M7" s="5">
        <f t="shared" si="3"/>
        <v>1</v>
      </c>
      <c r="N7" s="5" t="str">
        <f t="shared" si="4"/>
        <v>kw.1</v>
      </c>
      <c r="Q7" s="29">
        <v>44927</v>
      </c>
      <c r="R7" s="41" t="s">
        <v>56</v>
      </c>
    </row>
    <row r="8" spans="1:18" ht="15" x14ac:dyDescent="0.2">
      <c r="A8" s="5">
        <v>43</v>
      </c>
      <c r="B8" s="6">
        <v>44962</v>
      </c>
      <c r="C8" s="7" t="s">
        <v>11</v>
      </c>
      <c r="D8" s="8">
        <v>13</v>
      </c>
      <c r="E8" s="5" t="str">
        <f>VLOOKUP(D8,Klienci!$B$2:$C$25,2,0)</f>
        <v>MORZE SZCZECIN</v>
      </c>
      <c r="F8" s="5" t="str">
        <f>VLOOKUP(E8,Klienci!$C$2:$D$25,2,0)</f>
        <v>zakład przemysłowy</v>
      </c>
      <c r="G8" s="5" t="str">
        <f>VLOOKUP(E8,Klienci!$C$2:$E$25,3,0)</f>
        <v>północny</v>
      </c>
      <c r="H8" s="9">
        <v>622.92999999999995</v>
      </c>
      <c r="I8" s="9">
        <f t="shared" si="0"/>
        <v>143.27000000000001</v>
      </c>
      <c r="J8" s="9">
        <f t="shared" si="1"/>
        <v>766.19999999999993</v>
      </c>
      <c r="K8" s="6">
        <f t="shared" si="2"/>
        <v>44976</v>
      </c>
      <c r="L8" s="6">
        <v>44976</v>
      </c>
      <c r="M8" s="5">
        <f t="shared" si="3"/>
        <v>0</v>
      </c>
      <c r="N8" s="5" t="str">
        <f t="shared" si="4"/>
        <v>kw.1</v>
      </c>
      <c r="Q8" s="29">
        <v>45017</v>
      </c>
      <c r="R8" s="41" t="s">
        <v>57</v>
      </c>
    </row>
    <row r="9" spans="1:18" ht="15" x14ac:dyDescent="0.2">
      <c r="A9" s="5">
        <v>44</v>
      </c>
      <c r="B9" s="6">
        <v>44962</v>
      </c>
      <c r="C9" s="7" t="s">
        <v>11</v>
      </c>
      <c r="D9" s="8">
        <v>14</v>
      </c>
      <c r="E9" s="5" t="str">
        <f>VLOOKUP(D9,Klienci!$B$2:$C$25,2,0)</f>
        <v>R.MALINOWSKI MILANOWEK</v>
      </c>
      <c r="F9" s="5" t="str">
        <f>VLOOKUP(E9,Klienci!$C$2:$D$25,2,0)</f>
        <v>zakład przemysłowy</v>
      </c>
      <c r="G9" s="5" t="str">
        <f>VLOOKUP(E9,Klienci!$C$2:$E$25,3,0)</f>
        <v>centralny i wschodni</v>
      </c>
      <c r="H9" s="9">
        <v>1856.79</v>
      </c>
      <c r="I9" s="9">
        <f t="shared" si="0"/>
        <v>427.06</v>
      </c>
      <c r="J9" s="9">
        <f t="shared" si="1"/>
        <v>2283.85</v>
      </c>
      <c r="K9" s="6">
        <f t="shared" si="2"/>
        <v>44976</v>
      </c>
      <c r="L9" s="6">
        <v>44988</v>
      </c>
      <c r="M9" s="5">
        <f t="shared" si="3"/>
        <v>12</v>
      </c>
      <c r="N9" s="5" t="str">
        <f t="shared" si="4"/>
        <v>kw.1</v>
      </c>
      <c r="Q9" s="29">
        <v>45108</v>
      </c>
      <c r="R9" s="41" t="s">
        <v>58</v>
      </c>
    </row>
    <row r="10" spans="1:18" ht="15" x14ac:dyDescent="0.2">
      <c r="A10" s="5">
        <v>46</v>
      </c>
      <c r="B10" s="6">
        <v>44963</v>
      </c>
      <c r="C10" s="7" t="s">
        <v>11</v>
      </c>
      <c r="D10" s="8">
        <v>19</v>
      </c>
      <c r="E10" s="5" t="str">
        <f>VLOOKUP(D10,Klienci!$B$2:$C$25,2,0)</f>
        <v>E.JAGIELLO BYDGOSZCZ</v>
      </c>
      <c r="F10" s="5" t="str">
        <f>VLOOKUP(E10,Klienci!$C$2:$D$25,2,0)</f>
        <v>zakład przemysłowy</v>
      </c>
      <c r="G10" s="5" t="str">
        <f>VLOOKUP(E10,Klienci!$C$2:$E$25,3,0)</f>
        <v>północny</v>
      </c>
      <c r="H10" s="9">
        <v>1031.53</v>
      </c>
      <c r="I10" s="9">
        <f t="shared" si="0"/>
        <v>237.25</v>
      </c>
      <c r="J10" s="9">
        <f t="shared" si="1"/>
        <v>1268.78</v>
      </c>
      <c r="K10" s="6">
        <f t="shared" si="2"/>
        <v>44977</v>
      </c>
      <c r="L10" s="6">
        <v>44975</v>
      </c>
      <c r="M10" s="5">
        <f t="shared" si="3"/>
        <v>-2</v>
      </c>
      <c r="N10" s="5" t="str">
        <f t="shared" si="4"/>
        <v>kw.1</v>
      </c>
      <c r="Q10" s="29">
        <v>45200</v>
      </c>
      <c r="R10" s="41" t="s">
        <v>59</v>
      </c>
    </row>
    <row r="11" spans="1:18" ht="15" x14ac:dyDescent="0.2">
      <c r="A11" s="5">
        <v>51</v>
      </c>
      <c r="B11" s="6">
        <v>44970</v>
      </c>
      <c r="C11" s="7" t="s">
        <v>11</v>
      </c>
      <c r="D11" s="8">
        <v>13</v>
      </c>
      <c r="E11" s="5" t="str">
        <f>VLOOKUP(D11,Klienci!$B$2:$C$25,2,0)</f>
        <v>MORZE SZCZECIN</v>
      </c>
      <c r="F11" s="5" t="str">
        <f>VLOOKUP(E11,Klienci!$C$2:$D$25,2,0)</f>
        <v>zakład przemysłowy</v>
      </c>
      <c r="G11" s="5" t="str">
        <f>VLOOKUP(E11,Klienci!$C$2:$E$25,3,0)</f>
        <v>północny</v>
      </c>
      <c r="H11" s="9">
        <v>1294.74</v>
      </c>
      <c r="I11" s="9">
        <f t="shared" si="0"/>
        <v>297.79000000000002</v>
      </c>
      <c r="J11" s="9">
        <f t="shared" si="1"/>
        <v>1592.53</v>
      </c>
      <c r="K11" s="6">
        <f t="shared" si="2"/>
        <v>44984</v>
      </c>
      <c r="L11" s="6">
        <v>44998</v>
      </c>
      <c r="M11" s="5">
        <f t="shared" si="3"/>
        <v>14</v>
      </c>
      <c r="N11" s="5" t="str">
        <f t="shared" si="4"/>
        <v>kw.1</v>
      </c>
      <c r="Q11" s="29">
        <v>45292</v>
      </c>
      <c r="R11" s="41">
        <v>2024</v>
      </c>
    </row>
    <row r="12" spans="1:18" ht="15" x14ac:dyDescent="0.2">
      <c r="A12" s="5">
        <v>71</v>
      </c>
      <c r="B12" s="6">
        <v>44999</v>
      </c>
      <c r="C12" s="7" t="s">
        <v>11</v>
      </c>
      <c r="D12" s="8">
        <v>23</v>
      </c>
      <c r="E12" s="5" t="str">
        <f>VLOOKUP(D12,Klienci!$B$2:$C$25,2,0)</f>
        <v xml:space="preserve">T.CZAPLIŃSKI KRAKOW  </v>
      </c>
      <c r="F12" s="5" t="str">
        <f>VLOOKUP(E12,Klienci!$C$2:$D$25,2,0)</f>
        <v>zakład przemysłowy</v>
      </c>
      <c r="G12" s="5" t="str">
        <f>VLOOKUP(E12,Klienci!$C$2:$E$25,3,0)</f>
        <v>południowy</v>
      </c>
      <c r="H12" s="9">
        <v>1503.57</v>
      </c>
      <c r="I12" s="9">
        <f t="shared" si="0"/>
        <v>345.82</v>
      </c>
      <c r="J12" s="9">
        <f t="shared" si="1"/>
        <v>1849.3899999999999</v>
      </c>
      <c r="K12" s="6">
        <f t="shared" si="2"/>
        <v>45013</v>
      </c>
      <c r="L12" s="6">
        <v>45006</v>
      </c>
      <c r="M12" s="5">
        <f t="shared" si="3"/>
        <v>-7</v>
      </c>
      <c r="N12" s="5" t="str">
        <f t="shared" si="4"/>
        <v>kw.1</v>
      </c>
      <c r="Q12" s="24"/>
      <c r="R12" s="25"/>
    </row>
    <row r="13" spans="1:18" ht="15" x14ac:dyDescent="0.2">
      <c r="A13" s="5">
        <v>76</v>
      </c>
      <c r="B13" s="6">
        <v>45004</v>
      </c>
      <c r="C13" s="7" t="s">
        <v>11</v>
      </c>
      <c r="D13" s="8">
        <v>13</v>
      </c>
      <c r="E13" s="5" t="str">
        <f>VLOOKUP(D13,Klienci!$B$2:$C$25,2,0)</f>
        <v>MORZE SZCZECIN</v>
      </c>
      <c r="F13" s="5" t="str">
        <f>VLOOKUP(E13,Klienci!$C$2:$D$25,2,0)</f>
        <v>zakład przemysłowy</v>
      </c>
      <c r="G13" s="5" t="str">
        <f>VLOOKUP(E13,Klienci!$C$2:$E$25,3,0)</f>
        <v>północny</v>
      </c>
      <c r="H13" s="9">
        <v>1807.66</v>
      </c>
      <c r="I13" s="9">
        <f t="shared" si="0"/>
        <v>415.76</v>
      </c>
      <c r="J13" s="9">
        <f t="shared" si="1"/>
        <v>2223.42</v>
      </c>
      <c r="K13" s="6">
        <f t="shared" si="2"/>
        <v>45018</v>
      </c>
      <c r="L13" s="6">
        <v>45023</v>
      </c>
      <c r="M13" s="5">
        <f t="shared" si="3"/>
        <v>5</v>
      </c>
      <c r="N13" s="5" t="str">
        <f t="shared" si="4"/>
        <v>kw.2</v>
      </c>
      <c r="Q13" s="38"/>
      <c r="R13" s="39"/>
    </row>
    <row r="14" spans="1:18" ht="15" x14ac:dyDescent="0.2">
      <c r="A14" s="5">
        <v>79</v>
      </c>
      <c r="B14" s="6">
        <v>45006</v>
      </c>
      <c r="C14" s="7" t="s">
        <v>11</v>
      </c>
      <c r="D14" s="8">
        <v>23</v>
      </c>
      <c r="E14" s="5" t="str">
        <f>VLOOKUP(D14,Klienci!$B$2:$C$25,2,0)</f>
        <v xml:space="preserve">T.CZAPLIŃSKI KRAKOW  </v>
      </c>
      <c r="F14" s="5" t="str">
        <f>VLOOKUP(E14,Klienci!$C$2:$D$25,2,0)</f>
        <v>zakład przemysłowy</v>
      </c>
      <c r="G14" s="5" t="str">
        <f>VLOOKUP(E14,Klienci!$C$2:$E$25,3,0)</f>
        <v>południowy</v>
      </c>
      <c r="H14" s="9">
        <v>2658.18</v>
      </c>
      <c r="I14" s="9">
        <f t="shared" si="0"/>
        <v>611.38</v>
      </c>
      <c r="J14" s="9">
        <f t="shared" si="1"/>
        <v>3269.56</v>
      </c>
      <c r="K14" s="6">
        <f t="shared" si="2"/>
        <v>45020</v>
      </c>
      <c r="L14" s="6">
        <v>45022</v>
      </c>
      <c r="M14" s="5">
        <f t="shared" si="3"/>
        <v>2</v>
      </c>
      <c r="N14" s="5" t="str">
        <f t="shared" si="4"/>
        <v>kw.2</v>
      </c>
      <c r="Q14" s="24"/>
      <c r="R14" s="25"/>
    </row>
    <row r="15" spans="1:18" ht="12.75" customHeight="1" x14ac:dyDescent="0.2">
      <c r="A15" s="5">
        <v>83</v>
      </c>
      <c r="B15" s="6">
        <v>45013</v>
      </c>
      <c r="C15" s="7" t="s">
        <v>11</v>
      </c>
      <c r="D15" s="8">
        <v>14</v>
      </c>
      <c r="E15" s="5" t="str">
        <f>VLOOKUP(D15,Klienci!$B$2:$C$25,2,0)</f>
        <v>R.MALINOWSKI MILANOWEK</v>
      </c>
      <c r="F15" s="5" t="str">
        <f>VLOOKUP(E15,Klienci!$C$2:$D$25,2,0)</f>
        <v>zakład przemysłowy</v>
      </c>
      <c r="G15" s="5" t="str">
        <f>VLOOKUP(E15,Klienci!$C$2:$E$25,3,0)</f>
        <v>centralny i wschodni</v>
      </c>
      <c r="H15" s="9">
        <v>476.66</v>
      </c>
      <c r="I15" s="9">
        <f t="shared" si="0"/>
        <v>109.63</v>
      </c>
      <c r="J15" s="9">
        <f t="shared" si="1"/>
        <v>586.29</v>
      </c>
      <c r="K15" s="6">
        <f t="shared" si="2"/>
        <v>45027</v>
      </c>
      <c r="L15" s="6">
        <v>45039</v>
      </c>
      <c r="M15" s="5">
        <f t="shared" si="3"/>
        <v>12</v>
      </c>
      <c r="N15" s="5" t="str">
        <f t="shared" si="4"/>
        <v>kw.2</v>
      </c>
      <c r="Q15" s="5" t="s">
        <v>94</v>
      </c>
      <c r="R15" s="30">
        <f>SUMIF(F:F,"dealer autoryzowany",J:J)</f>
        <v>2374917.9900000016</v>
      </c>
    </row>
    <row r="16" spans="1:18" ht="13.5" customHeight="1" x14ac:dyDescent="0.2">
      <c r="A16" s="5">
        <v>91</v>
      </c>
      <c r="B16" s="6">
        <v>45026</v>
      </c>
      <c r="C16" s="7" t="s">
        <v>11</v>
      </c>
      <c r="D16" s="8">
        <v>11</v>
      </c>
      <c r="E16" s="5" t="str">
        <f>VLOOKUP(D16,Klienci!$B$2:$C$25,2,0)</f>
        <v>CAZAR WARSZAWA</v>
      </c>
      <c r="F16" s="5" t="str">
        <f>VLOOKUP(E16,Klienci!$C$2:$D$25,2,0)</f>
        <v>zakład przemysłowy</v>
      </c>
      <c r="G16" s="5" t="str">
        <f>VLOOKUP(E16,Klienci!$C$2:$E$25,3,0)</f>
        <v>centralny i wschodni</v>
      </c>
      <c r="H16" s="9">
        <v>700.6</v>
      </c>
      <c r="I16" s="9">
        <f t="shared" si="0"/>
        <v>161.13999999999999</v>
      </c>
      <c r="J16" s="9">
        <f t="shared" si="1"/>
        <v>861.74</v>
      </c>
      <c r="K16" s="6">
        <f t="shared" si="2"/>
        <v>45040</v>
      </c>
      <c r="L16" s="6">
        <v>45052</v>
      </c>
      <c r="M16" s="5">
        <f t="shared" si="3"/>
        <v>12</v>
      </c>
      <c r="N16" s="5" t="str">
        <f t="shared" si="4"/>
        <v>kw.2</v>
      </c>
      <c r="Q16" s="29" t="s">
        <v>92</v>
      </c>
      <c r="R16" s="5">
        <f>SUMIF(F:F,"zakład przemysłowy",J:J)</f>
        <v>140598.46</v>
      </c>
    </row>
    <row r="17" spans="1:18" ht="12.75" customHeight="1" x14ac:dyDescent="0.2">
      <c r="A17" s="5">
        <v>94</v>
      </c>
      <c r="B17" s="6">
        <v>45031</v>
      </c>
      <c r="C17" s="7" t="s">
        <v>11</v>
      </c>
      <c r="D17" s="8">
        <v>14</v>
      </c>
      <c r="E17" s="5" t="str">
        <f>VLOOKUP(D17,Klienci!$B$2:$C$25,2,0)</f>
        <v>R.MALINOWSKI MILANOWEK</v>
      </c>
      <c r="F17" s="5" t="str">
        <f>VLOOKUP(E17,Klienci!$C$2:$D$25,2,0)</f>
        <v>zakład przemysłowy</v>
      </c>
      <c r="G17" s="5" t="str">
        <f>VLOOKUP(E17,Klienci!$C$2:$E$25,3,0)</f>
        <v>centralny i wschodni</v>
      </c>
      <c r="H17" s="9">
        <v>1406.1</v>
      </c>
      <c r="I17" s="9">
        <f t="shared" si="0"/>
        <v>323.39999999999998</v>
      </c>
      <c r="J17" s="9">
        <f t="shared" si="1"/>
        <v>1729.5</v>
      </c>
      <c r="K17" s="6">
        <f t="shared" si="2"/>
        <v>45045</v>
      </c>
      <c r="L17" s="6">
        <v>45048</v>
      </c>
      <c r="M17" s="5">
        <f t="shared" si="3"/>
        <v>3</v>
      </c>
      <c r="N17" s="5" t="str">
        <f t="shared" si="4"/>
        <v>kw.2</v>
      </c>
      <c r="Q17" s="5" t="s">
        <v>93</v>
      </c>
      <c r="R17" s="5">
        <f>SUMIF(F:F,"inna hurtownia",J:J)</f>
        <v>411169.3600000001</v>
      </c>
    </row>
    <row r="18" spans="1:18" x14ac:dyDescent="0.2">
      <c r="A18" s="5">
        <v>96</v>
      </c>
      <c r="B18" s="6">
        <v>45035</v>
      </c>
      <c r="C18" s="7" t="s">
        <v>11</v>
      </c>
      <c r="D18" s="8">
        <v>11</v>
      </c>
      <c r="E18" s="5" t="str">
        <f>VLOOKUP(D18,Klienci!$B$2:$C$25,2,0)</f>
        <v>CAZAR WARSZAWA</v>
      </c>
      <c r="F18" s="5" t="str">
        <f>VLOOKUP(E18,Klienci!$C$2:$D$25,2,0)</f>
        <v>zakład przemysłowy</v>
      </c>
      <c r="G18" s="5" t="str">
        <f>VLOOKUP(E18,Klienci!$C$2:$E$25,3,0)</f>
        <v>centralny i wschodni</v>
      </c>
      <c r="H18" s="9">
        <v>1498.36</v>
      </c>
      <c r="I18" s="9">
        <f t="shared" si="0"/>
        <v>344.62</v>
      </c>
      <c r="J18" s="9">
        <f t="shared" si="1"/>
        <v>1842.98</v>
      </c>
      <c r="K18" s="6">
        <f t="shared" si="2"/>
        <v>45049</v>
      </c>
      <c r="L18" s="6">
        <v>45061</v>
      </c>
      <c r="M18" s="5">
        <f t="shared" si="3"/>
        <v>12</v>
      </c>
      <c r="N18" s="5" t="str">
        <f t="shared" si="4"/>
        <v>kw.2</v>
      </c>
    </row>
    <row r="19" spans="1:18" x14ac:dyDescent="0.2">
      <c r="A19" s="5">
        <v>105</v>
      </c>
      <c r="B19" s="6">
        <v>45046</v>
      </c>
      <c r="C19" s="7" t="s">
        <v>11</v>
      </c>
      <c r="D19" s="8">
        <v>22</v>
      </c>
      <c r="E19" s="5" t="str">
        <f>VLOOKUP(D19,Klienci!$B$2:$C$25,2,0)</f>
        <v>OMEGA KATOWICE</v>
      </c>
      <c r="F19" s="5" t="str">
        <f>VLOOKUP(E19,Klienci!$C$2:$D$25,2,0)</f>
        <v>zakład przemysłowy</v>
      </c>
      <c r="G19" s="5" t="str">
        <f>VLOOKUP(E19,Klienci!$C$2:$E$25,3,0)</f>
        <v>południowy</v>
      </c>
      <c r="H19" s="9">
        <v>1350.64</v>
      </c>
      <c r="I19" s="9">
        <f t="shared" si="0"/>
        <v>310.64999999999998</v>
      </c>
      <c r="J19" s="9">
        <f t="shared" si="1"/>
        <v>1661.29</v>
      </c>
      <c r="K19" s="6">
        <f t="shared" si="2"/>
        <v>45060</v>
      </c>
      <c r="L19" s="6">
        <v>45052</v>
      </c>
      <c r="M19" s="5">
        <f t="shared" si="3"/>
        <v>-8</v>
      </c>
      <c r="N19" s="5" t="str">
        <f t="shared" si="4"/>
        <v>kw.2</v>
      </c>
    </row>
    <row r="20" spans="1:18" x14ac:dyDescent="0.2">
      <c r="A20" s="5">
        <v>106</v>
      </c>
      <c r="B20" s="6">
        <v>45049</v>
      </c>
      <c r="C20" s="7" t="s">
        <v>11</v>
      </c>
      <c r="D20" s="8">
        <v>11</v>
      </c>
      <c r="E20" s="5" t="str">
        <f>VLOOKUP(D20,Klienci!$B$2:$C$25,2,0)</f>
        <v>CAZAR WARSZAWA</v>
      </c>
      <c r="F20" s="5" t="str">
        <f>VLOOKUP(E20,Klienci!$C$2:$D$25,2,0)</f>
        <v>zakład przemysłowy</v>
      </c>
      <c r="G20" s="5" t="str">
        <f>VLOOKUP(E20,Klienci!$C$2:$E$25,3,0)</f>
        <v>centralny i wschodni</v>
      </c>
      <c r="H20" s="9">
        <v>1118.6600000000001</v>
      </c>
      <c r="I20" s="9">
        <f t="shared" si="0"/>
        <v>257.29000000000002</v>
      </c>
      <c r="J20" s="9">
        <f t="shared" si="1"/>
        <v>1375.95</v>
      </c>
      <c r="K20" s="6">
        <f t="shared" si="2"/>
        <v>45063</v>
      </c>
      <c r="L20" s="6">
        <v>45090</v>
      </c>
      <c r="M20" s="5">
        <f t="shared" si="3"/>
        <v>27</v>
      </c>
      <c r="N20" s="5" t="str">
        <f t="shared" si="4"/>
        <v>kw.2</v>
      </c>
    </row>
    <row r="21" spans="1:18" x14ac:dyDescent="0.2">
      <c r="A21" s="5">
        <v>107</v>
      </c>
      <c r="B21" s="6">
        <v>45049</v>
      </c>
      <c r="C21" s="7" t="s">
        <v>11</v>
      </c>
      <c r="D21" s="8">
        <v>11</v>
      </c>
      <c r="E21" s="5" t="str">
        <f>VLOOKUP(D21,Klienci!$B$2:$C$25,2,0)</f>
        <v>CAZAR WARSZAWA</v>
      </c>
      <c r="F21" s="5" t="str">
        <f>VLOOKUP(E21,Klienci!$C$2:$D$25,2,0)</f>
        <v>zakład przemysłowy</v>
      </c>
      <c r="G21" s="5" t="str">
        <f>VLOOKUP(E21,Klienci!$C$2:$E$25,3,0)</f>
        <v>centralny i wschodni</v>
      </c>
      <c r="H21" s="9">
        <v>997.12</v>
      </c>
      <c r="I21" s="9">
        <f t="shared" si="0"/>
        <v>229.34</v>
      </c>
      <c r="J21" s="9">
        <f t="shared" si="1"/>
        <v>1226.46</v>
      </c>
      <c r="K21" s="6">
        <f t="shared" si="2"/>
        <v>45063</v>
      </c>
      <c r="L21" s="6">
        <v>45083</v>
      </c>
      <c r="M21" s="5">
        <f t="shared" si="3"/>
        <v>20</v>
      </c>
      <c r="N21" s="5" t="str">
        <f t="shared" si="4"/>
        <v>kw.2</v>
      </c>
    </row>
    <row r="22" spans="1:18" x14ac:dyDescent="0.2">
      <c r="A22" s="5">
        <v>113</v>
      </c>
      <c r="B22" s="6">
        <v>45055</v>
      </c>
      <c r="C22" s="7" t="s">
        <v>11</v>
      </c>
      <c r="D22" s="8">
        <v>22</v>
      </c>
      <c r="E22" s="5" t="str">
        <f>VLOOKUP(D22,Klienci!$B$2:$C$25,2,0)</f>
        <v>OMEGA KATOWICE</v>
      </c>
      <c r="F22" s="5" t="str">
        <f>VLOOKUP(E22,Klienci!$C$2:$D$25,2,0)</f>
        <v>zakład przemysłowy</v>
      </c>
      <c r="G22" s="5" t="str">
        <f>VLOOKUP(E22,Klienci!$C$2:$E$25,3,0)</f>
        <v>południowy</v>
      </c>
      <c r="H22" s="9">
        <v>1794.21</v>
      </c>
      <c r="I22" s="9">
        <f t="shared" si="0"/>
        <v>412.67</v>
      </c>
      <c r="J22" s="9">
        <f t="shared" si="1"/>
        <v>2206.88</v>
      </c>
      <c r="K22" s="6">
        <f t="shared" si="2"/>
        <v>45069</v>
      </c>
      <c r="L22" s="6">
        <v>45069</v>
      </c>
      <c r="M22" s="5">
        <f t="shared" si="3"/>
        <v>0</v>
      </c>
      <c r="N22" s="5" t="str">
        <f t="shared" si="4"/>
        <v>kw.2</v>
      </c>
    </row>
    <row r="23" spans="1:18" x14ac:dyDescent="0.2">
      <c r="A23" s="5">
        <v>115</v>
      </c>
      <c r="B23" s="6">
        <v>45056</v>
      </c>
      <c r="C23" s="7" t="s">
        <v>12</v>
      </c>
      <c r="D23" s="8">
        <v>16</v>
      </c>
      <c r="E23" s="5" t="str">
        <f>VLOOKUP(D23,Klienci!$B$2:$C$25,2,0)</f>
        <v>OFAG GLIWICE</v>
      </c>
      <c r="F23" s="5" t="str">
        <f>VLOOKUP(E23,Klienci!$C$2:$D$25,2,0)</f>
        <v>zakład przemysłowy</v>
      </c>
      <c r="G23" s="5" t="str">
        <f>VLOOKUP(E23,Klienci!$C$2:$E$25,3,0)</f>
        <v>południowy</v>
      </c>
      <c r="H23" s="9">
        <v>2207.33</v>
      </c>
      <c r="I23" s="9">
        <f t="shared" si="0"/>
        <v>507.69</v>
      </c>
      <c r="J23" s="9">
        <f t="shared" si="1"/>
        <v>2715.02</v>
      </c>
      <c r="K23" s="6">
        <f t="shared" si="2"/>
        <v>45070</v>
      </c>
      <c r="L23" s="6">
        <v>45097</v>
      </c>
      <c r="M23" s="5">
        <f t="shared" si="3"/>
        <v>27</v>
      </c>
      <c r="N23" s="5" t="str">
        <f t="shared" si="4"/>
        <v>kw.2</v>
      </c>
    </row>
    <row r="24" spans="1:18" x14ac:dyDescent="0.2">
      <c r="A24" s="5">
        <v>121</v>
      </c>
      <c r="B24" s="6">
        <v>45060</v>
      </c>
      <c r="C24" s="7" t="s">
        <v>11</v>
      </c>
      <c r="D24" s="8">
        <v>13</v>
      </c>
      <c r="E24" s="5" t="str">
        <f>VLOOKUP(D24,Klienci!$B$2:$C$25,2,0)</f>
        <v>MORZE SZCZECIN</v>
      </c>
      <c r="F24" s="5" t="str">
        <f>VLOOKUP(E24,Klienci!$C$2:$D$25,2,0)</f>
        <v>zakład przemysłowy</v>
      </c>
      <c r="G24" s="5" t="str">
        <f>VLOOKUP(E24,Klienci!$C$2:$E$25,3,0)</f>
        <v>północny</v>
      </c>
      <c r="H24" s="9">
        <v>1917.59</v>
      </c>
      <c r="I24" s="9">
        <f t="shared" si="0"/>
        <v>441.05</v>
      </c>
      <c r="J24" s="9">
        <f t="shared" si="1"/>
        <v>2358.64</v>
      </c>
      <c r="K24" s="6">
        <f t="shared" si="2"/>
        <v>45074</v>
      </c>
      <c r="L24" s="6">
        <v>45091</v>
      </c>
      <c r="M24" s="5">
        <f t="shared" si="3"/>
        <v>17</v>
      </c>
      <c r="N24" s="5" t="str">
        <f t="shared" si="4"/>
        <v>kw.2</v>
      </c>
    </row>
    <row r="25" spans="1:18" x14ac:dyDescent="0.2">
      <c r="A25" s="5">
        <v>127</v>
      </c>
      <c r="B25" s="6">
        <v>45068</v>
      </c>
      <c r="C25" s="7" t="s">
        <v>11</v>
      </c>
      <c r="D25" s="8">
        <v>19</v>
      </c>
      <c r="E25" s="5" t="str">
        <f>VLOOKUP(D25,Klienci!$B$2:$C$25,2,0)</f>
        <v>E.JAGIELLO BYDGOSZCZ</v>
      </c>
      <c r="F25" s="5" t="str">
        <f>VLOOKUP(E25,Klienci!$C$2:$D$25,2,0)</f>
        <v>zakład przemysłowy</v>
      </c>
      <c r="G25" s="5" t="str">
        <f>VLOOKUP(E25,Klienci!$C$2:$E$25,3,0)</f>
        <v>północny</v>
      </c>
      <c r="H25" s="9">
        <v>961.9</v>
      </c>
      <c r="I25" s="9">
        <f t="shared" si="0"/>
        <v>221.24</v>
      </c>
      <c r="J25" s="9">
        <f t="shared" si="1"/>
        <v>1183.1399999999999</v>
      </c>
      <c r="K25" s="6">
        <f t="shared" si="2"/>
        <v>45082</v>
      </c>
      <c r="L25" s="6">
        <v>45083</v>
      </c>
      <c r="M25" s="5">
        <f t="shared" si="3"/>
        <v>1</v>
      </c>
      <c r="N25" s="5" t="str">
        <f t="shared" si="4"/>
        <v>kw.2</v>
      </c>
    </row>
    <row r="26" spans="1:18" x14ac:dyDescent="0.2">
      <c r="A26" s="5">
        <v>129</v>
      </c>
      <c r="B26" s="6">
        <v>45070</v>
      </c>
      <c r="C26" s="7" t="s">
        <v>11</v>
      </c>
      <c r="D26" s="8">
        <v>19</v>
      </c>
      <c r="E26" s="5" t="str">
        <f>VLOOKUP(D26,Klienci!$B$2:$C$25,2,0)</f>
        <v>E.JAGIELLO BYDGOSZCZ</v>
      </c>
      <c r="F26" s="5" t="str">
        <f>VLOOKUP(E26,Klienci!$C$2:$D$25,2,0)</f>
        <v>zakład przemysłowy</v>
      </c>
      <c r="G26" s="5" t="str">
        <f>VLOOKUP(E26,Klienci!$C$2:$E$25,3,0)</f>
        <v>północny</v>
      </c>
      <c r="H26" s="9">
        <v>960.32</v>
      </c>
      <c r="I26" s="9">
        <f t="shared" si="0"/>
        <v>220.87</v>
      </c>
      <c r="J26" s="9">
        <f t="shared" si="1"/>
        <v>1181.19</v>
      </c>
      <c r="K26" s="6">
        <f t="shared" si="2"/>
        <v>45084</v>
      </c>
      <c r="L26" s="6">
        <v>45082</v>
      </c>
      <c r="M26" s="5">
        <f t="shared" si="3"/>
        <v>-2</v>
      </c>
      <c r="N26" s="5" t="str">
        <f t="shared" si="4"/>
        <v>kw.2</v>
      </c>
    </row>
    <row r="27" spans="1:18" x14ac:dyDescent="0.2">
      <c r="A27" s="5">
        <v>131</v>
      </c>
      <c r="B27" s="6">
        <v>45071</v>
      </c>
      <c r="C27" s="7" t="s">
        <v>11</v>
      </c>
      <c r="D27" s="8">
        <v>13</v>
      </c>
      <c r="E27" s="5" t="str">
        <f>VLOOKUP(D27,Klienci!$B$2:$C$25,2,0)</f>
        <v>MORZE SZCZECIN</v>
      </c>
      <c r="F27" s="5" t="str">
        <f>VLOOKUP(E27,Klienci!$C$2:$D$25,2,0)</f>
        <v>zakład przemysłowy</v>
      </c>
      <c r="G27" s="5" t="str">
        <f>VLOOKUP(E27,Klienci!$C$2:$E$25,3,0)</f>
        <v>północny</v>
      </c>
      <c r="H27" s="9">
        <v>2757.3</v>
      </c>
      <c r="I27" s="9">
        <f t="shared" si="0"/>
        <v>634.17999999999995</v>
      </c>
      <c r="J27" s="9">
        <f t="shared" si="1"/>
        <v>3391.48</v>
      </c>
      <c r="K27" s="6">
        <f t="shared" si="2"/>
        <v>45085</v>
      </c>
      <c r="L27" s="6">
        <v>45101</v>
      </c>
      <c r="M27" s="5">
        <f t="shared" si="3"/>
        <v>16</v>
      </c>
      <c r="N27" s="5" t="str">
        <f t="shared" si="4"/>
        <v>kw.2</v>
      </c>
    </row>
    <row r="28" spans="1:18" x14ac:dyDescent="0.2">
      <c r="A28" s="5">
        <v>134</v>
      </c>
      <c r="B28" s="6">
        <v>45073</v>
      </c>
      <c r="C28" s="7" t="s">
        <v>11</v>
      </c>
      <c r="D28" s="8">
        <v>12</v>
      </c>
      <c r="E28" s="5" t="str">
        <f>VLOOKUP(D28,Klienci!$B$2:$C$25,2,0)</f>
        <v>PPWD KATOWICE</v>
      </c>
      <c r="F28" s="5" t="str">
        <f>VLOOKUP(E28,Klienci!$C$2:$D$25,2,0)</f>
        <v>zakład przemysłowy</v>
      </c>
      <c r="G28" s="5" t="str">
        <f>VLOOKUP(E28,Klienci!$C$2:$E$25,3,0)</f>
        <v>południowy</v>
      </c>
      <c r="H28" s="9">
        <v>866.9</v>
      </c>
      <c r="I28" s="9">
        <f t="shared" si="0"/>
        <v>199.39</v>
      </c>
      <c r="J28" s="9">
        <f t="shared" si="1"/>
        <v>1066.29</v>
      </c>
      <c r="K28" s="6">
        <f t="shared" si="2"/>
        <v>45087</v>
      </c>
      <c r="L28" s="6">
        <v>45088</v>
      </c>
      <c r="M28" s="5">
        <f t="shared" si="3"/>
        <v>1</v>
      </c>
      <c r="N28" s="5" t="str">
        <f t="shared" si="4"/>
        <v>kw.2</v>
      </c>
    </row>
    <row r="29" spans="1:18" x14ac:dyDescent="0.2">
      <c r="A29" s="5">
        <v>138</v>
      </c>
      <c r="B29" s="6">
        <v>45076</v>
      </c>
      <c r="C29" s="7" t="s">
        <v>11</v>
      </c>
      <c r="D29" s="8">
        <v>19</v>
      </c>
      <c r="E29" s="5" t="str">
        <f>VLOOKUP(D29,Klienci!$B$2:$C$25,2,0)</f>
        <v>E.JAGIELLO BYDGOSZCZ</v>
      </c>
      <c r="F29" s="5" t="str">
        <f>VLOOKUP(E29,Klienci!$C$2:$D$25,2,0)</f>
        <v>zakład przemysłowy</v>
      </c>
      <c r="G29" s="5" t="str">
        <f>VLOOKUP(E29,Klienci!$C$2:$E$25,3,0)</f>
        <v>północny</v>
      </c>
      <c r="H29" s="9">
        <v>686.48</v>
      </c>
      <c r="I29" s="9">
        <f t="shared" si="0"/>
        <v>157.88999999999999</v>
      </c>
      <c r="J29" s="9">
        <f t="shared" si="1"/>
        <v>844.37</v>
      </c>
      <c r="K29" s="6">
        <f t="shared" si="2"/>
        <v>45090</v>
      </c>
      <c r="L29" s="6">
        <v>45089</v>
      </c>
      <c r="M29" s="5">
        <f t="shared" si="3"/>
        <v>-1</v>
      </c>
      <c r="N29" s="5" t="str">
        <f t="shared" si="4"/>
        <v>kw.2</v>
      </c>
    </row>
    <row r="30" spans="1:18" x14ac:dyDescent="0.2">
      <c r="A30" s="5">
        <v>146</v>
      </c>
      <c r="B30" s="6">
        <v>45079</v>
      </c>
      <c r="C30" s="7" t="s">
        <v>11</v>
      </c>
      <c r="D30" s="8">
        <v>24</v>
      </c>
      <c r="E30" s="5" t="str">
        <f>VLOOKUP(D30,Klienci!$B$2:$C$25,2,0)</f>
        <v>STANDARD KALISZ</v>
      </c>
      <c r="F30" s="5" t="str">
        <f>VLOOKUP(E30,Klienci!$C$2:$D$25,2,0)</f>
        <v>zakład przemysłowy</v>
      </c>
      <c r="G30" s="5" t="str">
        <f>VLOOKUP(E30,Klienci!$C$2:$E$25,3,0)</f>
        <v>zachodni</v>
      </c>
      <c r="H30" s="9">
        <v>1745.06</v>
      </c>
      <c r="I30" s="9">
        <f t="shared" si="0"/>
        <v>401.36</v>
      </c>
      <c r="J30" s="9">
        <f t="shared" si="1"/>
        <v>2146.42</v>
      </c>
      <c r="K30" s="6">
        <f t="shared" si="2"/>
        <v>45093</v>
      </c>
      <c r="L30" s="6">
        <v>45094</v>
      </c>
      <c r="M30" s="5">
        <f t="shared" si="3"/>
        <v>1</v>
      </c>
      <c r="N30" s="5" t="str">
        <f t="shared" si="4"/>
        <v>kw.2</v>
      </c>
    </row>
    <row r="31" spans="1:18" x14ac:dyDescent="0.2">
      <c r="A31" s="5">
        <v>152</v>
      </c>
      <c r="B31" s="6">
        <v>45083</v>
      </c>
      <c r="C31" s="7" t="s">
        <v>12</v>
      </c>
      <c r="D31" s="8">
        <v>19</v>
      </c>
      <c r="E31" s="5" t="str">
        <f>VLOOKUP(D31,Klienci!$B$2:$C$25,2,0)</f>
        <v>E.JAGIELLO BYDGOSZCZ</v>
      </c>
      <c r="F31" s="5" t="str">
        <f>VLOOKUP(E31,Klienci!$C$2:$D$25,2,0)</f>
        <v>zakład przemysłowy</v>
      </c>
      <c r="G31" s="5" t="str">
        <f>VLOOKUP(E31,Klienci!$C$2:$E$25,3,0)</f>
        <v>północny</v>
      </c>
      <c r="H31" s="9">
        <v>1084.26</v>
      </c>
      <c r="I31" s="9">
        <f t="shared" si="0"/>
        <v>249.38</v>
      </c>
      <c r="J31" s="9">
        <f t="shared" si="1"/>
        <v>1333.6399999999999</v>
      </c>
      <c r="K31" s="6">
        <f t="shared" si="2"/>
        <v>45097</v>
      </c>
      <c r="L31" s="6">
        <v>45097</v>
      </c>
      <c r="M31" s="5">
        <f t="shared" si="3"/>
        <v>0</v>
      </c>
      <c r="N31" s="5" t="str">
        <f t="shared" si="4"/>
        <v>kw.2</v>
      </c>
    </row>
    <row r="32" spans="1:18" x14ac:dyDescent="0.2">
      <c r="A32" s="5">
        <v>158</v>
      </c>
      <c r="B32" s="6">
        <v>45088</v>
      </c>
      <c r="C32" s="7" t="s">
        <v>12</v>
      </c>
      <c r="D32" s="8">
        <v>10</v>
      </c>
      <c r="E32" s="5" t="str">
        <f>VLOOKUP(D32,Klienci!$B$2:$C$25,2,0)</f>
        <v>SAM CHORZOW</v>
      </c>
      <c r="F32" s="5" t="str">
        <f>VLOOKUP(E32,Klienci!$C$2:$D$25,2,0)</f>
        <v>zakład przemysłowy</v>
      </c>
      <c r="G32" s="5" t="str">
        <f>VLOOKUP(E32,Klienci!$C$2:$E$25,3,0)</f>
        <v>południowy</v>
      </c>
      <c r="H32" s="9">
        <v>5439.51</v>
      </c>
      <c r="I32" s="9">
        <f t="shared" si="0"/>
        <v>1251.0899999999999</v>
      </c>
      <c r="J32" s="9">
        <f t="shared" si="1"/>
        <v>6690.6</v>
      </c>
      <c r="K32" s="6">
        <f t="shared" si="2"/>
        <v>45102</v>
      </c>
      <c r="L32" s="6">
        <v>45125</v>
      </c>
      <c r="M32" s="5">
        <f t="shared" si="3"/>
        <v>23</v>
      </c>
      <c r="N32" s="5" t="str">
        <f t="shared" si="4"/>
        <v>kw.3</v>
      </c>
    </row>
    <row r="33" spans="1:14" x14ac:dyDescent="0.2">
      <c r="A33" s="5">
        <v>161</v>
      </c>
      <c r="B33" s="6">
        <v>45090</v>
      </c>
      <c r="C33" s="7" t="s">
        <v>11</v>
      </c>
      <c r="D33" s="8">
        <v>19</v>
      </c>
      <c r="E33" s="5" t="str">
        <f>VLOOKUP(D33,Klienci!$B$2:$C$25,2,0)</f>
        <v>E.JAGIELLO BYDGOSZCZ</v>
      </c>
      <c r="F33" s="5" t="str">
        <f>VLOOKUP(E33,Klienci!$C$2:$D$25,2,0)</f>
        <v>zakład przemysłowy</v>
      </c>
      <c r="G33" s="5" t="str">
        <f>VLOOKUP(E33,Klienci!$C$2:$E$25,3,0)</f>
        <v>północny</v>
      </c>
      <c r="H33" s="9">
        <v>815.36</v>
      </c>
      <c r="I33" s="9">
        <f t="shared" si="0"/>
        <v>187.53</v>
      </c>
      <c r="J33" s="9">
        <f t="shared" si="1"/>
        <v>1002.89</v>
      </c>
      <c r="K33" s="6">
        <f t="shared" si="2"/>
        <v>45104</v>
      </c>
      <c r="L33" s="6">
        <v>45103</v>
      </c>
      <c r="M33" s="5">
        <f t="shared" si="3"/>
        <v>-1</v>
      </c>
      <c r="N33" s="5" t="str">
        <f t="shared" si="4"/>
        <v>kw.2</v>
      </c>
    </row>
    <row r="34" spans="1:14" x14ac:dyDescent="0.2">
      <c r="A34" s="5">
        <v>170</v>
      </c>
      <c r="B34" s="6">
        <v>45098</v>
      </c>
      <c r="C34" s="7" t="s">
        <v>11</v>
      </c>
      <c r="D34" s="8">
        <v>16</v>
      </c>
      <c r="E34" s="5" t="str">
        <f>VLOOKUP(D34,Klienci!$B$2:$C$25,2,0)</f>
        <v>OFAG GLIWICE</v>
      </c>
      <c r="F34" s="5" t="str">
        <f>VLOOKUP(E34,Klienci!$C$2:$D$25,2,0)</f>
        <v>zakład przemysłowy</v>
      </c>
      <c r="G34" s="5" t="str">
        <f>VLOOKUP(E34,Klienci!$C$2:$E$25,3,0)</f>
        <v>południowy</v>
      </c>
      <c r="H34" s="9">
        <v>2472.27</v>
      </c>
      <c r="I34" s="9">
        <f t="shared" si="0"/>
        <v>568.62</v>
      </c>
      <c r="J34" s="9">
        <f t="shared" si="1"/>
        <v>3040.89</v>
      </c>
      <c r="K34" s="6">
        <f t="shared" si="2"/>
        <v>45112</v>
      </c>
      <c r="L34" s="6">
        <v>45149</v>
      </c>
      <c r="M34" s="5">
        <f t="shared" si="3"/>
        <v>37</v>
      </c>
      <c r="N34" s="5" t="str">
        <f t="shared" si="4"/>
        <v>kw.3</v>
      </c>
    </row>
    <row r="35" spans="1:14" x14ac:dyDescent="0.2">
      <c r="A35" s="5">
        <v>173</v>
      </c>
      <c r="B35" s="6">
        <v>45101</v>
      </c>
      <c r="C35" s="7" t="s">
        <v>11</v>
      </c>
      <c r="D35" s="8">
        <v>10</v>
      </c>
      <c r="E35" s="5" t="str">
        <f>VLOOKUP(D35,Klienci!$B$2:$C$25,2,0)</f>
        <v>SAM CHORZOW</v>
      </c>
      <c r="F35" s="5" t="str">
        <f>VLOOKUP(E35,Klienci!$C$2:$D$25,2,0)</f>
        <v>zakład przemysłowy</v>
      </c>
      <c r="G35" s="5" t="str">
        <f>VLOOKUP(E35,Klienci!$C$2:$E$25,3,0)</f>
        <v>południowy</v>
      </c>
      <c r="H35" s="9">
        <v>5160.49</v>
      </c>
      <c r="I35" s="9">
        <f t="shared" si="0"/>
        <v>1186.9100000000001</v>
      </c>
      <c r="J35" s="9">
        <f t="shared" si="1"/>
        <v>6347.4</v>
      </c>
      <c r="K35" s="6">
        <f t="shared" si="2"/>
        <v>45115</v>
      </c>
      <c r="L35" s="6">
        <v>45130</v>
      </c>
      <c r="M35" s="5">
        <f t="shared" si="3"/>
        <v>15</v>
      </c>
      <c r="N35" s="5" t="str">
        <f t="shared" si="4"/>
        <v>kw.3</v>
      </c>
    </row>
    <row r="36" spans="1:14" x14ac:dyDescent="0.2">
      <c r="A36" s="5">
        <v>179</v>
      </c>
      <c r="B36" s="6">
        <v>45107</v>
      </c>
      <c r="C36" s="7" t="s">
        <v>11</v>
      </c>
      <c r="D36" s="8">
        <v>11</v>
      </c>
      <c r="E36" s="5" t="str">
        <f>VLOOKUP(D36,Klienci!$B$2:$C$25,2,0)</f>
        <v>CAZAR WARSZAWA</v>
      </c>
      <c r="F36" s="5" t="str">
        <f>VLOOKUP(E36,Klienci!$C$2:$D$25,2,0)</f>
        <v>zakład przemysłowy</v>
      </c>
      <c r="G36" s="5" t="str">
        <f>VLOOKUP(E36,Klienci!$C$2:$E$25,3,0)</f>
        <v>centralny i wschodni</v>
      </c>
      <c r="H36" s="9">
        <v>997.37</v>
      </c>
      <c r="I36" s="9">
        <f t="shared" si="0"/>
        <v>229.4</v>
      </c>
      <c r="J36" s="9">
        <f t="shared" si="1"/>
        <v>1226.77</v>
      </c>
      <c r="K36" s="6">
        <f t="shared" si="2"/>
        <v>45121</v>
      </c>
      <c r="L36" s="6">
        <v>45163</v>
      </c>
      <c r="M36" s="5">
        <f t="shared" si="3"/>
        <v>42</v>
      </c>
      <c r="N36" s="5" t="str">
        <f t="shared" si="4"/>
        <v>kw.3</v>
      </c>
    </row>
    <row r="37" spans="1:14" x14ac:dyDescent="0.2">
      <c r="A37" s="5">
        <v>180</v>
      </c>
      <c r="B37" s="6">
        <v>45107</v>
      </c>
      <c r="C37" s="7" t="s">
        <v>11</v>
      </c>
      <c r="D37" s="8">
        <v>23</v>
      </c>
      <c r="E37" s="5" t="str">
        <f>VLOOKUP(D37,Klienci!$B$2:$C$25,2,0)</f>
        <v xml:space="preserve">T.CZAPLIŃSKI KRAKOW  </v>
      </c>
      <c r="F37" s="5" t="str">
        <f>VLOOKUP(E37,Klienci!$C$2:$D$25,2,0)</f>
        <v>zakład przemysłowy</v>
      </c>
      <c r="G37" s="5" t="str">
        <f>VLOOKUP(E37,Klienci!$C$2:$E$25,3,0)</f>
        <v>południowy</v>
      </c>
      <c r="H37" s="9">
        <v>2979.35</v>
      </c>
      <c r="I37" s="9">
        <f t="shared" si="0"/>
        <v>685.25</v>
      </c>
      <c r="J37" s="9">
        <f t="shared" si="1"/>
        <v>3664.6</v>
      </c>
      <c r="K37" s="6">
        <f t="shared" si="2"/>
        <v>45121</v>
      </c>
      <c r="L37" s="6">
        <v>45123</v>
      </c>
      <c r="M37" s="5">
        <f t="shared" si="3"/>
        <v>2</v>
      </c>
      <c r="N37" s="5" t="str">
        <f t="shared" si="4"/>
        <v>kw.3</v>
      </c>
    </row>
    <row r="38" spans="1:14" x14ac:dyDescent="0.2">
      <c r="A38" s="5">
        <v>181</v>
      </c>
      <c r="B38" s="6">
        <v>45109</v>
      </c>
      <c r="C38" s="7" t="s">
        <v>11</v>
      </c>
      <c r="D38" s="8">
        <v>13</v>
      </c>
      <c r="E38" s="5" t="str">
        <f>VLOOKUP(D38,Klienci!$B$2:$C$25,2,0)</f>
        <v>MORZE SZCZECIN</v>
      </c>
      <c r="F38" s="5" t="str">
        <f>VLOOKUP(E38,Klienci!$C$2:$D$25,2,0)</f>
        <v>zakład przemysłowy</v>
      </c>
      <c r="G38" s="5" t="str">
        <f>VLOOKUP(E38,Klienci!$C$2:$E$25,3,0)</f>
        <v>północny</v>
      </c>
      <c r="H38" s="9">
        <v>1782.98</v>
      </c>
      <c r="I38" s="9">
        <f t="shared" si="0"/>
        <v>410.09</v>
      </c>
      <c r="J38" s="9">
        <f t="shared" si="1"/>
        <v>2193.0700000000002</v>
      </c>
      <c r="K38" s="6">
        <f t="shared" si="2"/>
        <v>45123</v>
      </c>
      <c r="L38" s="6">
        <v>45132</v>
      </c>
      <c r="M38" s="5">
        <f t="shared" si="3"/>
        <v>9</v>
      </c>
      <c r="N38" s="5" t="str">
        <f t="shared" si="4"/>
        <v>kw.3</v>
      </c>
    </row>
    <row r="39" spans="1:14" x14ac:dyDescent="0.2">
      <c r="A39" s="5">
        <v>195</v>
      </c>
      <c r="B39" s="6">
        <v>45119</v>
      </c>
      <c r="C39" s="7" t="s">
        <v>11</v>
      </c>
      <c r="D39" s="8">
        <v>21</v>
      </c>
      <c r="E39" s="5" t="str">
        <f>VLOOKUP(D39,Klienci!$B$2:$C$25,2,0)</f>
        <v>SALET LODZ</v>
      </c>
      <c r="F39" s="5" t="str">
        <f>VLOOKUP(E39,Klienci!$C$2:$D$25,2,0)</f>
        <v>zakład przemysłowy</v>
      </c>
      <c r="G39" s="5" t="str">
        <f>VLOOKUP(E39,Klienci!$C$2:$E$25,3,0)</f>
        <v>centralny i wschodni</v>
      </c>
      <c r="H39" s="9">
        <v>1462.4</v>
      </c>
      <c r="I39" s="9">
        <f t="shared" si="0"/>
        <v>336.35</v>
      </c>
      <c r="J39" s="9">
        <f t="shared" si="1"/>
        <v>1798.75</v>
      </c>
      <c r="K39" s="6">
        <f t="shared" si="2"/>
        <v>45133</v>
      </c>
      <c r="L39" s="6">
        <v>45134</v>
      </c>
      <c r="M39" s="5">
        <f t="shared" si="3"/>
        <v>1</v>
      </c>
      <c r="N39" s="5" t="str">
        <f t="shared" si="4"/>
        <v>kw.3</v>
      </c>
    </row>
    <row r="40" spans="1:14" x14ac:dyDescent="0.2">
      <c r="A40" s="5">
        <v>201</v>
      </c>
      <c r="B40" s="6">
        <v>45123</v>
      </c>
      <c r="C40" s="7" t="s">
        <v>11</v>
      </c>
      <c r="D40" s="8">
        <v>21</v>
      </c>
      <c r="E40" s="5" t="str">
        <f>VLOOKUP(D40,Klienci!$B$2:$C$25,2,0)</f>
        <v>SALET LODZ</v>
      </c>
      <c r="F40" s="5" t="str">
        <f>VLOOKUP(E40,Klienci!$C$2:$D$25,2,0)</f>
        <v>zakład przemysłowy</v>
      </c>
      <c r="G40" s="5" t="str">
        <f>VLOOKUP(E40,Klienci!$C$2:$E$25,3,0)</f>
        <v>centralny i wschodni</v>
      </c>
      <c r="H40" s="9">
        <v>1250.98</v>
      </c>
      <c r="I40" s="9">
        <f t="shared" si="0"/>
        <v>287.73</v>
      </c>
      <c r="J40" s="9">
        <f t="shared" si="1"/>
        <v>1538.71</v>
      </c>
      <c r="K40" s="6">
        <f t="shared" si="2"/>
        <v>45137</v>
      </c>
      <c r="L40" s="6">
        <v>45137</v>
      </c>
      <c r="M40" s="5">
        <f t="shared" si="3"/>
        <v>0</v>
      </c>
      <c r="N40" s="5" t="str">
        <f t="shared" si="4"/>
        <v>kw.3</v>
      </c>
    </row>
    <row r="41" spans="1:14" x14ac:dyDescent="0.2">
      <c r="A41" s="5">
        <v>217</v>
      </c>
      <c r="B41" s="6">
        <v>45144</v>
      </c>
      <c r="C41" s="7" t="s">
        <v>11</v>
      </c>
      <c r="D41" s="8">
        <v>13</v>
      </c>
      <c r="E41" s="5" t="str">
        <f>VLOOKUP(D41,Klienci!$B$2:$C$25,2,0)</f>
        <v>MORZE SZCZECIN</v>
      </c>
      <c r="F41" s="5" t="str">
        <f>VLOOKUP(E41,Klienci!$C$2:$D$25,2,0)</f>
        <v>zakład przemysłowy</v>
      </c>
      <c r="G41" s="5" t="str">
        <f>VLOOKUP(E41,Klienci!$C$2:$E$25,3,0)</f>
        <v>północny</v>
      </c>
      <c r="H41" s="9">
        <v>639.79999999999995</v>
      </c>
      <c r="I41" s="9">
        <f t="shared" si="0"/>
        <v>147.15</v>
      </c>
      <c r="J41" s="9">
        <f t="shared" si="1"/>
        <v>786.94999999999993</v>
      </c>
      <c r="K41" s="6">
        <f t="shared" si="2"/>
        <v>45158</v>
      </c>
      <c r="L41" s="6">
        <v>45172</v>
      </c>
      <c r="M41" s="5">
        <f t="shared" si="3"/>
        <v>14</v>
      </c>
      <c r="N41" s="5" t="str">
        <f t="shared" si="4"/>
        <v>kw.3</v>
      </c>
    </row>
    <row r="42" spans="1:14" x14ac:dyDescent="0.2">
      <c r="A42" s="5">
        <v>222</v>
      </c>
      <c r="B42" s="6">
        <v>45150</v>
      </c>
      <c r="C42" s="7" t="s">
        <v>11</v>
      </c>
      <c r="D42" s="8">
        <v>13</v>
      </c>
      <c r="E42" s="5" t="str">
        <f>VLOOKUP(D42,Klienci!$B$2:$C$25,2,0)</f>
        <v>MORZE SZCZECIN</v>
      </c>
      <c r="F42" s="5" t="str">
        <f>VLOOKUP(E42,Klienci!$C$2:$D$25,2,0)</f>
        <v>zakład przemysłowy</v>
      </c>
      <c r="G42" s="5" t="str">
        <f>VLOOKUP(E42,Klienci!$C$2:$E$25,3,0)</f>
        <v>północny</v>
      </c>
      <c r="H42" s="9">
        <v>1599.34</v>
      </c>
      <c r="I42" s="9">
        <f t="shared" si="0"/>
        <v>367.85</v>
      </c>
      <c r="J42" s="9">
        <f t="shared" si="1"/>
        <v>1967.19</v>
      </c>
      <c r="K42" s="6">
        <f t="shared" si="2"/>
        <v>45164</v>
      </c>
      <c r="L42" s="6">
        <v>45175</v>
      </c>
      <c r="M42" s="5">
        <f t="shared" si="3"/>
        <v>11</v>
      </c>
      <c r="N42" s="5" t="str">
        <f t="shared" si="4"/>
        <v>kw.3</v>
      </c>
    </row>
    <row r="43" spans="1:14" x14ac:dyDescent="0.2">
      <c r="A43" s="5">
        <v>226</v>
      </c>
      <c r="B43" s="6">
        <v>45153</v>
      </c>
      <c r="C43" s="7" t="s">
        <v>12</v>
      </c>
      <c r="D43" s="8">
        <v>10</v>
      </c>
      <c r="E43" s="5" t="str">
        <f>VLOOKUP(D43,Klienci!$B$2:$C$25,2,0)</f>
        <v>SAM CHORZOW</v>
      </c>
      <c r="F43" s="5" t="str">
        <f>VLOOKUP(E43,Klienci!$C$2:$D$25,2,0)</f>
        <v>zakład przemysłowy</v>
      </c>
      <c r="G43" s="5" t="str">
        <f>VLOOKUP(E43,Klienci!$C$2:$E$25,3,0)</f>
        <v>południowy</v>
      </c>
      <c r="H43" s="9">
        <v>2249.7199999999998</v>
      </c>
      <c r="I43" s="9">
        <f t="shared" si="0"/>
        <v>517.44000000000005</v>
      </c>
      <c r="J43" s="9">
        <f t="shared" si="1"/>
        <v>2767.16</v>
      </c>
      <c r="K43" s="6">
        <f t="shared" si="2"/>
        <v>45167</v>
      </c>
      <c r="L43" s="6">
        <v>45180</v>
      </c>
      <c r="M43" s="5">
        <f t="shared" si="3"/>
        <v>13</v>
      </c>
      <c r="N43" s="5" t="str">
        <f t="shared" si="4"/>
        <v>kw.3</v>
      </c>
    </row>
    <row r="44" spans="1:14" x14ac:dyDescent="0.2">
      <c r="A44" s="5">
        <v>232</v>
      </c>
      <c r="B44" s="6">
        <v>45158</v>
      </c>
      <c r="C44" s="7" t="s">
        <v>11</v>
      </c>
      <c r="D44" s="8">
        <v>14</v>
      </c>
      <c r="E44" s="5" t="str">
        <f>VLOOKUP(D44,Klienci!$B$2:$C$25,2,0)</f>
        <v>R.MALINOWSKI MILANOWEK</v>
      </c>
      <c r="F44" s="5" t="str">
        <f>VLOOKUP(E44,Klienci!$C$2:$D$25,2,0)</f>
        <v>zakład przemysłowy</v>
      </c>
      <c r="G44" s="5" t="str">
        <f>VLOOKUP(E44,Klienci!$C$2:$E$25,3,0)</f>
        <v>centralny i wschodni</v>
      </c>
      <c r="H44" s="9">
        <v>377.89</v>
      </c>
      <c r="I44" s="9">
        <f t="shared" si="0"/>
        <v>86.91</v>
      </c>
      <c r="J44" s="9">
        <f t="shared" si="1"/>
        <v>464.79999999999995</v>
      </c>
      <c r="K44" s="6">
        <f t="shared" si="2"/>
        <v>45172</v>
      </c>
      <c r="L44" s="6">
        <v>45186</v>
      </c>
      <c r="M44" s="5">
        <f t="shared" si="3"/>
        <v>14</v>
      </c>
      <c r="N44" s="5" t="str">
        <f t="shared" si="4"/>
        <v>kw.3</v>
      </c>
    </row>
    <row r="45" spans="1:14" x14ac:dyDescent="0.2">
      <c r="A45" s="5">
        <v>236</v>
      </c>
      <c r="B45" s="6">
        <v>45163</v>
      </c>
      <c r="C45" s="7" t="s">
        <v>11</v>
      </c>
      <c r="D45" s="8">
        <v>24</v>
      </c>
      <c r="E45" s="5" t="str">
        <f>VLOOKUP(D45,Klienci!$B$2:$C$25,2,0)</f>
        <v>STANDARD KALISZ</v>
      </c>
      <c r="F45" s="5" t="str">
        <f>VLOOKUP(E45,Klienci!$C$2:$D$25,2,0)</f>
        <v>zakład przemysłowy</v>
      </c>
      <c r="G45" s="5" t="str">
        <f>VLOOKUP(E45,Klienci!$C$2:$E$25,3,0)</f>
        <v>zachodni</v>
      </c>
      <c r="H45" s="9">
        <v>895.7</v>
      </c>
      <c r="I45" s="9">
        <f t="shared" si="0"/>
        <v>206.01</v>
      </c>
      <c r="J45" s="9">
        <f t="shared" si="1"/>
        <v>1101.71</v>
      </c>
      <c r="K45" s="6">
        <f t="shared" si="2"/>
        <v>45177</v>
      </c>
      <c r="L45" s="6">
        <v>45189</v>
      </c>
      <c r="M45" s="5">
        <f t="shared" si="3"/>
        <v>12</v>
      </c>
      <c r="N45" s="5" t="str">
        <f t="shared" si="4"/>
        <v>kw.3</v>
      </c>
    </row>
    <row r="46" spans="1:14" x14ac:dyDescent="0.2">
      <c r="A46" s="5">
        <v>255</v>
      </c>
      <c r="B46" s="6">
        <v>45180</v>
      </c>
      <c r="C46" s="7" t="s">
        <v>12</v>
      </c>
      <c r="D46" s="8">
        <v>19</v>
      </c>
      <c r="E46" s="5" t="str">
        <f>VLOOKUP(D46,Klienci!$B$2:$C$25,2,0)</f>
        <v>E.JAGIELLO BYDGOSZCZ</v>
      </c>
      <c r="F46" s="5" t="str">
        <f>VLOOKUP(E46,Klienci!$C$2:$D$25,2,0)</f>
        <v>zakład przemysłowy</v>
      </c>
      <c r="G46" s="5" t="str">
        <f>VLOOKUP(E46,Klienci!$C$2:$E$25,3,0)</f>
        <v>północny</v>
      </c>
      <c r="H46" s="9">
        <v>617.01</v>
      </c>
      <c r="I46" s="9">
        <f t="shared" si="0"/>
        <v>141.91</v>
      </c>
      <c r="J46" s="9">
        <f t="shared" si="1"/>
        <v>758.92</v>
      </c>
      <c r="K46" s="6">
        <f t="shared" si="2"/>
        <v>45194</v>
      </c>
      <c r="L46" s="6">
        <v>45192</v>
      </c>
      <c r="M46" s="5">
        <f t="shared" si="3"/>
        <v>-2</v>
      </c>
      <c r="N46" s="5" t="str">
        <f t="shared" si="4"/>
        <v>kw.3</v>
      </c>
    </row>
    <row r="47" spans="1:14" x14ac:dyDescent="0.2">
      <c r="A47" s="5">
        <v>257</v>
      </c>
      <c r="B47" s="6">
        <v>45182</v>
      </c>
      <c r="C47" s="7" t="s">
        <v>11</v>
      </c>
      <c r="D47" s="8">
        <v>23</v>
      </c>
      <c r="E47" s="5" t="str">
        <f>VLOOKUP(D47,Klienci!$B$2:$C$25,2,0)</f>
        <v xml:space="preserve">T.CZAPLIŃSKI KRAKOW  </v>
      </c>
      <c r="F47" s="5" t="str">
        <f>VLOOKUP(E47,Klienci!$C$2:$D$25,2,0)</f>
        <v>zakład przemysłowy</v>
      </c>
      <c r="G47" s="5" t="str">
        <f>VLOOKUP(E47,Klienci!$C$2:$E$25,3,0)</f>
        <v>południowy</v>
      </c>
      <c r="H47" s="9">
        <v>2379.3000000000002</v>
      </c>
      <c r="I47" s="9">
        <f t="shared" si="0"/>
        <v>547.24</v>
      </c>
      <c r="J47" s="9">
        <f t="shared" si="1"/>
        <v>2926.54</v>
      </c>
      <c r="K47" s="6">
        <f t="shared" si="2"/>
        <v>45196</v>
      </c>
      <c r="L47" s="6">
        <v>45209</v>
      </c>
      <c r="M47" s="5">
        <f t="shared" si="3"/>
        <v>13</v>
      </c>
      <c r="N47" s="5" t="str">
        <f t="shared" si="4"/>
        <v>kw.4</v>
      </c>
    </row>
    <row r="48" spans="1:14" x14ac:dyDescent="0.2">
      <c r="A48" s="5">
        <v>263</v>
      </c>
      <c r="B48" s="6">
        <v>45197</v>
      </c>
      <c r="C48" s="7" t="s">
        <v>11</v>
      </c>
      <c r="D48" s="8">
        <v>14</v>
      </c>
      <c r="E48" s="5" t="str">
        <f>VLOOKUP(D48,Klienci!$B$2:$C$25,2,0)</f>
        <v>R.MALINOWSKI MILANOWEK</v>
      </c>
      <c r="F48" s="5" t="str">
        <f>VLOOKUP(E48,Klienci!$C$2:$D$25,2,0)</f>
        <v>zakład przemysłowy</v>
      </c>
      <c r="G48" s="5" t="str">
        <f>VLOOKUP(E48,Klienci!$C$2:$E$25,3,0)</f>
        <v>centralny i wschodni</v>
      </c>
      <c r="H48" s="9">
        <v>1449.84</v>
      </c>
      <c r="I48" s="9">
        <f t="shared" si="0"/>
        <v>333.46</v>
      </c>
      <c r="J48" s="9">
        <f t="shared" si="1"/>
        <v>1783.3</v>
      </c>
      <c r="K48" s="6">
        <f t="shared" si="2"/>
        <v>45211</v>
      </c>
      <c r="L48" s="6">
        <v>45228</v>
      </c>
      <c r="M48" s="5">
        <f t="shared" si="3"/>
        <v>17</v>
      </c>
      <c r="N48" s="5" t="str">
        <f t="shared" si="4"/>
        <v>kw.4</v>
      </c>
    </row>
    <row r="49" spans="1:14" x14ac:dyDescent="0.2">
      <c r="A49" s="5">
        <v>268</v>
      </c>
      <c r="B49" s="6">
        <v>45202</v>
      </c>
      <c r="C49" s="7" t="s">
        <v>11</v>
      </c>
      <c r="D49" s="8">
        <v>13</v>
      </c>
      <c r="E49" s="5" t="str">
        <f>VLOOKUP(D49,Klienci!$B$2:$C$25,2,0)</f>
        <v>MORZE SZCZECIN</v>
      </c>
      <c r="F49" s="5" t="str">
        <f>VLOOKUP(E49,Klienci!$C$2:$D$25,2,0)</f>
        <v>zakład przemysłowy</v>
      </c>
      <c r="G49" s="5" t="str">
        <f>VLOOKUP(E49,Klienci!$C$2:$E$25,3,0)</f>
        <v>północny</v>
      </c>
      <c r="H49" s="9">
        <v>3733.72</v>
      </c>
      <c r="I49" s="9">
        <f t="shared" si="0"/>
        <v>858.76</v>
      </c>
      <c r="J49" s="9">
        <f t="shared" si="1"/>
        <v>4592.4799999999996</v>
      </c>
      <c r="K49" s="6">
        <f t="shared" si="2"/>
        <v>45216</v>
      </c>
      <c r="L49" s="6">
        <v>45224</v>
      </c>
      <c r="M49" s="5">
        <f t="shared" si="3"/>
        <v>8</v>
      </c>
      <c r="N49" s="5" t="str">
        <f t="shared" si="4"/>
        <v>kw.4</v>
      </c>
    </row>
    <row r="50" spans="1:14" x14ac:dyDescent="0.2">
      <c r="A50" s="5">
        <v>274</v>
      </c>
      <c r="B50" s="6">
        <v>45205</v>
      </c>
      <c r="C50" s="7" t="s">
        <v>11</v>
      </c>
      <c r="D50" s="8">
        <v>14</v>
      </c>
      <c r="E50" s="5" t="str">
        <f>VLOOKUP(D50,Klienci!$B$2:$C$25,2,0)</f>
        <v>R.MALINOWSKI MILANOWEK</v>
      </c>
      <c r="F50" s="5" t="str">
        <f>VLOOKUP(E50,Klienci!$C$2:$D$25,2,0)</f>
        <v>zakład przemysłowy</v>
      </c>
      <c r="G50" s="5" t="str">
        <f>VLOOKUP(E50,Klienci!$C$2:$E$25,3,0)</f>
        <v>centralny i wschodni</v>
      </c>
      <c r="H50" s="9">
        <v>921.19</v>
      </c>
      <c r="I50" s="9">
        <f t="shared" si="0"/>
        <v>211.87</v>
      </c>
      <c r="J50" s="9">
        <f t="shared" si="1"/>
        <v>1133.06</v>
      </c>
      <c r="K50" s="6">
        <f t="shared" si="2"/>
        <v>45219</v>
      </c>
      <c r="L50" s="6">
        <v>45228</v>
      </c>
      <c r="M50" s="5">
        <f t="shared" si="3"/>
        <v>9</v>
      </c>
      <c r="N50" s="5" t="str">
        <f t="shared" si="4"/>
        <v>kw.4</v>
      </c>
    </row>
    <row r="51" spans="1:14" x14ac:dyDescent="0.2">
      <c r="A51" s="5">
        <v>281</v>
      </c>
      <c r="B51" s="6">
        <v>45210</v>
      </c>
      <c r="C51" s="7" t="s">
        <v>11</v>
      </c>
      <c r="D51" s="8">
        <v>21</v>
      </c>
      <c r="E51" s="5" t="str">
        <f>VLOOKUP(D51,Klienci!$B$2:$C$25,2,0)</f>
        <v>SALET LODZ</v>
      </c>
      <c r="F51" s="5" t="str">
        <f>VLOOKUP(E51,Klienci!$C$2:$D$25,2,0)</f>
        <v>zakład przemysłowy</v>
      </c>
      <c r="G51" s="5" t="str">
        <f>VLOOKUP(E51,Klienci!$C$2:$E$25,3,0)</f>
        <v>centralny i wschodni</v>
      </c>
      <c r="H51" s="9">
        <v>1872.36</v>
      </c>
      <c r="I51" s="9">
        <f t="shared" si="0"/>
        <v>430.64</v>
      </c>
      <c r="J51" s="9">
        <f t="shared" si="1"/>
        <v>2303</v>
      </c>
      <c r="K51" s="6">
        <f t="shared" si="2"/>
        <v>45224</v>
      </c>
      <c r="L51" s="6">
        <v>45227</v>
      </c>
      <c r="M51" s="5">
        <f t="shared" si="3"/>
        <v>3</v>
      </c>
      <c r="N51" s="5" t="str">
        <f t="shared" si="4"/>
        <v>kw.4</v>
      </c>
    </row>
    <row r="52" spans="1:14" x14ac:dyDescent="0.2">
      <c r="A52" s="5">
        <v>290</v>
      </c>
      <c r="B52" s="6">
        <v>45218</v>
      </c>
      <c r="C52" s="7" t="s">
        <v>11</v>
      </c>
      <c r="D52" s="8">
        <v>23</v>
      </c>
      <c r="E52" s="5" t="str">
        <f>VLOOKUP(D52,Klienci!$B$2:$C$25,2,0)</f>
        <v xml:space="preserve">T.CZAPLIŃSKI KRAKOW  </v>
      </c>
      <c r="F52" s="5" t="str">
        <f>VLOOKUP(E52,Klienci!$C$2:$D$25,2,0)</f>
        <v>zakład przemysłowy</v>
      </c>
      <c r="G52" s="5" t="str">
        <f>VLOOKUP(E52,Klienci!$C$2:$E$25,3,0)</f>
        <v>południowy</v>
      </c>
      <c r="H52" s="9">
        <v>1379.57</v>
      </c>
      <c r="I52" s="9">
        <f t="shared" si="0"/>
        <v>317.3</v>
      </c>
      <c r="J52" s="9">
        <f t="shared" si="1"/>
        <v>1696.87</v>
      </c>
      <c r="K52" s="6">
        <f t="shared" si="2"/>
        <v>45232</v>
      </c>
      <c r="L52" s="6">
        <v>45245</v>
      </c>
      <c r="M52" s="5">
        <f t="shared" si="3"/>
        <v>13</v>
      </c>
      <c r="N52" s="5" t="str">
        <f t="shared" si="4"/>
        <v>kw.4</v>
      </c>
    </row>
    <row r="53" spans="1:14" x14ac:dyDescent="0.2">
      <c r="A53" s="5">
        <v>293</v>
      </c>
      <c r="B53" s="6">
        <v>45223</v>
      </c>
      <c r="C53" s="7" t="s">
        <v>11</v>
      </c>
      <c r="D53" s="8">
        <v>10</v>
      </c>
      <c r="E53" s="5" t="str">
        <f>VLOOKUP(D53,Klienci!$B$2:$C$25,2,0)</f>
        <v>SAM CHORZOW</v>
      </c>
      <c r="F53" s="5" t="str">
        <f>VLOOKUP(E53,Klienci!$C$2:$D$25,2,0)</f>
        <v>zakład przemysłowy</v>
      </c>
      <c r="G53" s="5" t="str">
        <f>VLOOKUP(E53,Klienci!$C$2:$E$25,3,0)</f>
        <v>południowy</v>
      </c>
      <c r="H53" s="9">
        <v>3958.19</v>
      </c>
      <c r="I53" s="9">
        <f t="shared" si="0"/>
        <v>910.38</v>
      </c>
      <c r="J53" s="9">
        <f t="shared" si="1"/>
        <v>4868.57</v>
      </c>
      <c r="K53" s="6">
        <f t="shared" si="2"/>
        <v>45237</v>
      </c>
      <c r="L53" s="6">
        <v>45257</v>
      </c>
      <c r="M53" s="5">
        <f t="shared" si="3"/>
        <v>20</v>
      </c>
      <c r="N53" s="5" t="str">
        <f t="shared" si="4"/>
        <v>kw.4</v>
      </c>
    </row>
    <row r="54" spans="1:14" x14ac:dyDescent="0.2">
      <c r="A54" s="5">
        <v>306</v>
      </c>
      <c r="B54" s="6">
        <v>45239</v>
      </c>
      <c r="C54" s="7" t="s">
        <v>11</v>
      </c>
      <c r="D54" s="8">
        <v>13</v>
      </c>
      <c r="E54" s="5" t="str">
        <f>VLOOKUP(D54,Klienci!$B$2:$C$25,2,0)</f>
        <v>MORZE SZCZECIN</v>
      </c>
      <c r="F54" s="5" t="str">
        <f>VLOOKUP(E54,Klienci!$C$2:$D$25,2,0)</f>
        <v>zakład przemysłowy</v>
      </c>
      <c r="G54" s="5" t="str">
        <f>VLOOKUP(E54,Klienci!$C$2:$E$25,3,0)</f>
        <v>północny</v>
      </c>
      <c r="H54" s="9">
        <v>678.75</v>
      </c>
      <c r="I54" s="9">
        <f t="shared" si="0"/>
        <v>156.11000000000001</v>
      </c>
      <c r="J54" s="9">
        <f t="shared" si="1"/>
        <v>834.86</v>
      </c>
      <c r="K54" s="6">
        <f t="shared" si="2"/>
        <v>45253</v>
      </c>
      <c r="L54" s="6">
        <v>45263</v>
      </c>
      <c r="M54" s="5">
        <f t="shared" si="3"/>
        <v>10</v>
      </c>
      <c r="N54" s="5" t="str">
        <f t="shared" si="4"/>
        <v>kw.4</v>
      </c>
    </row>
    <row r="55" spans="1:14" x14ac:dyDescent="0.2">
      <c r="A55" s="5">
        <v>316</v>
      </c>
      <c r="B55" s="6">
        <v>45246</v>
      </c>
      <c r="C55" s="7" t="s">
        <v>11</v>
      </c>
      <c r="D55" s="8">
        <v>24</v>
      </c>
      <c r="E55" s="5" t="str">
        <f>VLOOKUP(D55,Klienci!$B$2:$C$25,2,0)</f>
        <v>STANDARD KALISZ</v>
      </c>
      <c r="F55" s="5" t="str">
        <f>VLOOKUP(E55,Klienci!$C$2:$D$25,2,0)</f>
        <v>zakład przemysłowy</v>
      </c>
      <c r="G55" s="5" t="str">
        <f>VLOOKUP(E55,Klienci!$C$2:$E$25,3,0)</f>
        <v>zachodni</v>
      </c>
      <c r="H55" s="9">
        <v>1851.3</v>
      </c>
      <c r="I55" s="9">
        <f t="shared" si="0"/>
        <v>425.8</v>
      </c>
      <c r="J55" s="9">
        <f t="shared" si="1"/>
        <v>2277.1</v>
      </c>
      <c r="K55" s="6">
        <f t="shared" si="2"/>
        <v>45260</v>
      </c>
      <c r="L55" s="6">
        <v>45273</v>
      </c>
      <c r="M55" s="5">
        <f t="shared" si="3"/>
        <v>13</v>
      </c>
      <c r="N55" s="5" t="str">
        <f t="shared" si="4"/>
        <v>kw.4</v>
      </c>
    </row>
    <row r="56" spans="1:14" x14ac:dyDescent="0.2">
      <c r="A56" s="5">
        <v>319</v>
      </c>
      <c r="B56" s="6">
        <v>45251</v>
      </c>
      <c r="C56" s="7" t="s">
        <v>11</v>
      </c>
      <c r="D56" s="8">
        <v>14</v>
      </c>
      <c r="E56" s="5" t="str">
        <f>VLOOKUP(D56,Klienci!$B$2:$C$25,2,0)</f>
        <v>R.MALINOWSKI MILANOWEK</v>
      </c>
      <c r="F56" s="5" t="str">
        <f>VLOOKUP(E56,Klienci!$C$2:$D$25,2,0)</f>
        <v>zakład przemysłowy</v>
      </c>
      <c r="G56" s="5" t="str">
        <f>VLOOKUP(E56,Klienci!$C$2:$E$25,3,0)</f>
        <v>centralny i wschodni</v>
      </c>
      <c r="H56" s="9">
        <v>1674.63</v>
      </c>
      <c r="I56" s="9">
        <f t="shared" si="0"/>
        <v>385.16</v>
      </c>
      <c r="J56" s="9">
        <f t="shared" si="1"/>
        <v>2059.79</v>
      </c>
      <c r="K56" s="6">
        <f t="shared" si="2"/>
        <v>45265</v>
      </c>
      <c r="L56" s="6">
        <v>45272</v>
      </c>
      <c r="M56" s="5">
        <f t="shared" si="3"/>
        <v>7</v>
      </c>
      <c r="N56" s="5" t="str">
        <f t="shared" si="4"/>
        <v>kw.4</v>
      </c>
    </row>
    <row r="57" spans="1:14" x14ac:dyDescent="0.2">
      <c r="A57" s="5">
        <v>320</v>
      </c>
      <c r="B57" s="6">
        <v>45253</v>
      </c>
      <c r="C57" s="7" t="s">
        <v>11</v>
      </c>
      <c r="D57" s="8">
        <v>23</v>
      </c>
      <c r="E57" s="5" t="str">
        <f>VLOOKUP(D57,Klienci!$B$2:$C$25,2,0)</f>
        <v xml:space="preserve">T.CZAPLIŃSKI KRAKOW  </v>
      </c>
      <c r="F57" s="5" t="str">
        <f>VLOOKUP(E57,Klienci!$C$2:$D$25,2,0)</f>
        <v>zakład przemysłowy</v>
      </c>
      <c r="G57" s="5" t="str">
        <f>VLOOKUP(E57,Klienci!$C$2:$E$25,3,0)</f>
        <v>południowy</v>
      </c>
      <c r="H57" s="9">
        <v>2462.71</v>
      </c>
      <c r="I57" s="9">
        <f t="shared" si="0"/>
        <v>566.41999999999996</v>
      </c>
      <c r="J57" s="9">
        <f t="shared" si="1"/>
        <v>3029.13</v>
      </c>
      <c r="K57" s="6">
        <f t="shared" si="2"/>
        <v>45267</v>
      </c>
      <c r="L57" s="6">
        <v>45280</v>
      </c>
      <c r="M57" s="5">
        <f t="shared" si="3"/>
        <v>13</v>
      </c>
      <c r="N57" s="5" t="str">
        <f t="shared" si="4"/>
        <v>kw.4</v>
      </c>
    </row>
    <row r="58" spans="1:14" x14ac:dyDescent="0.2">
      <c r="A58" s="5">
        <v>325</v>
      </c>
      <c r="B58" s="6">
        <v>45260</v>
      </c>
      <c r="C58" s="7" t="s">
        <v>11</v>
      </c>
      <c r="D58" s="8">
        <v>13</v>
      </c>
      <c r="E58" s="5" t="str">
        <f>VLOOKUP(D58,Klienci!$B$2:$C$25,2,0)</f>
        <v>MORZE SZCZECIN</v>
      </c>
      <c r="F58" s="5" t="str">
        <f>VLOOKUP(E58,Klienci!$C$2:$D$25,2,0)</f>
        <v>zakład przemysłowy</v>
      </c>
      <c r="G58" s="5" t="str">
        <f>VLOOKUP(E58,Klienci!$C$2:$E$25,3,0)</f>
        <v>północny</v>
      </c>
      <c r="H58" s="9">
        <v>3401.56</v>
      </c>
      <c r="I58" s="9">
        <f t="shared" si="0"/>
        <v>782.36</v>
      </c>
      <c r="J58" s="9">
        <f t="shared" si="1"/>
        <v>4183.92</v>
      </c>
      <c r="K58" s="6">
        <f t="shared" si="2"/>
        <v>45274</v>
      </c>
      <c r="L58" s="6">
        <v>45291</v>
      </c>
      <c r="M58" s="5">
        <f t="shared" si="3"/>
        <v>17</v>
      </c>
      <c r="N58" s="5" t="str">
        <f t="shared" si="4"/>
        <v>kw.4</v>
      </c>
    </row>
    <row r="59" spans="1:14" x14ac:dyDescent="0.2">
      <c r="A59" s="5">
        <v>329</v>
      </c>
      <c r="B59" s="6">
        <v>45268</v>
      </c>
      <c r="C59" s="7" t="s">
        <v>11</v>
      </c>
      <c r="D59" s="8">
        <v>14</v>
      </c>
      <c r="E59" s="5" t="str">
        <f>VLOOKUP(D59,Klienci!$B$2:$C$25,2,0)</f>
        <v>R.MALINOWSKI MILANOWEK</v>
      </c>
      <c r="F59" s="5" t="str">
        <f>VLOOKUP(E59,Klienci!$C$2:$D$25,2,0)</f>
        <v>zakład przemysłowy</v>
      </c>
      <c r="G59" s="5" t="str">
        <f>VLOOKUP(E59,Klienci!$C$2:$E$25,3,0)</f>
        <v>centralny i wschodni</v>
      </c>
      <c r="H59" s="9">
        <v>996.21</v>
      </c>
      <c r="I59" s="9">
        <f t="shared" si="0"/>
        <v>229.13</v>
      </c>
      <c r="J59" s="9">
        <f t="shared" si="1"/>
        <v>1225.3400000000001</v>
      </c>
      <c r="K59" s="6">
        <f t="shared" si="2"/>
        <v>45282</v>
      </c>
      <c r="L59" s="6">
        <v>45286</v>
      </c>
      <c r="M59" s="5">
        <f t="shared" si="3"/>
        <v>4</v>
      </c>
      <c r="N59" s="5" t="str">
        <f t="shared" si="4"/>
        <v>kw.4</v>
      </c>
    </row>
    <row r="60" spans="1:14" x14ac:dyDescent="0.2">
      <c r="A60" s="5">
        <v>331</v>
      </c>
      <c r="B60" s="6">
        <v>45271</v>
      </c>
      <c r="C60" s="7" t="s">
        <v>11</v>
      </c>
      <c r="D60" s="8">
        <v>12</v>
      </c>
      <c r="E60" s="5" t="str">
        <f>VLOOKUP(D60,Klienci!$B$2:$C$25,2,0)</f>
        <v>PPWD KATOWICE</v>
      </c>
      <c r="F60" s="5" t="str">
        <f>VLOOKUP(E60,Klienci!$C$2:$D$25,2,0)</f>
        <v>zakład przemysłowy</v>
      </c>
      <c r="G60" s="5" t="str">
        <f>VLOOKUP(E60,Klienci!$C$2:$E$25,3,0)</f>
        <v>południowy</v>
      </c>
      <c r="H60" s="9">
        <v>1224.06</v>
      </c>
      <c r="I60" s="9">
        <f t="shared" si="0"/>
        <v>281.52999999999997</v>
      </c>
      <c r="J60" s="9">
        <f t="shared" si="1"/>
        <v>1505.59</v>
      </c>
      <c r="K60" s="6">
        <f t="shared" si="2"/>
        <v>45285</v>
      </c>
      <c r="L60" s="6">
        <v>45286</v>
      </c>
      <c r="M60" s="5">
        <f t="shared" si="3"/>
        <v>1</v>
      </c>
      <c r="N60" s="5" t="str">
        <f t="shared" si="4"/>
        <v>kw.4</v>
      </c>
    </row>
    <row r="61" spans="1:14" x14ac:dyDescent="0.2">
      <c r="A61" s="5">
        <v>332</v>
      </c>
      <c r="B61" s="6">
        <v>45275</v>
      </c>
      <c r="C61" s="7" t="s">
        <v>11</v>
      </c>
      <c r="D61" s="8">
        <v>13</v>
      </c>
      <c r="E61" s="5" t="str">
        <f>VLOOKUP(D61,Klienci!$B$2:$C$25,2,0)</f>
        <v>MORZE SZCZECIN</v>
      </c>
      <c r="F61" s="5" t="str">
        <f>VLOOKUP(E61,Klienci!$C$2:$D$25,2,0)</f>
        <v>zakład przemysłowy</v>
      </c>
      <c r="G61" s="5" t="str">
        <f>VLOOKUP(E61,Klienci!$C$2:$E$25,3,0)</f>
        <v>północny</v>
      </c>
      <c r="H61" s="9">
        <v>869.09</v>
      </c>
      <c r="I61" s="9">
        <f t="shared" si="0"/>
        <v>199.89</v>
      </c>
      <c r="J61" s="9">
        <f t="shared" si="1"/>
        <v>1068.98</v>
      </c>
      <c r="K61" s="6">
        <f t="shared" si="2"/>
        <v>45289</v>
      </c>
      <c r="L61" s="6">
        <v>45304</v>
      </c>
      <c r="M61" s="5">
        <f t="shared" si="3"/>
        <v>15</v>
      </c>
      <c r="N61" s="5">
        <f t="shared" si="4"/>
        <v>2024</v>
      </c>
    </row>
    <row r="62" spans="1:14" x14ac:dyDescent="0.2">
      <c r="A62" s="5">
        <v>335</v>
      </c>
      <c r="B62" s="6">
        <v>45277</v>
      </c>
      <c r="C62" s="7" t="s">
        <v>11</v>
      </c>
      <c r="D62" s="8">
        <v>23</v>
      </c>
      <c r="E62" s="5" t="str">
        <f>VLOOKUP(D62,Klienci!$B$2:$C$25,2,0)</f>
        <v xml:space="preserve">T.CZAPLIŃSKI KRAKOW  </v>
      </c>
      <c r="F62" s="5" t="str">
        <f>VLOOKUP(E62,Klienci!$C$2:$D$25,2,0)</f>
        <v>zakład przemysłowy</v>
      </c>
      <c r="G62" s="5" t="str">
        <f>VLOOKUP(E62,Klienci!$C$2:$E$25,3,0)</f>
        <v>południowy</v>
      </c>
      <c r="H62" s="9">
        <v>2541.39</v>
      </c>
      <c r="I62" s="9">
        <f t="shared" si="0"/>
        <v>584.52</v>
      </c>
      <c r="J62" s="9">
        <f t="shared" si="1"/>
        <v>3125.91</v>
      </c>
      <c r="K62" s="6">
        <f t="shared" si="2"/>
        <v>45291</v>
      </c>
      <c r="L62" s="6">
        <v>45293</v>
      </c>
      <c r="M62" s="5">
        <f t="shared" si="3"/>
        <v>2</v>
      </c>
      <c r="N62" s="5">
        <f t="shared" si="4"/>
        <v>2024</v>
      </c>
    </row>
    <row r="63" spans="1:14" x14ac:dyDescent="0.2">
      <c r="A63" s="5">
        <v>341</v>
      </c>
      <c r="B63" s="6">
        <v>45281</v>
      </c>
      <c r="C63" s="7" t="s">
        <v>11</v>
      </c>
      <c r="D63" s="8">
        <v>21</v>
      </c>
      <c r="E63" s="5" t="str">
        <f>VLOOKUP(D63,Klienci!$B$2:$C$25,2,0)</f>
        <v>SALET LODZ</v>
      </c>
      <c r="F63" s="5" t="str">
        <f>VLOOKUP(E63,Klienci!$C$2:$D$25,2,0)</f>
        <v>zakład przemysłowy</v>
      </c>
      <c r="G63" s="5" t="str">
        <f>VLOOKUP(E63,Klienci!$C$2:$E$25,3,0)</f>
        <v>centralny i wschodni</v>
      </c>
      <c r="H63" s="9">
        <v>2877.41</v>
      </c>
      <c r="I63" s="9">
        <f t="shared" si="0"/>
        <v>661.8</v>
      </c>
      <c r="J63" s="9">
        <f t="shared" si="1"/>
        <v>3539.21</v>
      </c>
      <c r="K63" s="6">
        <f t="shared" si="2"/>
        <v>45295</v>
      </c>
      <c r="L63" s="6">
        <v>45297</v>
      </c>
      <c r="M63" s="5">
        <f t="shared" si="3"/>
        <v>2</v>
      </c>
      <c r="N63" s="5">
        <f t="shared" si="4"/>
        <v>2024</v>
      </c>
    </row>
    <row r="64" spans="1:14" x14ac:dyDescent="0.2">
      <c r="A64" s="5">
        <v>342</v>
      </c>
      <c r="B64" s="6">
        <v>45282</v>
      </c>
      <c r="C64" s="7" t="s">
        <v>11</v>
      </c>
      <c r="D64" s="8">
        <v>13</v>
      </c>
      <c r="E64" s="5" t="str">
        <f>VLOOKUP(D64,Klienci!$B$2:$C$25,2,0)</f>
        <v>MORZE SZCZECIN</v>
      </c>
      <c r="F64" s="5" t="str">
        <f>VLOOKUP(E64,Klienci!$C$2:$D$25,2,0)</f>
        <v>zakład przemysłowy</v>
      </c>
      <c r="G64" s="5" t="str">
        <f>VLOOKUP(E64,Klienci!$C$2:$E$25,3,0)</f>
        <v>północny</v>
      </c>
      <c r="H64" s="9">
        <v>3224.77</v>
      </c>
      <c r="I64" s="9">
        <f t="shared" si="0"/>
        <v>741.7</v>
      </c>
      <c r="J64" s="9">
        <f t="shared" si="1"/>
        <v>3966.4700000000003</v>
      </c>
      <c r="K64" s="6">
        <f t="shared" si="2"/>
        <v>45296</v>
      </c>
      <c r="L64" s="6">
        <v>45305</v>
      </c>
      <c r="M64" s="5">
        <f t="shared" si="3"/>
        <v>9</v>
      </c>
      <c r="N64" s="5">
        <f t="shared" si="4"/>
        <v>2024</v>
      </c>
    </row>
    <row r="65" spans="1:14" x14ac:dyDescent="0.2">
      <c r="A65" s="5">
        <v>346</v>
      </c>
      <c r="B65" s="6">
        <v>45288</v>
      </c>
      <c r="C65" s="7" t="s">
        <v>11</v>
      </c>
      <c r="D65" s="8">
        <v>14</v>
      </c>
      <c r="E65" s="5" t="str">
        <f>VLOOKUP(D65,Klienci!$B$2:$C$25,2,0)</f>
        <v>R.MALINOWSKI MILANOWEK</v>
      </c>
      <c r="F65" s="5" t="str">
        <f>VLOOKUP(E65,Klienci!$C$2:$D$25,2,0)</f>
        <v>zakład przemysłowy</v>
      </c>
      <c r="G65" s="5" t="str">
        <f>VLOOKUP(E65,Klienci!$C$2:$E$25,3,0)</f>
        <v>centralny i wschodni</v>
      </c>
      <c r="H65" s="9">
        <v>1686.4</v>
      </c>
      <c r="I65" s="9">
        <f t="shared" si="0"/>
        <v>387.87</v>
      </c>
      <c r="J65" s="9">
        <f t="shared" si="1"/>
        <v>2074.27</v>
      </c>
      <c r="K65" s="6">
        <f t="shared" si="2"/>
        <v>45302</v>
      </c>
      <c r="L65" s="6">
        <v>45314</v>
      </c>
      <c r="M65" s="5">
        <f t="shared" si="3"/>
        <v>12</v>
      </c>
      <c r="N65" s="5">
        <f t="shared" si="4"/>
        <v>2024</v>
      </c>
    </row>
    <row r="66" spans="1:14" x14ac:dyDescent="0.2">
      <c r="A66" s="5">
        <v>348</v>
      </c>
      <c r="B66" s="6">
        <v>45290</v>
      </c>
      <c r="C66" s="7" t="s">
        <v>11</v>
      </c>
      <c r="D66" s="8">
        <v>12</v>
      </c>
      <c r="E66" s="5" t="str">
        <f>VLOOKUP(D66,Klienci!$B$2:$C$25,2,0)</f>
        <v>PPWD KATOWICE</v>
      </c>
      <c r="F66" s="5" t="str">
        <f>VLOOKUP(E66,Klienci!$C$2:$D$25,2,0)</f>
        <v>zakład przemysłowy</v>
      </c>
      <c r="G66" s="5" t="str">
        <f>VLOOKUP(E66,Klienci!$C$2:$E$25,3,0)</f>
        <v>południowy</v>
      </c>
      <c r="H66" s="9">
        <v>1009.02</v>
      </c>
      <c r="I66" s="9">
        <f t="shared" ref="I66:I129" si="5">ROUND(H66*VAT,2)</f>
        <v>232.07</v>
      </c>
      <c r="J66" s="9">
        <f t="shared" ref="J66:J129" si="6">H66+I66</f>
        <v>1241.0899999999999</v>
      </c>
      <c r="K66" s="6">
        <f t="shared" ref="K66:K129" si="7">IF(F66=$R$2,EDATE(B66,1),IF(F66=$R$3,B66+21,B66+14))</f>
        <v>45304</v>
      </c>
      <c r="L66" s="6">
        <v>45305</v>
      </c>
      <c r="M66" s="5">
        <f t="shared" ref="M66:M129" si="8">L66-K66</f>
        <v>1</v>
      </c>
      <c r="N66" s="5">
        <f t="shared" ref="N66:N129" si="9">VLOOKUP(L66,$Q$6:$R$11,2,1)</f>
        <v>2024</v>
      </c>
    </row>
    <row r="67" spans="1:14" x14ac:dyDescent="0.2">
      <c r="A67" s="5">
        <v>350</v>
      </c>
      <c r="B67" s="6">
        <v>45291</v>
      </c>
      <c r="C67" s="7" t="s">
        <v>12</v>
      </c>
      <c r="D67" s="8">
        <v>19</v>
      </c>
      <c r="E67" s="5" t="str">
        <f>VLOOKUP(D67,Klienci!$B$2:$C$25,2,0)</f>
        <v>E.JAGIELLO BYDGOSZCZ</v>
      </c>
      <c r="F67" s="5" t="str">
        <f>VLOOKUP(E67,Klienci!$C$2:$D$25,2,0)</f>
        <v>zakład przemysłowy</v>
      </c>
      <c r="G67" s="5" t="str">
        <f>VLOOKUP(E67,Klienci!$C$2:$E$25,3,0)</f>
        <v>północny</v>
      </c>
      <c r="H67" s="9">
        <v>1134.6600000000001</v>
      </c>
      <c r="I67" s="9">
        <f t="shared" si="5"/>
        <v>260.97000000000003</v>
      </c>
      <c r="J67" s="9">
        <f t="shared" si="6"/>
        <v>1395.63</v>
      </c>
      <c r="K67" s="6">
        <f t="shared" si="7"/>
        <v>45305</v>
      </c>
      <c r="L67" s="6">
        <v>45308</v>
      </c>
      <c r="M67" s="5">
        <f t="shared" si="8"/>
        <v>3</v>
      </c>
      <c r="N67" s="5">
        <f t="shared" si="9"/>
        <v>2024</v>
      </c>
    </row>
    <row r="68" spans="1:14" x14ac:dyDescent="0.2">
      <c r="A68" s="5">
        <v>1</v>
      </c>
      <c r="B68" s="6">
        <v>44928</v>
      </c>
      <c r="C68" s="7" t="s">
        <v>11</v>
      </c>
      <c r="D68" s="8">
        <v>2</v>
      </c>
      <c r="E68" s="5" t="str">
        <f>VLOOKUP(D68,Klienci!$B$2:$C$25,2,0)</f>
        <v>O.W.P.T. POZNAN</v>
      </c>
      <c r="F68" s="5" t="str">
        <f>VLOOKUP(E68,Klienci!$C$2:$D$25,2,0)</f>
        <v>dealer autoryzowany</v>
      </c>
      <c r="G68" s="5" t="str">
        <f>VLOOKUP(E68,Klienci!$C$2:$E$25,3,0)</f>
        <v>zachodni</v>
      </c>
      <c r="H68" s="9">
        <v>14351.54</v>
      </c>
      <c r="I68" s="9">
        <f t="shared" si="5"/>
        <v>3300.85</v>
      </c>
      <c r="J68" s="9">
        <f t="shared" si="6"/>
        <v>17652.39</v>
      </c>
      <c r="K68" s="6">
        <f t="shared" si="7"/>
        <v>44959</v>
      </c>
      <c r="L68" s="6">
        <v>44962</v>
      </c>
      <c r="M68" s="5">
        <f t="shared" si="8"/>
        <v>3</v>
      </c>
      <c r="N68" s="5" t="str">
        <f t="shared" si="9"/>
        <v>kw.1</v>
      </c>
    </row>
    <row r="69" spans="1:14" x14ac:dyDescent="0.2">
      <c r="A69" s="5">
        <v>2</v>
      </c>
      <c r="B69" s="6">
        <v>44928</v>
      </c>
      <c r="C69" s="7" t="s">
        <v>11</v>
      </c>
      <c r="D69" s="8">
        <v>15</v>
      </c>
      <c r="E69" s="5" t="str">
        <f>VLOOKUP(D69,Klienci!$B$2:$C$25,2,0)</f>
        <v>T.GORAL BIALYSTOK</v>
      </c>
      <c r="F69" s="5" t="str">
        <f>VLOOKUP(E69,Klienci!$C$2:$D$25,2,0)</f>
        <v>dealer autoryzowany</v>
      </c>
      <c r="G69" s="5" t="str">
        <f>VLOOKUP(E69,Klienci!$C$2:$E$25,3,0)</f>
        <v>centralny i wschodni</v>
      </c>
      <c r="H69" s="9">
        <v>6273.53</v>
      </c>
      <c r="I69" s="9">
        <f t="shared" si="5"/>
        <v>1442.91</v>
      </c>
      <c r="J69" s="9">
        <f t="shared" si="6"/>
        <v>7716.44</v>
      </c>
      <c r="K69" s="6">
        <f t="shared" si="7"/>
        <v>44959</v>
      </c>
      <c r="L69" s="6">
        <v>44959</v>
      </c>
      <c r="M69" s="5">
        <f t="shared" si="8"/>
        <v>0</v>
      </c>
      <c r="N69" s="5" t="str">
        <f t="shared" si="9"/>
        <v>kw.1</v>
      </c>
    </row>
    <row r="70" spans="1:14" x14ac:dyDescent="0.2">
      <c r="A70" s="5">
        <v>4</v>
      </c>
      <c r="B70" s="6">
        <v>44928</v>
      </c>
      <c r="C70" s="7" t="s">
        <v>12</v>
      </c>
      <c r="D70" s="8">
        <v>15</v>
      </c>
      <c r="E70" s="5" t="str">
        <f>VLOOKUP(D70,Klienci!$B$2:$C$25,2,0)</f>
        <v>T.GORAL BIALYSTOK</v>
      </c>
      <c r="F70" s="5" t="str">
        <f>VLOOKUP(E70,Klienci!$C$2:$D$25,2,0)</f>
        <v>dealer autoryzowany</v>
      </c>
      <c r="G70" s="5" t="str">
        <f>VLOOKUP(E70,Klienci!$C$2:$E$25,3,0)</f>
        <v>centralny i wschodni</v>
      </c>
      <c r="H70" s="9">
        <v>9449.1</v>
      </c>
      <c r="I70" s="9">
        <f t="shared" si="5"/>
        <v>2173.29</v>
      </c>
      <c r="J70" s="9">
        <f t="shared" si="6"/>
        <v>11622.39</v>
      </c>
      <c r="K70" s="6">
        <f t="shared" si="7"/>
        <v>44959</v>
      </c>
      <c r="L70" s="6">
        <v>44964</v>
      </c>
      <c r="M70" s="5">
        <f t="shared" si="8"/>
        <v>5</v>
      </c>
      <c r="N70" s="5" t="str">
        <f t="shared" si="9"/>
        <v>kw.1</v>
      </c>
    </row>
    <row r="71" spans="1:14" x14ac:dyDescent="0.2">
      <c r="A71" s="5">
        <v>5</v>
      </c>
      <c r="B71" s="6">
        <v>44929</v>
      </c>
      <c r="C71" s="7" t="s">
        <v>11</v>
      </c>
      <c r="D71" s="8">
        <v>4</v>
      </c>
      <c r="E71" s="5" t="str">
        <f>VLOOKUP(D71,Klienci!$B$2:$C$25,2,0)</f>
        <v>KAR-PEK POZNAN</v>
      </c>
      <c r="F71" s="5" t="str">
        <f>VLOOKUP(E71,Klienci!$C$2:$D$25,2,0)</f>
        <v>dealer autoryzowany</v>
      </c>
      <c r="G71" s="5" t="str">
        <f>VLOOKUP(E71,Klienci!$C$2:$E$25,3,0)</f>
        <v>zachodni</v>
      </c>
      <c r="H71" s="9">
        <v>18492.02</v>
      </c>
      <c r="I71" s="9">
        <f t="shared" si="5"/>
        <v>4253.16</v>
      </c>
      <c r="J71" s="9">
        <f t="shared" si="6"/>
        <v>22745.18</v>
      </c>
      <c r="K71" s="6">
        <f t="shared" si="7"/>
        <v>44960</v>
      </c>
      <c r="L71" s="6">
        <v>44963</v>
      </c>
      <c r="M71" s="5">
        <f t="shared" si="8"/>
        <v>3</v>
      </c>
      <c r="N71" s="5" t="str">
        <f t="shared" si="9"/>
        <v>kw.1</v>
      </c>
    </row>
    <row r="72" spans="1:14" x14ac:dyDescent="0.2">
      <c r="A72" s="5">
        <v>8</v>
      </c>
      <c r="B72" s="6">
        <v>44931</v>
      </c>
      <c r="C72" s="7" t="s">
        <v>11</v>
      </c>
      <c r="D72" s="8">
        <v>2</v>
      </c>
      <c r="E72" s="5" t="str">
        <f>VLOOKUP(D72,Klienci!$B$2:$C$25,2,0)</f>
        <v>O.W.P.T. POZNAN</v>
      </c>
      <c r="F72" s="5" t="str">
        <f>VLOOKUP(E72,Klienci!$C$2:$D$25,2,0)</f>
        <v>dealer autoryzowany</v>
      </c>
      <c r="G72" s="5" t="str">
        <f>VLOOKUP(E72,Klienci!$C$2:$E$25,3,0)</f>
        <v>zachodni</v>
      </c>
      <c r="H72" s="9">
        <v>13888.71</v>
      </c>
      <c r="I72" s="9">
        <f t="shared" si="5"/>
        <v>3194.4</v>
      </c>
      <c r="J72" s="9">
        <f t="shared" si="6"/>
        <v>17083.11</v>
      </c>
      <c r="K72" s="6">
        <f t="shared" si="7"/>
        <v>44962</v>
      </c>
      <c r="L72" s="6">
        <v>44961</v>
      </c>
      <c r="M72" s="5">
        <f t="shared" si="8"/>
        <v>-1</v>
      </c>
      <c r="N72" s="5" t="str">
        <f t="shared" si="9"/>
        <v>kw.1</v>
      </c>
    </row>
    <row r="73" spans="1:14" x14ac:dyDescent="0.2">
      <c r="A73" s="5">
        <v>9</v>
      </c>
      <c r="B73" s="6">
        <v>44931</v>
      </c>
      <c r="C73" s="7" t="s">
        <v>11</v>
      </c>
      <c r="D73" s="8">
        <v>3</v>
      </c>
      <c r="E73" s="5" t="str">
        <f>VLOOKUP(D73,Klienci!$B$2:$C$25,2,0)</f>
        <v>WIGA SZCZECIN</v>
      </c>
      <c r="F73" s="5" t="str">
        <f>VLOOKUP(E73,Klienci!$C$2:$D$25,2,0)</f>
        <v>dealer autoryzowany</v>
      </c>
      <c r="G73" s="5" t="str">
        <f>VLOOKUP(E73,Klienci!$C$2:$E$25,3,0)</f>
        <v>północny</v>
      </c>
      <c r="H73" s="9">
        <v>10617.33</v>
      </c>
      <c r="I73" s="9">
        <f t="shared" si="5"/>
        <v>2441.9899999999998</v>
      </c>
      <c r="J73" s="9">
        <f t="shared" si="6"/>
        <v>13059.32</v>
      </c>
      <c r="K73" s="6">
        <f t="shared" si="7"/>
        <v>44962</v>
      </c>
      <c r="L73" s="6">
        <v>44966</v>
      </c>
      <c r="M73" s="5">
        <f t="shared" si="8"/>
        <v>4</v>
      </c>
      <c r="N73" s="5" t="str">
        <f t="shared" si="9"/>
        <v>kw.1</v>
      </c>
    </row>
    <row r="74" spans="1:14" x14ac:dyDescent="0.2">
      <c r="A74" s="5">
        <v>10</v>
      </c>
      <c r="B74" s="6">
        <v>44931</v>
      </c>
      <c r="C74" s="7" t="s">
        <v>11</v>
      </c>
      <c r="D74" s="8">
        <v>17</v>
      </c>
      <c r="E74" s="5" t="str">
        <f>VLOOKUP(D74,Klienci!$B$2:$C$25,2,0)</f>
        <v>GARIA OLSZTYN</v>
      </c>
      <c r="F74" s="5" t="str">
        <f>VLOOKUP(E74,Klienci!$C$2:$D$25,2,0)</f>
        <v>dealer autoryzowany</v>
      </c>
      <c r="G74" s="5" t="str">
        <f>VLOOKUP(E74,Klienci!$C$2:$E$25,3,0)</f>
        <v>północny</v>
      </c>
      <c r="H74" s="9">
        <v>8615.83</v>
      </c>
      <c r="I74" s="9">
        <f t="shared" si="5"/>
        <v>1981.64</v>
      </c>
      <c r="J74" s="9">
        <f t="shared" si="6"/>
        <v>10597.47</v>
      </c>
      <c r="K74" s="6">
        <f t="shared" si="7"/>
        <v>44962</v>
      </c>
      <c r="L74" s="6">
        <v>44971</v>
      </c>
      <c r="M74" s="5">
        <f t="shared" si="8"/>
        <v>9</v>
      </c>
      <c r="N74" s="5" t="str">
        <f t="shared" si="9"/>
        <v>kw.1</v>
      </c>
    </row>
    <row r="75" spans="1:14" x14ac:dyDescent="0.2">
      <c r="A75" s="5">
        <v>13</v>
      </c>
      <c r="B75" s="6">
        <v>44937</v>
      </c>
      <c r="C75" s="7" t="s">
        <v>12</v>
      </c>
      <c r="D75" s="8">
        <v>3</v>
      </c>
      <c r="E75" s="5" t="str">
        <f>VLOOKUP(D75,Klienci!$B$2:$C$25,2,0)</f>
        <v>WIGA SZCZECIN</v>
      </c>
      <c r="F75" s="5" t="str">
        <f>VLOOKUP(E75,Klienci!$C$2:$D$25,2,0)</f>
        <v>dealer autoryzowany</v>
      </c>
      <c r="G75" s="5" t="str">
        <f>VLOOKUP(E75,Klienci!$C$2:$E$25,3,0)</f>
        <v>północny</v>
      </c>
      <c r="H75" s="9">
        <v>10984.2</v>
      </c>
      <c r="I75" s="9">
        <f t="shared" si="5"/>
        <v>2526.37</v>
      </c>
      <c r="J75" s="9">
        <f t="shared" si="6"/>
        <v>13510.57</v>
      </c>
      <c r="K75" s="6">
        <f t="shared" si="7"/>
        <v>44968</v>
      </c>
      <c r="L75" s="6">
        <v>44968</v>
      </c>
      <c r="M75" s="5">
        <f t="shared" si="8"/>
        <v>0</v>
      </c>
      <c r="N75" s="5" t="str">
        <f t="shared" si="9"/>
        <v>kw.1</v>
      </c>
    </row>
    <row r="76" spans="1:14" x14ac:dyDescent="0.2">
      <c r="A76" s="5">
        <v>14</v>
      </c>
      <c r="B76" s="6">
        <v>44939</v>
      </c>
      <c r="C76" s="7" t="s">
        <v>12</v>
      </c>
      <c r="D76" s="8">
        <v>3</v>
      </c>
      <c r="E76" s="5" t="str">
        <f>VLOOKUP(D76,Klienci!$B$2:$C$25,2,0)</f>
        <v>WIGA SZCZECIN</v>
      </c>
      <c r="F76" s="5" t="str">
        <f>VLOOKUP(E76,Klienci!$C$2:$D$25,2,0)</f>
        <v>dealer autoryzowany</v>
      </c>
      <c r="G76" s="5" t="str">
        <f>VLOOKUP(E76,Klienci!$C$2:$E$25,3,0)</f>
        <v>północny</v>
      </c>
      <c r="H76" s="9">
        <v>7643.84</v>
      </c>
      <c r="I76" s="9">
        <f t="shared" si="5"/>
        <v>1758.08</v>
      </c>
      <c r="J76" s="9">
        <f t="shared" si="6"/>
        <v>9401.92</v>
      </c>
      <c r="K76" s="6">
        <f t="shared" si="7"/>
        <v>44970</v>
      </c>
      <c r="L76" s="6">
        <v>44984</v>
      </c>
      <c r="M76" s="5">
        <f t="shared" si="8"/>
        <v>14</v>
      </c>
      <c r="N76" s="5" t="str">
        <f t="shared" si="9"/>
        <v>kw.1</v>
      </c>
    </row>
    <row r="77" spans="1:14" x14ac:dyDescent="0.2">
      <c r="A77" s="5">
        <v>15</v>
      </c>
      <c r="B77" s="6">
        <v>44939</v>
      </c>
      <c r="C77" s="7" t="s">
        <v>11</v>
      </c>
      <c r="D77" s="8">
        <v>6</v>
      </c>
      <c r="E77" s="5" t="str">
        <f>VLOOKUP(D77,Klienci!$B$2:$C$25,2,0)</f>
        <v>WSCHOD BIALYSTOK</v>
      </c>
      <c r="F77" s="5" t="str">
        <f>VLOOKUP(E77,Klienci!$C$2:$D$25,2,0)</f>
        <v>dealer autoryzowany</v>
      </c>
      <c r="G77" s="5" t="str">
        <f>VLOOKUP(E77,Klienci!$C$2:$E$25,3,0)</f>
        <v>centralny i wschodni</v>
      </c>
      <c r="H77" s="9">
        <v>6429.54</v>
      </c>
      <c r="I77" s="9">
        <f t="shared" si="5"/>
        <v>1478.79</v>
      </c>
      <c r="J77" s="9">
        <f t="shared" si="6"/>
        <v>7908.33</v>
      </c>
      <c r="K77" s="6">
        <f t="shared" si="7"/>
        <v>44970</v>
      </c>
      <c r="L77" s="6">
        <v>44970</v>
      </c>
      <c r="M77" s="5">
        <f t="shared" si="8"/>
        <v>0</v>
      </c>
      <c r="N77" s="5" t="str">
        <f t="shared" si="9"/>
        <v>kw.1</v>
      </c>
    </row>
    <row r="78" spans="1:14" x14ac:dyDescent="0.2">
      <c r="A78" s="5">
        <v>16</v>
      </c>
      <c r="B78" s="6">
        <v>44939</v>
      </c>
      <c r="C78" s="7" t="s">
        <v>11</v>
      </c>
      <c r="D78" s="8">
        <v>15</v>
      </c>
      <c r="E78" s="5" t="str">
        <f>VLOOKUP(D78,Klienci!$B$2:$C$25,2,0)</f>
        <v>T.GORAL BIALYSTOK</v>
      </c>
      <c r="F78" s="5" t="str">
        <f>VLOOKUP(E78,Klienci!$C$2:$D$25,2,0)</f>
        <v>dealer autoryzowany</v>
      </c>
      <c r="G78" s="5" t="str">
        <f>VLOOKUP(E78,Klienci!$C$2:$E$25,3,0)</f>
        <v>centralny i wschodni</v>
      </c>
      <c r="H78" s="9">
        <v>7149.56</v>
      </c>
      <c r="I78" s="9">
        <f t="shared" si="5"/>
        <v>1644.4</v>
      </c>
      <c r="J78" s="9">
        <f t="shared" si="6"/>
        <v>8793.9600000000009</v>
      </c>
      <c r="K78" s="6">
        <f t="shared" si="7"/>
        <v>44970</v>
      </c>
      <c r="L78" s="6">
        <v>44966</v>
      </c>
      <c r="M78" s="5">
        <f t="shared" si="8"/>
        <v>-4</v>
      </c>
      <c r="N78" s="5" t="str">
        <f t="shared" si="9"/>
        <v>kw.1</v>
      </c>
    </row>
    <row r="79" spans="1:14" x14ac:dyDescent="0.2">
      <c r="A79" s="5">
        <v>17</v>
      </c>
      <c r="B79" s="6">
        <v>44941</v>
      </c>
      <c r="C79" s="7" t="s">
        <v>11</v>
      </c>
      <c r="D79" s="8">
        <v>6</v>
      </c>
      <c r="E79" s="5" t="str">
        <f>VLOOKUP(D79,Klienci!$B$2:$C$25,2,0)</f>
        <v>WSCHOD BIALYSTOK</v>
      </c>
      <c r="F79" s="5" t="str">
        <f>VLOOKUP(E79,Klienci!$C$2:$D$25,2,0)</f>
        <v>dealer autoryzowany</v>
      </c>
      <c r="G79" s="5" t="str">
        <f>VLOOKUP(E79,Klienci!$C$2:$E$25,3,0)</f>
        <v>centralny i wschodni</v>
      </c>
      <c r="H79" s="9">
        <v>2023.39</v>
      </c>
      <c r="I79" s="9">
        <f t="shared" si="5"/>
        <v>465.38</v>
      </c>
      <c r="J79" s="9">
        <f t="shared" si="6"/>
        <v>2488.77</v>
      </c>
      <c r="K79" s="6">
        <f t="shared" si="7"/>
        <v>44972</v>
      </c>
      <c r="L79" s="6">
        <v>44979</v>
      </c>
      <c r="M79" s="5">
        <f t="shared" si="8"/>
        <v>7</v>
      </c>
      <c r="N79" s="5" t="str">
        <f t="shared" si="9"/>
        <v>kw.1</v>
      </c>
    </row>
    <row r="80" spans="1:14" x14ac:dyDescent="0.2">
      <c r="A80" s="5">
        <v>18</v>
      </c>
      <c r="B80" s="6">
        <v>44941</v>
      </c>
      <c r="C80" s="7" t="s">
        <v>11</v>
      </c>
      <c r="D80" s="8">
        <v>17</v>
      </c>
      <c r="E80" s="5" t="str">
        <f>VLOOKUP(D80,Klienci!$B$2:$C$25,2,0)</f>
        <v>GARIA OLSZTYN</v>
      </c>
      <c r="F80" s="5" t="str">
        <f>VLOOKUP(E80,Klienci!$C$2:$D$25,2,0)</f>
        <v>dealer autoryzowany</v>
      </c>
      <c r="G80" s="5" t="str">
        <f>VLOOKUP(E80,Klienci!$C$2:$E$25,3,0)</f>
        <v>północny</v>
      </c>
      <c r="H80" s="9">
        <v>6432.67</v>
      </c>
      <c r="I80" s="9">
        <f t="shared" si="5"/>
        <v>1479.51</v>
      </c>
      <c r="J80" s="9">
        <f t="shared" si="6"/>
        <v>7912.18</v>
      </c>
      <c r="K80" s="6">
        <f t="shared" si="7"/>
        <v>44972</v>
      </c>
      <c r="L80" s="6">
        <v>44973</v>
      </c>
      <c r="M80" s="5">
        <f t="shared" si="8"/>
        <v>1</v>
      </c>
      <c r="N80" s="5" t="str">
        <f t="shared" si="9"/>
        <v>kw.1</v>
      </c>
    </row>
    <row r="81" spans="1:14" x14ac:dyDescent="0.2">
      <c r="A81" s="5">
        <v>22</v>
      </c>
      <c r="B81" s="6">
        <v>44945</v>
      </c>
      <c r="C81" s="7" t="s">
        <v>12</v>
      </c>
      <c r="D81" s="8">
        <v>3</v>
      </c>
      <c r="E81" s="5" t="str">
        <f>VLOOKUP(D81,Klienci!$B$2:$C$25,2,0)</f>
        <v>WIGA SZCZECIN</v>
      </c>
      <c r="F81" s="5" t="str">
        <f>VLOOKUP(E81,Klienci!$C$2:$D$25,2,0)</f>
        <v>dealer autoryzowany</v>
      </c>
      <c r="G81" s="5" t="str">
        <f>VLOOKUP(E81,Klienci!$C$2:$E$25,3,0)</f>
        <v>północny</v>
      </c>
      <c r="H81" s="9">
        <v>8684.5300000000007</v>
      </c>
      <c r="I81" s="9">
        <f t="shared" si="5"/>
        <v>1997.44</v>
      </c>
      <c r="J81" s="9">
        <f t="shared" si="6"/>
        <v>10681.970000000001</v>
      </c>
      <c r="K81" s="6">
        <f t="shared" si="7"/>
        <v>44976</v>
      </c>
      <c r="L81" s="6">
        <v>44981</v>
      </c>
      <c r="M81" s="5">
        <f t="shared" si="8"/>
        <v>5</v>
      </c>
      <c r="N81" s="5" t="str">
        <f t="shared" si="9"/>
        <v>kw.1</v>
      </c>
    </row>
    <row r="82" spans="1:14" x14ac:dyDescent="0.2">
      <c r="A82" s="5">
        <v>23</v>
      </c>
      <c r="B82" s="6">
        <v>44946</v>
      </c>
      <c r="C82" s="7" t="s">
        <v>11</v>
      </c>
      <c r="D82" s="8">
        <v>15</v>
      </c>
      <c r="E82" s="5" t="str">
        <f>VLOOKUP(D82,Klienci!$B$2:$C$25,2,0)</f>
        <v>T.GORAL BIALYSTOK</v>
      </c>
      <c r="F82" s="5" t="str">
        <f>VLOOKUP(E82,Klienci!$C$2:$D$25,2,0)</f>
        <v>dealer autoryzowany</v>
      </c>
      <c r="G82" s="5" t="str">
        <f>VLOOKUP(E82,Klienci!$C$2:$E$25,3,0)</f>
        <v>centralny i wschodni</v>
      </c>
      <c r="H82" s="9">
        <v>10751.47</v>
      </c>
      <c r="I82" s="9">
        <f t="shared" si="5"/>
        <v>2472.84</v>
      </c>
      <c r="J82" s="9">
        <f t="shared" si="6"/>
        <v>13224.31</v>
      </c>
      <c r="K82" s="6">
        <f t="shared" si="7"/>
        <v>44977</v>
      </c>
      <c r="L82" s="6">
        <v>44978</v>
      </c>
      <c r="M82" s="5">
        <f t="shared" si="8"/>
        <v>1</v>
      </c>
      <c r="N82" s="5" t="str">
        <f t="shared" si="9"/>
        <v>kw.1</v>
      </c>
    </row>
    <row r="83" spans="1:14" x14ac:dyDescent="0.2">
      <c r="A83" s="5">
        <v>24</v>
      </c>
      <c r="B83" s="6">
        <v>44951</v>
      </c>
      <c r="C83" s="7" t="s">
        <v>11</v>
      </c>
      <c r="D83" s="8">
        <v>15</v>
      </c>
      <c r="E83" s="5" t="str">
        <f>VLOOKUP(D83,Klienci!$B$2:$C$25,2,0)</f>
        <v>T.GORAL BIALYSTOK</v>
      </c>
      <c r="F83" s="5" t="str">
        <f>VLOOKUP(E83,Klienci!$C$2:$D$25,2,0)</f>
        <v>dealer autoryzowany</v>
      </c>
      <c r="G83" s="5" t="str">
        <f>VLOOKUP(E83,Klienci!$C$2:$E$25,3,0)</f>
        <v>centralny i wschodni</v>
      </c>
      <c r="H83" s="9">
        <v>7219.62</v>
      </c>
      <c r="I83" s="9">
        <f t="shared" si="5"/>
        <v>1660.51</v>
      </c>
      <c r="J83" s="9">
        <f t="shared" si="6"/>
        <v>8880.1299999999992</v>
      </c>
      <c r="K83" s="6">
        <f t="shared" si="7"/>
        <v>44982</v>
      </c>
      <c r="L83" s="6">
        <v>44983</v>
      </c>
      <c r="M83" s="5">
        <f t="shared" si="8"/>
        <v>1</v>
      </c>
      <c r="N83" s="5" t="str">
        <f t="shared" si="9"/>
        <v>kw.1</v>
      </c>
    </row>
    <row r="84" spans="1:14" x14ac:dyDescent="0.2">
      <c r="A84" s="5">
        <v>26</v>
      </c>
      <c r="B84" s="6">
        <v>44952</v>
      </c>
      <c r="C84" s="7" t="s">
        <v>12</v>
      </c>
      <c r="D84" s="8">
        <v>3</v>
      </c>
      <c r="E84" s="5" t="str">
        <f>VLOOKUP(D84,Klienci!$B$2:$C$25,2,0)</f>
        <v>WIGA SZCZECIN</v>
      </c>
      <c r="F84" s="5" t="str">
        <f>VLOOKUP(E84,Klienci!$C$2:$D$25,2,0)</f>
        <v>dealer autoryzowany</v>
      </c>
      <c r="G84" s="5" t="str">
        <f>VLOOKUP(E84,Klienci!$C$2:$E$25,3,0)</f>
        <v>północny</v>
      </c>
      <c r="H84" s="9">
        <v>10724.22</v>
      </c>
      <c r="I84" s="9">
        <f t="shared" si="5"/>
        <v>2466.5700000000002</v>
      </c>
      <c r="J84" s="9">
        <f t="shared" si="6"/>
        <v>13190.789999999999</v>
      </c>
      <c r="K84" s="6">
        <f t="shared" si="7"/>
        <v>44983</v>
      </c>
      <c r="L84" s="6">
        <v>44991</v>
      </c>
      <c r="M84" s="5">
        <f t="shared" si="8"/>
        <v>8</v>
      </c>
      <c r="N84" s="5" t="str">
        <f t="shared" si="9"/>
        <v>kw.1</v>
      </c>
    </row>
    <row r="85" spans="1:14" x14ac:dyDescent="0.2">
      <c r="A85" s="5">
        <v>27</v>
      </c>
      <c r="B85" s="6">
        <v>44952</v>
      </c>
      <c r="C85" s="7" t="s">
        <v>12</v>
      </c>
      <c r="D85" s="8">
        <v>15</v>
      </c>
      <c r="E85" s="5" t="str">
        <f>VLOOKUP(D85,Klienci!$B$2:$C$25,2,0)</f>
        <v>T.GORAL BIALYSTOK</v>
      </c>
      <c r="F85" s="5" t="str">
        <f>VLOOKUP(E85,Klienci!$C$2:$D$25,2,0)</f>
        <v>dealer autoryzowany</v>
      </c>
      <c r="G85" s="5" t="str">
        <f>VLOOKUP(E85,Klienci!$C$2:$E$25,3,0)</f>
        <v>centralny i wschodni</v>
      </c>
      <c r="H85" s="9">
        <v>6559.43</v>
      </c>
      <c r="I85" s="9">
        <f t="shared" si="5"/>
        <v>1508.67</v>
      </c>
      <c r="J85" s="9">
        <f t="shared" si="6"/>
        <v>8068.1</v>
      </c>
      <c r="K85" s="6">
        <f t="shared" si="7"/>
        <v>44983</v>
      </c>
      <c r="L85" s="6">
        <v>44984</v>
      </c>
      <c r="M85" s="5">
        <f t="shared" si="8"/>
        <v>1</v>
      </c>
      <c r="N85" s="5" t="str">
        <f t="shared" si="9"/>
        <v>kw.1</v>
      </c>
    </row>
    <row r="86" spans="1:14" x14ac:dyDescent="0.2">
      <c r="A86" s="5">
        <v>28</v>
      </c>
      <c r="B86" s="6">
        <v>44952</v>
      </c>
      <c r="C86" s="7" t="s">
        <v>12</v>
      </c>
      <c r="D86" s="8">
        <v>17</v>
      </c>
      <c r="E86" s="5" t="str">
        <f>VLOOKUP(D86,Klienci!$B$2:$C$25,2,0)</f>
        <v>GARIA OLSZTYN</v>
      </c>
      <c r="F86" s="5" t="str">
        <f>VLOOKUP(E86,Klienci!$C$2:$D$25,2,0)</f>
        <v>dealer autoryzowany</v>
      </c>
      <c r="G86" s="5" t="str">
        <f>VLOOKUP(E86,Klienci!$C$2:$E$25,3,0)</f>
        <v>północny</v>
      </c>
      <c r="H86" s="9">
        <v>8378.27</v>
      </c>
      <c r="I86" s="9">
        <f t="shared" si="5"/>
        <v>1927</v>
      </c>
      <c r="J86" s="9">
        <f t="shared" si="6"/>
        <v>10305.27</v>
      </c>
      <c r="K86" s="6">
        <f t="shared" si="7"/>
        <v>44983</v>
      </c>
      <c r="L86" s="6">
        <v>44992</v>
      </c>
      <c r="M86" s="5">
        <f t="shared" si="8"/>
        <v>9</v>
      </c>
      <c r="N86" s="5" t="str">
        <f t="shared" si="9"/>
        <v>kw.1</v>
      </c>
    </row>
    <row r="87" spans="1:14" x14ac:dyDescent="0.2">
      <c r="A87" s="5">
        <v>29</v>
      </c>
      <c r="B87" s="6">
        <v>44953</v>
      </c>
      <c r="C87" s="7" t="s">
        <v>12</v>
      </c>
      <c r="D87" s="8">
        <v>3</v>
      </c>
      <c r="E87" s="5" t="str">
        <f>VLOOKUP(D87,Klienci!$B$2:$C$25,2,0)</f>
        <v>WIGA SZCZECIN</v>
      </c>
      <c r="F87" s="5" t="str">
        <f>VLOOKUP(E87,Klienci!$C$2:$D$25,2,0)</f>
        <v>dealer autoryzowany</v>
      </c>
      <c r="G87" s="5" t="str">
        <f>VLOOKUP(E87,Klienci!$C$2:$E$25,3,0)</f>
        <v>północny</v>
      </c>
      <c r="H87" s="9">
        <v>10557.15</v>
      </c>
      <c r="I87" s="9">
        <f t="shared" si="5"/>
        <v>2428.14</v>
      </c>
      <c r="J87" s="9">
        <f t="shared" si="6"/>
        <v>12985.289999999999</v>
      </c>
      <c r="K87" s="6">
        <f t="shared" si="7"/>
        <v>44984</v>
      </c>
      <c r="L87" s="6">
        <v>44997</v>
      </c>
      <c r="M87" s="5">
        <f t="shared" si="8"/>
        <v>13</v>
      </c>
      <c r="N87" s="5" t="str">
        <f t="shared" si="9"/>
        <v>kw.1</v>
      </c>
    </row>
    <row r="88" spans="1:14" x14ac:dyDescent="0.2">
      <c r="A88" s="5">
        <v>31</v>
      </c>
      <c r="B88" s="6">
        <v>44955</v>
      </c>
      <c r="C88" s="7" t="s">
        <v>11</v>
      </c>
      <c r="D88" s="8">
        <v>3</v>
      </c>
      <c r="E88" s="5" t="str">
        <f>VLOOKUP(D88,Klienci!$B$2:$C$25,2,0)</f>
        <v>WIGA SZCZECIN</v>
      </c>
      <c r="F88" s="5" t="str">
        <f>VLOOKUP(E88,Klienci!$C$2:$D$25,2,0)</f>
        <v>dealer autoryzowany</v>
      </c>
      <c r="G88" s="5" t="str">
        <f>VLOOKUP(E88,Klienci!$C$2:$E$25,3,0)</f>
        <v>północny</v>
      </c>
      <c r="H88" s="9">
        <v>8572.3700000000008</v>
      </c>
      <c r="I88" s="9">
        <f t="shared" si="5"/>
        <v>1971.65</v>
      </c>
      <c r="J88" s="9">
        <f t="shared" si="6"/>
        <v>10544.02</v>
      </c>
      <c r="K88" s="6">
        <f t="shared" si="7"/>
        <v>44985</v>
      </c>
      <c r="L88" s="6">
        <v>44982</v>
      </c>
      <c r="M88" s="5">
        <f t="shared" si="8"/>
        <v>-3</v>
      </c>
      <c r="N88" s="5" t="str">
        <f t="shared" si="9"/>
        <v>kw.1</v>
      </c>
    </row>
    <row r="89" spans="1:14" x14ac:dyDescent="0.2">
      <c r="A89" s="5">
        <v>32</v>
      </c>
      <c r="B89" s="6">
        <v>44956</v>
      </c>
      <c r="C89" s="7" t="s">
        <v>11</v>
      </c>
      <c r="D89" s="8">
        <v>1</v>
      </c>
      <c r="E89" s="5" t="str">
        <f>VLOOKUP(D89,Klienci!$B$2:$C$25,2,0)</f>
        <v>JAFAN WARSZAWA</v>
      </c>
      <c r="F89" s="5" t="str">
        <f>VLOOKUP(E89,Klienci!$C$2:$D$25,2,0)</f>
        <v>dealer autoryzowany</v>
      </c>
      <c r="G89" s="5" t="str">
        <f>VLOOKUP(E89,Klienci!$C$2:$E$25,3,0)</f>
        <v>centralny i wschodni</v>
      </c>
      <c r="H89" s="9">
        <v>6544.4</v>
      </c>
      <c r="I89" s="9">
        <f t="shared" si="5"/>
        <v>1505.21</v>
      </c>
      <c r="J89" s="9">
        <f t="shared" si="6"/>
        <v>8049.61</v>
      </c>
      <c r="K89" s="6">
        <f t="shared" si="7"/>
        <v>44985</v>
      </c>
      <c r="L89" s="6">
        <v>44991</v>
      </c>
      <c r="M89" s="5">
        <f t="shared" si="8"/>
        <v>6</v>
      </c>
      <c r="N89" s="5" t="str">
        <f t="shared" si="9"/>
        <v>kw.1</v>
      </c>
    </row>
    <row r="90" spans="1:14" x14ac:dyDescent="0.2">
      <c r="A90" s="5">
        <v>35</v>
      </c>
      <c r="B90" s="6">
        <v>44957</v>
      </c>
      <c r="C90" s="7" t="s">
        <v>11</v>
      </c>
      <c r="D90" s="8">
        <v>15</v>
      </c>
      <c r="E90" s="5" t="str">
        <f>VLOOKUP(D90,Klienci!$B$2:$C$25,2,0)</f>
        <v>T.GORAL BIALYSTOK</v>
      </c>
      <c r="F90" s="5" t="str">
        <f>VLOOKUP(E90,Klienci!$C$2:$D$25,2,0)</f>
        <v>dealer autoryzowany</v>
      </c>
      <c r="G90" s="5" t="str">
        <f>VLOOKUP(E90,Klienci!$C$2:$E$25,3,0)</f>
        <v>centralny i wschodni</v>
      </c>
      <c r="H90" s="9">
        <v>10569.03</v>
      </c>
      <c r="I90" s="9">
        <f t="shared" si="5"/>
        <v>2430.88</v>
      </c>
      <c r="J90" s="9">
        <f t="shared" si="6"/>
        <v>12999.91</v>
      </c>
      <c r="K90" s="6">
        <f t="shared" si="7"/>
        <v>44985</v>
      </c>
      <c r="L90" s="6">
        <v>44985</v>
      </c>
      <c r="M90" s="5">
        <f t="shared" si="8"/>
        <v>0</v>
      </c>
      <c r="N90" s="5" t="str">
        <f t="shared" si="9"/>
        <v>kw.1</v>
      </c>
    </row>
    <row r="91" spans="1:14" x14ac:dyDescent="0.2">
      <c r="A91" s="5">
        <v>36</v>
      </c>
      <c r="B91" s="6">
        <v>44957</v>
      </c>
      <c r="C91" s="7" t="s">
        <v>12</v>
      </c>
      <c r="D91" s="8">
        <v>15</v>
      </c>
      <c r="E91" s="5" t="str">
        <f>VLOOKUP(D91,Klienci!$B$2:$C$25,2,0)</f>
        <v>T.GORAL BIALYSTOK</v>
      </c>
      <c r="F91" s="5" t="str">
        <f>VLOOKUP(E91,Klienci!$C$2:$D$25,2,0)</f>
        <v>dealer autoryzowany</v>
      </c>
      <c r="G91" s="5" t="str">
        <f>VLOOKUP(E91,Klienci!$C$2:$E$25,3,0)</f>
        <v>centralny i wschodni</v>
      </c>
      <c r="H91" s="9">
        <v>9432.8700000000008</v>
      </c>
      <c r="I91" s="9">
        <f t="shared" si="5"/>
        <v>2169.56</v>
      </c>
      <c r="J91" s="9">
        <f t="shared" si="6"/>
        <v>11602.43</v>
      </c>
      <c r="K91" s="6">
        <f t="shared" si="7"/>
        <v>44985</v>
      </c>
      <c r="L91" s="6">
        <v>44984</v>
      </c>
      <c r="M91" s="5">
        <f t="shared" si="8"/>
        <v>-1</v>
      </c>
      <c r="N91" s="5" t="str">
        <f t="shared" si="9"/>
        <v>kw.1</v>
      </c>
    </row>
    <row r="92" spans="1:14" x14ac:dyDescent="0.2">
      <c r="A92" s="5">
        <v>37</v>
      </c>
      <c r="B92" s="6">
        <v>44958</v>
      </c>
      <c r="C92" s="7" t="s">
        <v>12</v>
      </c>
      <c r="D92" s="8">
        <v>3</v>
      </c>
      <c r="E92" s="5" t="str">
        <f>VLOOKUP(D92,Klienci!$B$2:$C$25,2,0)</f>
        <v>WIGA SZCZECIN</v>
      </c>
      <c r="F92" s="5" t="str">
        <f>VLOOKUP(E92,Klienci!$C$2:$D$25,2,0)</f>
        <v>dealer autoryzowany</v>
      </c>
      <c r="G92" s="5" t="str">
        <f>VLOOKUP(E92,Klienci!$C$2:$E$25,3,0)</f>
        <v>północny</v>
      </c>
      <c r="H92" s="9">
        <v>8904.7800000000007</v>
      </c>
      <c r="I92" s="9">
        <f t="shared" si="5"/>
        <v>2048.1</v>
      </c>
      <c r="J92" s="9">
        <f t="shared" si="6"/>
        <v>10952.880000000001</v>
      </c>
      <c r="K92" s="6">
        <f t="shared" si="7"/>
        <v>44986</v>
      </c>
      <c r="L92" s="6">
        <v>45002</v>
      </c>
      <c r="M92" s="5">
        <f t="shared" si="8"/>
        <v>16</v>
      </c>
      <c r="N92" s="5" t="str">
        <f t="shared" si="9"/>
        <v>kw.1</v>
      </c>
    </row>
    <row r="93" spans="1:14" x14ac:dyDescent="0.2">
      <c r="A93" s="5">
        <v>38</v>
      </c>
      <c r="B93" s="6">
        <v>44958</v>
      </c>
      <c r="C93" s="7" t="s">
        <v>11</v>
      </c>
      <c r="D93" s="8">
        <v>3</v>
      </c>
      <c r="E93" s="5" t="str">
        <f>VLOOKUP(D93,Klienci!$B$2:$C$25,2,0)</f>
        <v>WIGA SZCZECIN</v>
      </c>
      <c r="F93" s="5" t="str">
        <f>VLOOKUP(E93,Klienci!$C$2:$D$25,2,0)</f>
        <v>dealer autoryzowany</v>
      </c>
      <c r="G93" s="5" t="str">
        <f>VLOOKUP(E93,Klienci!$C$2:$E$25,3,0)</f>
        <v>północny</v>
      </c>
      <c r="H93" s="9">
        <v>7325.36</v>
      </c>
      <c r="I93" s="9">
        <f t="shared" si="5"/>
        <v>1684.83</v>
      </c>
      <c r="J93" s="9">
        <f t="shared" si="6"/>
        <v>9010.1899999999987</v>
      </c>
      <c r="K93" s="6">
        <f t="shared" si="7"/>
        <v>44986</v>
      </c>
      <c r="L93" s="6">
        <v>44991</v>
      </c>
      <c r="M93" s="5">
        <f t="shared" si="8"/>
        <v>5</v>
      </c>
      <c r="N93" s="5" t="str">
        <f t="shared" si="9"/>
        <v>kw.1</v>
      </c>
    </row>
    <row r="94" spans="1:14" x14ac:dyDescent="0.2">
      <c r="A94" s="5">
        <v>39</v>
      </c>
      <c r="B94" s="6">
        <v>44958</v>
      </c>
      <c r="C94" s="7" t="s">
        <v>12</v>
      </c>
      <c r="D94" s="8">
        <v>15</v>
      </c>
      <c r="E94" s="5" t="str">
        <f>VLOOKUP(D94,Klienci!$B$2:$C$25,2,0)</f>
        <v>T.GORAL BIALYSTOK</v>
      </c>
      <c r="F94" s="5" t="str">
        <f>VLOOKUP(E94,Klienci!$C$2:$D$25,2,0)</f>
        <v>dealer autoryzowany</v>
      </c>
      <c r="G94" s="5" t="str">
        <f>VLOOKUP(E94,Klienci!$C$2:$E$25,3,0)</f>
        <v>centralny i wschodni</v>
      </c>
      <c r="H94" s="9">
        <v>8136.03</v>
      </c>
      <c r="I94" s="9">
        <f t="shared" si="5"/>
        <v>1871.29</v>
      </c>
      <c r="J94" s="9">
        <f t="shared" si="6"/>
        <v>10007.32</v>
      </c>
      <c r="K94" s="6">
        <f t="shared" si="7"/>
        <v>44986</v>
      </c>
      <c r="L94" s="6">
        <v>44992</v>
      </c>
      <c r="M94" s="5">
        <f t="shared" si="8"/>
        <v>6</v>
      </c>
      <c r="N94" s="5" t="str">
        <f t="shared" si="9"/>
        <v>kw.1</v>
      </c>
    </row>
    <row r="95" spans="1:14" x14ac:dyDescent="0.2">
      <c r="A95" s="5">
        <v>40</v>
      </c>
      <c r="B95" s="6">
        <v>44959</v>
      </c>
      <c r="C95" s="7" t="s">
        <v>12</v>
      </c>
      <c r="D95" s="8">
        <v>3</v>
      </c>
      <c r="E95" s="5" t="str">
        <f>VLOOKUP(D95,Klienci!$B$2:$C$25,2,0)</f>
        <v>WIGA SZCZECIN</v>
      </c>
      <c r="F95" s="5" t="str">
        <f>VLOOKUP(E95,Klienci!$C$2:$D$25,2,0)</f>
        <v>dealer autoryzowany</v>
      </c>
      <c r="G95" s="5" t="str">
        <f>VLOOKUP(E95,Klienci!$C$2:$E$25,3,0)</f>
        <v>północny</v>
      </c>
      <c r="H95" s="9">
        <v>8747.5499999999993</v>
      </c>
      <c r="I95" s="9">
        <f t="shared" si="5"/>
        <v>2011.94</v>
      </c>
      <c r="J95" s="9">
        <f t="shared" si="6"/>
        <v>10759.49</v>
      </c>
      <c r="K95" s="6">
        <f t="shared" si="7"/>
        <v>44987</v>
      </c>
      <c r="L95" s="6">
        <v>44999</v>
      </c>
      <c r="M95" s="5">
        <f t="shared" si="8"/>
        <v>12</v>
      </c>
      <c r="N95" s="5" t="str">
        <f t="shared" si="9"/>
        <v>kw.1</v>
      </c>
    </row>
    <row r="96" spans="1:14" x14ac:dyDescent="0.2">
      <c r="A96" s="5">
        <v>41</v>
      </c>
      <c r="B96" s="6">
        <v>44959</v>
      </c>
      <c r="C96" s="7" t="s">
        <v>11</v>
      </c>
      <c r="D96" s="8">
        <v>3</v>
      </c>
      <c r="E96" s="5" t="str">
        <f>VLOOKUP(D96,Klienci!$B$2:$C$25,2,0)</f>
        <v>WIGA SZCZECIN</v>
      </c>
      <c r="F96" s="5" t="str">
        <f>VLOOKUP(E96,Klienci!$C$2:$D$25,2,0)</f>
        <v>dealer autoryzowany</v>
      </c>
      <c r="G96" s="5" t="str">
        <f>VLOOKUP(E96,Klienci!$C$2:$E$25,3,0)</f>
        <v>północny</v>
      </c>
      <c r="H96" s="9">
        <v>10093.290000000001</v>
      </c>
      <c r="I96" s="9">
        <f t="shared" si="5"/>
        <v>2321.46</v>
      </c>
      <c r="J96" s="9">
        <f t="shared" si="6"/>
        <v>12414.75</v>
      </c>
      <c r="K96" s="6">
        <f t="shared" si="7"/>
        <v>44987</v>
      </c>
      <c r="L96" s="6">
        <v>44993</v>
      </c>
      <c r="M96" s="5">
        <f t="shared" si="8"/>
        <v>6</v>
      </c>
      <c r="N96" s="5" t="str">
        <f t="shared" si="9"/>
        <v>kw.1</v>
      </c>
    </row>
    <row r="97" spans="1:14" x14ac:dyDescent="0.2">
      <c r="A97" s="5">
        <v>42</v>
      </c>
      <c r="B97" s="6">
        <v>44960</v>
      </c>
      <c r="C97" s="7" t="s">
        <v>11</v>
      </c>
      <c r="D97" s="8">
        <v>17</v>
      </c>
      <c r="E97" s="5" t="str">
        <f>VLOOKUP(D97,Klienci!$B$2:$C$25,2,0)</f>
        <v>GARIA OLSZTYN</v>
      </c>
      <c r="F97" s="5" t="str">
        <f>VLOOKUP(E97,Klienci!$C$2:$D$25,2,0)</f>
        <v>dealer autoryzowany</v>
      </c>
      <c r="G97" s="5" t="str">
        <f>VLOOKUP(E97,Klienci!$C$2:$E$25,3,0)</f>
        <v>północny</v>
      </c>
      <c r="H97" s="9">
        <v>7274.87</v>
      </c>
      <c r="I97" s="9">
        <f t="shared" si="5"/>
        <v>1673.22</v>
      </c>
      <c r="J97" s="9">
        <f t="shared" si="6"/>
        <v>8948.09</v>
      </c>
      <c r="K97" s="6">
        <f t="shared" si="7"/>
        <v>44988</v>
      </c>
      <c r="L97" s="6">
        <v>44999</v>
      </c>
      <c r="M97" s="5">
        <f t="shared" si="8"/>
        <v>11</v>
      </c>
      <c r="N97" s="5" t="str">
        <f t="shared" si="9"/>
        <v>kw.1</v>
      </c>
    </row>
    <row r="98" spans="1:14" x14ac:dyDescent="0.2">
      <c r="A98" s="5">
        <v>45</v>
      </c>
      <c r="B98" s="6">
        <v>44963</v>
      </c>
      <c r="C98" s="7" t="s">
        <v>11</v>
      </c>
      <c r="D98" s="8">
        <v>3</v>
      </c>
      <c r="E98" s="5" t="str">
        <f>VLOOKUP(D98,Klienci!$B$2:$C$25,2,0)</f>
        <v>WIGA SZCZECIN</v>
      </c>
      <c r="F98" s="5" t="str">
        <f>VLOOKUP(E98,Klienci!$C$2:$D$25,2,0)</f>
        <v>dealer autoryzowany</v>
      </c>
      <c r="G98" s="5" t="str">
        <f>VLOOKUP(E98,Klienci!$C$2:$E$25,3,0)</f>
        <v>północny</v>
      </c>
      <c r="H98" s="9">
        <v>10880.93</v>
      </c>
      <c r="I98" s="9">
        <f t="shared" si="5"/>
        <v>2502.61</v>
      </c>
      <c r="J98" s="9">
        <f t="shared" si="6"/>
        <v>13383.54</v>
      </c>
      <c r="K98" s="6">
        <f t="shared" si="7"/>
        <v>44991</v>
      </c>
      <c r="L98" s="6">
        <v>44991</v>
      </c>
      <c r="M98" s="5">
        <f t="shared" si="8"/>
        <v>0</v>
      </c>
      <c r="N98" s="5" t="str">
        <f t="shared" si="9"/>
        <v>kw.1</v>
      </c>
    </row>
    <row r="99" spans="1:14" x14ac:dyDescent="0.2">
      <c r="A99" s="5">
        <v>47</v>
      </c>
      <c r="B99" s="6">
        <v>44965</v>
      </c>
      <c r="C99" s="7" t="s">
        <v>11</v>
      </c>
      <c r="D99" s="8">
        <v>4</v>
      </c>
      <c r="E99" s="5" t="str">
        <f>VLOOKUP(D99,Klienci!$B$2:$C$25,2,0)</f>
        <v>KAR-PEK POZNAN</v>
      </c>
      <c r="F99" s="5" t="str">
        <f>VLOOKUP(E99,Klienci!$C$2:$D$25,2,0)</f>
        <v>dealer autoryzowany</v>
      </c>
      <c r="G99" s="5" t="str">
        <f>VLOOKUP(E99,Klienci!$C$2:$E$25,3,0)</f>
        <v>zachodni</v>
      </c>
      <c r="H99" s="9">
        <v>17277.68</v>
      </c>
      <c r="I99" s="9">
        <f t="shared" si="5"/>
        <v>3973.87</v>
      </c>
      <c r="J99" s="9">
        <f t="shared" si="6"/>
        <v>21251.55</v>
      </c>
      <c r="K99" s="6">
        <f t="shared" si="7"/>
        <v>44993</v>
      </c>
      <c r="L99" s="6">
        <v>44998</v>
      </c>
      <c r="M99" s="5">
        <f t="shared" si="8"/>
        <v>5</v>
      </c>
      <c r="N99" s="5" t="str">
        <f t="shared" si="9"/>
        <v>kw.1</v>
      </c>
    </row>
    <row r="100" spans="1:14" x14ac:dyDescent="0.2">
      <c r="A100" s="5">
        <v>48</v>
      </c>
      <c r="B100" s="6">
        <v>44968</v>
      </c>
      <c r="C100" s="7" t="s">
        <v>12</v>
      </c>
      <c r="D100" s="8">
        <v>15</v>
      </c>
      <c r="E100" s="5" t="str">
        <f>VLOOKUP(D100,Klienci!$B$2:$C$25,2,0)</f>
        <v>T.GORAL BIALYSTOK</v>
      </c>
      <c r="F100" s="5" t="str">
        <f>VLOOKUP(E100,Klienci!$C$2:$D$25,2,0)</f>
        <v>dealer autoryzowany</v>
      </c>
      <c r="G100" s="5" t="str">
        <f>VLOOKUP(E100,Klienci!$C$2:$E$25,3,0)</f>
        <v>centralny i wschodni</v>
      </c>
      <c r="H100" s="9">
        <v>9972.7099999999991</v>
      </c>
      <c r="I100" s="9">
        <f t="shared" si="5"/>
        <v>2293.7199999999998</v>
      </c>
      <c r="J100" s="9">
        <f t="shared" si="6"/>
        <v>12266.429999999998</v>
      </c>
      <c r="K100" s="6">
        <f t="shared" si="7"/>
        <v>44996</v>
      </c>
      <c r="L100" s="6">
        <v>45004</v>
      </c>
      <c r="M100" s="5">
        <f t="shared" si="8"/>
        <v>8</v>
      </c>
      <c r="N100" s="5" t="str">
        <f t="shared" si="9"/>
        <v>kw.1</v>
      </c>
    </row>
    <row r="101" spans="1:14" x14ac:dyDescent="0.2">
      <c r="A101" s="5">
        <v>49</v>
      </c>
      <c r="B101" s="6">
        <v>44969</v>
      </c>
      <c r="C101" s="7" t="s">
        <v>12</v>
      </c>
      <c r="D101" s="8">
        <v>3</v>
      </c>
      <c r="E101" s="5" t="str">
        <f>VLOOKUP(D101,Klienci!$B$2:$C$25,2,0)</f>
        <v>WIGA SZCZECIN</v>
      </c>
      <c r="F101" s="5" t="str">
        <f>VLOOKUP(E101,Klienci!$C$2:$D$25,2,0)</f>
        <v>dealer autoryzowany</v>
      </c>
      <c r="G101" s="5" t="str">
        <f>VLOOKUP(E101,Klienci!$C$2:$E$25,3,0)</f>
        <v>północny</v>
      </c>
      <c r="H101" s="9">
        <v>8633.44</v>
      </c>
      <c r="I101" s="9">
        <f t="shared" si="5"/>
        <v>1985.69</v>
      </c>
      <c r="J101" s="9">
        <f t="shared" si="6"/>
        <v>10619.130000000001</v>
      </c>
      <c r="K101" s="6">
        <f t="shared" si="7"/>
        <v>44997</v>
      </c>
      <c r="L101" s="6">
        <v>45007</v>
      </c>
      <c r="M101" s="5">
        <f t="shared" si="8"/>
        <v>10</v>
      </c>
      <c r="N101" s="5" t="str">
        <f t="shared" si="9"/>
        <v>kw.1</v>
      </c>
    </row>
    <row r="102" spans="1:14" x14ac:dyDescent="0.2">
      <c r="A102" s="5">
        <v>50</v>
      </c>
      <c r="B102" s="6">
        <v>44969</v>
      </c>
      <c r="C102" s="7" t="s">
        <v>11</v>
      </c>
      <c r="D102" s="8">
        <v>3</v>
      </c>
      <c r="E102" s="5" t="str">
        <f>VLOOKUP(D102,Klienci!$B$2:$C$25,2,0)</f>
        <v>WIGA SZCZECIN</v>
      </c>
      <c r="F102" s="5" t="str">
        <f>VLOOKUP(E102,Klienci!$C$2:$D$25,2,0)</f>
        <v>dealer autoryzowany</v>
      </c>
      <c r="G102" s="5" t="str">
        <f>VLOOKUP(E102,Klienci!$C$2:$E$25,3,0)</f>
        <v>północny</v>
      </c>
      <c r="H102" s="9">
        <v>10458.41</v>
      </c>
      <c r="I102" s="9">
        <f t="shared" si="5"/>
        <v>2405.4299999999998</v>
      </c>
      <c r="J102" s="9">
        <f t="shared" si="6"/>
        <v>12863.84</v>
      </c>
      <c r="K102" s="6">
        <f t="shared" si="7"/>
        <v>44997</v>
      </c>
      <c r="L102" s="6">
        <v>45001</v>
      </c>
      <c r="M102" s="5">
        <f t="shared" si="8"/>
        <v>4</v>
      </c>
      <c r="N102" s="5" t="str">
        <f t="shared" si="9"/>
        <v>kw.1</v>
      </c>
    </row>
    <row r="103" spans="1:14" x14ac:dyDescent="0.2">
      <c r="A103" s="5">
        <v>52</v>
      </c>
      <c r="B103" s="6">
        <v>44970</v>
      </c>
      <c r="C103" s="7" t="s">
        <v>11</v>
      </c>
      <c r="D103" s="8">
        <v>17</v>
      </c>
      <c r="E103" s="5" t="str">
        <f>VLOOKUP(D103,Klienci!$B$2:$C$25,2,0)</f>
        <v>GARIA OLSZTYN</v>
      </c>
      <c r="F103" s="5" t="str">
        <f>VLOOKUP(E103,Klienci!$C$2:$D$25,2,0)</f>
        <v>dealer autoryzowany</v>
      </c>
      <c r="G103" s="5" t="str">
        <f>VLOOKUP(E103,Klienci!$C$2:$E$25,3,0)</f>
        <v>północny</v>
      </c>
      <c r="H103" s="9">
        <v>7719.54</v>
      </c>
      <c r="I103" s="9">
        <f t="shared" si="5"/>
        <v>1775.49</v>
      </c>
      <c r="J103" s="9">
        <f t="shared" si="6"/>
        <v>9495.0300000000007</v>
      </c>
      <c r="K103" s="6">
        <f t="shared" si="7"/>
        <v>44998</v>
      </c>
      <c r="L103" s="6">
        <v>45004</v>
      </c>
      <c r="M103" s="5">
        <f t="shared" si="8"/>
        <v>6</v>
      </c>
      <c r="N103" s="5" t="str">
        <f t="shared" si="9"/>
        <v>kw.1</v>
      </c>
    </row>
    <row r="104" spans="1:14" x14ac:dyDescent="0.2">
      <c r="A104" s="5">
        <v>53</v>
      </c>
      <c r="B104" s="6">
        <v>44971</v>
      </c>
      <c r="C104" s="7" t="s">
        <v>11</v>
      </c>
      <c r="D104" s="8">
        <v>3</v>
      </c>
      <c r="E104" s="5" t="str">
        <f>VLOOKUP(D104,Klienci!$B$2:$C$25,2,0)</f>
        <v>WIGA SZCZECIN</v>
      </c>
      <c r="F104" s="5" t="str">
        <f>VLOOKUP(E104,Klienci!$C$2:$D$25,2,0)</f>
        <v>dealer autoryzowany</v>
      </c>
      <c r="G104" s="5" t="str">
        <f>VLOOKUP(E104,Klienci!$C$2:$E$25,3,0)</f>
        <v>północny</v>
      </c>
      <c r="H104" s="9">
        <v>10737.8</v>
      </c>
      <c r="I104" s="9">
        <f t="shared" si="5"/>
        <v>2469.69</v>
      </c>
      <c r="J104" s="9">
        <f t="shared" si="6"/>
        <v>13207.49</v>
      </c>
      <c r="K104" s="6">
        <f t="shared" si="7"/>
        <v>44999</v>
      </c>
      <c r="L104" s="6">
        <v>45014</v>
      </c>
      <c r="M104" s="5">
        <f t="shared" si="8"/>
        <v>15</v>
      </c>
      <c r="N104" s="5" t="str">
        <f t="shared" si="9"/>
        <v>kw.1</v>
      </c>
    </row>
    <row r="105" spans="1:14" x14ac:dyDescent="0.2">
      <c r="A105" s="5">
        <v>55</v>
      </c>
      <c r="B105" s="6">
        <v>44975</v>
      </c>
      <c r="C105" s="7" t="s">
        <v>12</v>
      </c>
      <c r="D105" s="8">
        <v>3</v>
      </c>
      <c r="E105" s="5" t="str">
        <f>VLOOKUP(D105,Klienci!$B$2:$C$25,2,0)</f>
        <v>WIGA SZCZECIN</v>
      </c>
      <c r="F105" s="5" t="str">
        <f>VLOOKUP(E105,Klienci!$C$2:$D$25,2,0)</f>
        <v>dealer autoryzowany</v>
      </c>
      <c r="G105" s="5" t="str">
        <f>VLOOKUP(E105,Klienci!$C$2:$E$25,3,0)</f>
        <v>północny</v>
      </c>
      <c r="H105" s="9">
        <v>10579.5</v>
      </c>
      <c r="I105" s="9">
        <f t="shared" si="5"/>
        <v>2433.29</v>
      </c>
      <c r="J105" s="9">
        <f t="shared" si="6"/>
        <v>13012.79</v>
      </c>
      <c r="K105" s="6">
        <f t="shared" si="7"/>
        <v>45003</v>
      </c>
      <c r="L105" s="6">
        <v>45011</v>
      </c>
      <c r="M105" s="5">
        <f t="shared" si="8"/>
        <v>8</v>
      </c>
      <c r="N105" s="5" t="str">
        <f t="shared" si="9"/>
        <v>kw.1</v>
      </c>
    </row>
    <row r="106" spans="1:14" x14ac:dyDescent="0.2">
      <c r="A106" s="5">
        <v>57</v>
      </c>
      <c r="B106" s="6">
        <v>44977</v>
      </c>
      <c r="C106" s="7" t="s">
        <v>11</v>
      </c>
      <c r="D106" s="8">
        <v>17</v>
      </c>
      <c r="E106" s="5" t="str">
        <f>VLOOKUP(D106,Klienci!$B$2:$C$25,2,0)</f>
        <v>GARIA OLSZTYN</v>
      </c>
      <c r="F106" s="5" t="str">
        <f>VLOOKUP(E106,Klienci!$C$2:$D$25,2,0)</f>
        <v>dealer autoryzowany</v>
      </c>
      <c r="G106" s="5" t="str">
        <f>VLOOKUP(E106,Klienci!$C$2:$E$25,3,0)</f>
        <v>północny</v>
      </c>
      <c r="H106" s="9">
        <v>4508.9799999999996</v>
      </c>
      <c r="I106" s="9">
        <f t="shared" si="5"/>
        <v>1037.07</v>
      </c>
      <c r="J106" s="9">
        <f t="shared" si="6"/>
        <v>5546.0499999999993</v>
      </c>
      <c r="K106" s="6">
        <f t="shared" si="7"/>
        <v>45005</v>
      </c>
      <c r="L106" s="6">
        <v>45013</v>
      </c>
      <c r="M106" s="5">
        <f t="shared" si="8"/>
        <v>8</v>
      </c>
      <c r="N106" s="5" t="str">
        <f t="shared" si="9"/>
        <v>kw.1</v>
      </c>
    </row>
    <row r="107" spans="1:14" x14ac:dyDescent="0.2">
      <c r="A107" s="5">
        <v>58</v>
      </c>
      <c r="B107" s="6">
        <v>44979</v>
      </c>
      <c r="C107" s="7" t="s">
        <v>11</v>
      </c>
      <c r="D107" s="8">
        <v>4</v>
      </c>
      <c r="E107" s="5" t="str">
        <f>VLOOKUP(D107,Klienci!$B$2:$C$25,2,0)</f>
        <v>KAR-PEK POZNAN</v>
      </c>
      <c r="F107" s="5" t="str">
        <f>VLOOKUP(E107,Klienci!$C$2:$D$25,2,0)</f>
        <v>dealer autoryzowany</v>
      </c>
      <c r="G107" s="5" t="str">
        <f>VLOOKUP(E107,Klienci!$C$2:$E$25,3,0)</f>
        <v>zachodni</v>
      </c>
      <c r="H107" s="9">
        <v>22988.71</v>
      </c>
      <c r="I107" s="9">
        <f t="shared" si="5"/>
        <v>5287.4</v>
      </c>
      <c r="J107" s="9">
        <f t="shared" si="6"/>
        <v>28276.11</v>
      </c>
      <c r="K107" s="6">
        <f t="shared" si="7"/>
        <v>45007</v>
      </c>
      <c r="L107" s="6">
        <v>45010</v>
      </c>
      <c r="M107" s="5">
        <f t="shared" si="8"/>
        <v>3</v>
      </c>
      <c r="N107" s="5" t="str">
        <f t="shared" si="9"/>
        <v>kw.1</v>
      </c>
    </row>
    <row r="108" spans="1:14" x14ac:dyDescent="0.2">
      <c r="A108" s="5">
        <v>59</v>
      </c>
      <c r="B108" s="6">
        <v>44979</v>
      </c>
      <c r="C108" s="7" t="s">
        <v>12</v>
      </c>
      <c r="D108" s="8">
        <v>17</v>
      </c>
      <c r="E108" s="5" t="str">
        <f>VLOOKUP(D108,Klienci!$B$2:$C$25,2,0)</f>
        <v>GARIA OLSZTYN</v>
      </c>
      <c r="F108" s="5" t="str">
        <f>VLOOKUP(E108,Klienci!$C$2:$D$25,2,0)</f>
        <v>dealer autoryzowany</v>
      </c>
      <c r="G108" s="5" t="str">
        <f>VLOOKUP(E108,Klienci!$C$2:$E$25,3,0)</f>
        <v>północny</v>
      </c>
      <c r="H108" s="9">
        <v>5788.88</v>
      </c>
      <c r="I108" s="9">
        <f t="shared" si="5"/>
        <v>1331.44</v>
      </c>
      <c r="J108" s="9">
        <f t="shared" si="6"/>
        <v>7120.32</v>
      </c>
      <c r="K108" s="6">
        <f t="shared" si="7"/>
        <v>45007</v>
      </c>
      <c r="L108" s="6">
        <v>45020</v>
      </c>
      <c r="M108" s="5">
        <f t="shared" si="8"/>
        <v>13</v>
      </c>
      <c r="N108" s="5" t="str">
        <f t="shared" si="9"/>
        <v>kw.2</v>
      </c>
    </row>
    <row r="109" spans="1:14" x14ac:dyDescent="0.2">
      <c r="A109" s="5">
        <v>60</v>
      </c>
      <c r="B109" s="6">
        <v>44980</v>
      </c>
      <c r="C109" s="7" t="s">
        <v>11</v>
      </c>
      <c r="D109" s="8">
        <v>2</v>
      </c>
      <c r="E109" s="5" t="str">
        <f>VLOOKUP(D109,Klienci!$B$2:$C$25,2,0)</f>
        <v>O.W.P.T. POZNAN</v>
      </c>
      <c r="F109" s="5" t="str">
        <f>VLOOKUP(E109,Klienci!$C$2:$D$25,2,0)</f>
        <v>dealer autoryzowany</v>
      </c>
      <c r="G109" s="5" t="str">
        <f>VLOOKUP(E109,Klienci!$C$2:$E$25,3,0)</f>
        <v>zachodni</v>
      </c>
      <c r="H109" s="9">
        <v>11298.5</v>
      </c>
      <c r="I109" s="9">
        <f t="shared" si="5"/>
        <v>2598.66</v>
      </c>
      <c r="J109" s="9">
        <f t="shared" si="6"/>
        <v>13897.16</v>
      </c>
      <c r="K109" s="6">
        <f t="shared" si="7"/>
        <v>45008</v>
      </c>
      <c r="L109" s="6">
        <v>45019</v>
      </c>
      <c r="M109" s="5">
        <f t="shared" si="8"/>
        <v>11</v>
      </c>
      <c r="N109" s="5" t="str">
        <f t="shared" si="9"/>
        <v>kw.2</v>
      </c>
    </row>
    <row r="110" spans="1:14" x14ac:dyDescent="0.2">
      <c r="A110" s="5">
        <v>61</v>
      </c>
      <c r="B110" s="6">
        <v>44982</v>
      </c>
      <c r="C110" s="7" t="s">
        <v>11</v>
      </c>
      <c r="D110" s="8">
        <v>6</v>
      </c>
      <c r="E110" s="5" t="str">
        <f>VLOOKUP(D110,Klienci!$B$2:$C$25,2,0)</f>
        <v>WSCHOD BIALYSTOK</v>
      </c>
      <c r="F110" s="5" t="str">
        <f>VLOOKUP(E110,Klienci!$C$2:$D$25,2,0)</f>
        <v>dealer autoryzowany</v>
      </c>
      <c r="G110" s="5" t="str">
        <f>VLOOKUP(E110,Klienci!$C$2:$E$25,3,0)</f>
        <v>centralny i wschodni</v>
      </c>
      <c r="H110" s="9">
        <v>5713.87</v>
      </c>
      <c r="I110" s="9">
        <f t="shared" si="5"/>
        <v>1314.19</v>
      </c>
      <c r="J110" s="9">
        <f t="shared" si="6"/>
        <v>7028.0599999999995</v>
      </c>
      <c r="K110" s="6">
        <f t="shared" si="7"/>
        <v>45010</v>
      </c>
      <c r="L110" s="6">
        <v>45019</v>
      </c>
      <c r="M110" s="5">
        <f t="shared" si="8"/>
        <v>9</v>
      </c>
      <c r="N110" s="5" t="str">
        <f t="shared" si="9"/>
        <v>kw.2</v>
      </c>
    </row>
    <row r="111" spans="1:14" x14ac:dyDescent="0.2">
      <c r="A111" s="5">
        <v>62</v>
      </c>
      <c r="B111" s="6">
        <v>44983</v>
      </c>
      <c r="C111" s="7" t="s">
        <v>11</v>
      </c>
      <c r="D111" s="8">
        <v>4</v>
      </c>
      <c r="E111" s="5" t="str">
        <f>VLOOKUP(D111,Klienci!$B$2:$C$25,2,0)</f>
        <v>KAR-PEK POZNAN</v>
      </c>
      <c r="F111" s="5" t="str">
        <f>VLOOKUP(E111,Klienci!$C$2:$D$25,2,0)</f>
        <v>dealer autoryzowany</v>
      </c>
      <c r="G111" s="5" t="str">
        <f>VLOOKUP(E111,Klienci!$C$2:$E$25,3,0)</f>
        <v>zachodni</v>
      </c>
      <c r="H111" s="9">
        <v>16626.939999999999</v>
      </c>
      <c r="I111" s="9">
        <f t="shared" si="5"/>
        <v>3824.2</v>
      </c>
      <c r="J111" s="9">
        <f t="shared" si="6"/>
        <v>20451.14</v>
      </c>
      <c r="K111" s="6">
        <f t="shared" si="7"/>
        <v>45011</v>
      </c>
      <c r="L111" s="6">
        <v>45020</v>
      </c>
      <c r="M111" s="5">
        <f t="shared" si="8"/>
        <v>9</v>
      </c>
      <c r="N111" s="5" t="str">
        <f t="shared" si="9"/>
        <v>kw.2</v>
      </c>
    </row>
    <row r="112" spans="1:14" x14ac:dyDescent="0.2">
      <c r="A112" s="5">
        <v>63</v>
      </c>
      <c r="B112" s="6">
        <v>44989</v>
      </c>
      <c r="C112" s="7" t="s">
        <v>12</v>
      </c>
      <c r="D112" s="8">
        <v>15</v>
      </c>
      <c r="E112" s="5" t="str">
        <f>VLOOKUP(D112,Klienci!$B$2:$C$25,2,0)</f>
        <v>T.GORAL BIALYSTOK</v>
      </c>
      <c r="F112" s="5" t="str">
        <f>VLOOKUP(E112,Klienci!$C$2:$D$25,2,0)</f>
        <v>dealer autoryzowany</v>
      </c>
      <c r="G112" s="5" t="str">
        <f>VLOOKUP(E112,Klienci!$C$2:$E$25,3,0)</f>
        <v>centralny i wschodni</v>
      </c>
      <c r="H112" s="9">
        <v>6819.26</v>
      </c>
      <c r="I112" s="9">
        <f t="shared" si="5"/>
        <v>1568.43</v>
      </c>
      <c r="J112" s="9">
        <f t="shared" si="6"/>
        <v>8387.69</v>
      </c>
      <c r="K112" s="6">
        <f t="shared" si="7"/>
        <v>45020</v>
      </c>
      <c r="L112" s="6">
        <v>45020</v>
      </c>
      <c r="M112" s="5">
        <f t="shared" si="8"/>
        <v>0</v>
      </c>
      <c r="N112" s="5" t="str">
        <f t="shared" si="9"/>
        <v>kw.2</v>
      </c>
    </row>
    <row r="113" spans="1:14" x14ac:dyDescent="0.2">
      <c r="A113" s="5">
        <v>64</v>
      </c>
      <c r="B113" s="6">
        <v>44989</v>
      </c>
      <c r="C113" s="7" t="s">
        <v>12</v>
      </c>
      <c r="D113" s="8">
        <v>17</v>
      </c>
      <c r="E113" s="5" t="str">
        <f>VLOOKUP(D113,Klienci!$B$2:$C$25,2,0)</f>
        <v>GARIA OLSZTYN</v>
      </c>
      <c r="F113" s="5" t="str">
        <f>VLOOKUP(E113,Klienci!$C$2:$D$25,2,0)</f>
        <v>dealer autoryzowany</v>
      </c>
      <c r="G113" s="5" t="str">
        <f>VLOOKUP(E113,Klienci!$C$2:$E$25,3,0)</f>
        <v>północny</v>
      </c>
      <c r="H113" s="9">
        <v>4373.3500000000004</v>
      </c>
      <c r="I113" s="9">
        <f t="shared" si="5"/>
        <v>1005.87</v>
      </c>
      <c r="J113" s="9">
        <f t="shared" si="6"/>
        <v>5379.22</v>
      </c>
      <c r="K113" s="6">
        <f t="shared" si="7"/>
        <v>45020</v>
      </c>
      <c r="L113" s="6">
        <v>45024</v>
      </c>
      <c r="M113" s="5">
        <f t="shared" si="8"/>
        <v>4</v>
      </c>
      <c r="N113" s="5" t="str">
        <f t="shared" si="9"/>
        <v>kw.2</v>
      </c>
    </row>
    <row r="114" spans="1:14" x14ac:dyDescent="0.2">
      <c r="A114" s="5">
        <v>66</v>
      </c>
      <c r="B114" s="6">
        <v>44992</v>
      </c>
      <c r="C114" s="7" t="s">
        <v>12</v>
      </c>
      <c r="D114" s="8">
        <v>15</v>
      </c>
      <c r="E114" s="5" t="str">
        <f>VLOOKUP(D114,Klienci!$B$2:$C$25,2,0)</f>
        <v>T.GORAL BIALYSTOK</v>
      </c>
      <c r="F114" s="5" t="str">
        <f>VLOOKUP(E114,Klienci!$C$2:$D$25,2,0)</f>
        <v>dealer autoryzowany</v>
      </c>
      <c r="G114" s="5" t="str">
        <f>VLOOKUP(E114,Klienci!$C$2:$E$25,3,0)</f>
        <v>centralny i wschodni</v>
      </c>
      <c r="H114" s="9">
        <v>8003.37</v>
      </c>
      <c r="I114" s="9">
        <f t="shared" si="5"/>
        <v>1840.78</v>
      </c>
      <c r="J114" s="9">
        <f t="shared" si="6"/>
        <v>9844.15</v>
      </c>
      <c r="K114" s="6">
        <f t="shared" si="7"/>
        <v>45023</v>
      </c>
      <c r="L114" s="6">
        <v>45023</v>
      </c>
      <c r="M114" s="5">
        <f t="shared" si="8"/>
        <v>0</v>
      </c>
      <c r="N114" s="5" t="str">
        <f t="shared" si="9"/>
        <v>kw.2</v>
      </c>
    </row>
    <row r="115" spans="1:14" x14ac:dyDescent="0.2">
      <c r="A115" s="5">
        <v>67</v>
      </c>
      <c r="B115" s="6">
        <v>44993</v>
      </c>
      <c r="C115" s="7" t="s">
        <v>11</v>
      </c>
      <c r="D115" s="8">
        <v>2</v>
      </c>
      <c r="E115" s="5" t="str">
        <f>VLOOKUP(D115,Klienci!$B$2:$C$25,2,0)</f>
        <v>O.W.P.T. POZNAN</v>
      </c>
      <c r="F115" s="5" t="str">
        <f>VLOOKUP(E115,Klienci!$C$2:$D$25,2,0)</f>
        <v>dealer autoryzowany</v>
      </c>
      <c r="G115" s="5" t="str">
        <f>VLOOKUP(E115,Klienci!$C$2:$E$25,3,0)</f>
        <v>zachodni</v>
      </c>
      <c r="H115" s="9">
        <v>9307.66</v>
      </c>
      <c r="I115" s="9">
        <f t="shared" si="5"/>
        <v>2140.7600000000002</v>
      </c>
      <c r="J115" s="9">
        <f t="shared" si="6"/>
        <v>11448.42</v>
      </c>
      <c r="K115" s="6">
        <f t="shared" si="7"/>
        <v>45024</v>
      </c>
      <c r="L115" s="6">
        <v>45030</v>
      </c>
      <c r="M115" s="5">
        <f t="shared" si="8"/>
        <v>6</v>
      </c>
      <c r="N115" s="5" t="str">
        <f t="shared" si="9"/>
        <v>kw.2</v>
      </c>
    </row>
    <row r="116" spans="1:14" x14ac:dyDescent="0.2">
      <c r="A116" s="5">
        <v>68</v>
      </c>
      <c r="B116" s="6">
        <v>44993</v>
      </c>
      <c r="C116" s="7" t="s">
        <v>11</v>
      </c>
      <c r="D116" s="8">
        <v>3</v>
      </c>
      <c r="E116" s="5" t="str">
        <f>VLOOKUP(D116,Klienci!$B$2:$C$25,2,0)</f>
        <v>WIGA SZCZECIN</v>
      </c>
      <c r="F116" s="5" t="str">
        <f>VLOOKUP(E116,Klienci!$C$2:$D$25,2,0)</f>
        <v>dealer autoryzowany</v>
      </c>
      <c r="G116" s="5" t="str">
        <f>VLOOKUP(E116,Klienci!$C$2:$E$25,3,0)</f>
        <v>północny</v>
      </c>
      <c r="H116" s="9">
        <v>7171.2</v>
      </c>
      <c r="I116" s="9">
        <f t="shared" si="5"/>
        <v>1649.38</v>
      </c>
      <c r="J116" s="9">
        <f t="shared" si="6"/>
        <v>8820.58</v>
      </c>
      <c r="K116" s="6">
        <f t="shared" si="7"/>
        <v>45024</v>
      </c>
      <c r="L116" s="6">
        <v>45028</v>
      </c>
      <c r="M116" s="5">
        <f t="shared" si="8"/>
        <v>4</v>
      </c>
      <c r="N116" s="5" t="str">
        <f t="shared" si="9"/>
        <v>kw.2</v>
      </c>
    </row>
    <row r="117" spans="1:14" x14ac:dyDescent="0.2">
      <c r="A117" s="5">
        <v>72</v>
      </c>
      <c r="B117" s="6">
        <v>45000</v>
      </c>
      <c r="C117" s="7" t="s">
        <v>11</v>
      </c>
      <c r="D117" s="8">
        <v>4</v>
      </c>
      <c r="E117" s="5" t="str">
        <f>VLOOKUP(D117,Klienci!$B$2:$C$25,2,0)</f>
        <v>KAR-PEK POZNAN</v>
      </c>
      <c r="F117" s="5" t="str">
        <f>VLOOKUP(E117,Klienci!$C$2:$D$25,2,0)</f>
        <v>dealer autoryzowany</v>
      </c>
      <c r="G117" s="5" t="str">
        <f>VLOOKUP(E117,Klienci!$C$2:$E$25,3,0)</f>
        <v>zachodni</v>
      </c>
      <c r="H117" s="9">
        <v>21991.18</v>
      </c>
      <c r="I117" s="9">
        <f t="shared" si="5"/>
        <v>5057.97</v>
      </c>
      <c r="J117" s="9">
        <f t="shared" si="6"/>
        <v>27049.15</v>
      </c>
      <c r="K117" s="6">
        <f t="shared" si="7"/>
        <v>45031</v>
      </c>
      <c r="L117" s="6">
        <v>45027</v>
      </c>
      <c r="M117" s="5">
        <f t="shared" si="8"/>
        <v>-4</v>
      </c>
      <c r="N117" s="5" t="str">
        <f t="shared" si="9"/>
        <v>kw.2</v>
      </c>
    </row>
    <row r="118" spans="1:14" x14ac:dyDescent="0.2">
      <c r="A118" s="5">
        <v>73</v>
      </c>
      <c r="B118" s="6">
        <v>45001</v>
      </c>
      <c r="C118" s="7" t="s">
        <v>11</v>
      </c>
      <c r="D118" s="8">
        <v>3</v>
      </c>
      <c r="E118" s="5" t="str">
        <f>VLOOKUP(D118,Klienci!$B$2:$C$25,2,0)</f>
        <v>WIGA SZCZECIN</v>
      </c>
      <c r="F118" s="5" t="str">
        <f>VLOOKUP(E118,Klienci!$C$2:$D$25,2,0)</f>
        <v>dealer autoryzowany</v>
      </c>
      <c r="G118" s="5" t="str">
        <f>VLOOKUP(E118,Klienci!$C$2:$E$25,3,0)</f>
        <v>północny</v>
      </c>
      <c r="H118" s="9">
        <v>9255.86</v>
      </c>
      <c r="I118" s="9">
        <f t="shared" si="5"/>
        <v>2128.85</v>
      </c>
      <c r="J118" s="9">
        <f t="shared" si="6"/>
        <v>11384.710000000001</v>
      </c>
      <c r="K118" s="6">
        <f t="shared" si="7"/>
        <v>45032</v>
      </c>
      <c r="L118" s="6">
        <v>45034</v>
      </c>
      <c r="M118" s="5">
        <f t="shared" si="8"/>
        <v>2</v>
      </c>
      <c r="N118" s="5" t="str">
        <f t="shared" si="9"/>
        <v>kw.2</v>
      </c>
    </row>
    <row r="119" spans="1:14" x14ac:dyDescent="0.2">
      <c r="A119" s="5">
        <v>74</v>
      </c>
      <c r="B119" s="6">
        <v>45002</v>
      </c>
      <c r="C119" s="7" t="s">
        <v>11</v>
      </c>
      <c r="D119" s="8">
        <v>2</v>
      </c>
      <c r="E119" s="5" t="str">
        <f>VLOOKUP(D119,Klienci!$B$2:$C$25,2,0)</f>
        <v>O.W.P.T. POZNAN</v>
      </c>
      <c r="F119" s="5" t="str">
        <f>VLOOKUP(E119,Klienci!$C$2:$D$25,2,0)</f>
        <v>dealer autoryzowany</v>
      </c>
      <c r="G119" s="5" t="str">
        <f>VLOOKUP(E119,Klienci!$C$2:$E$25,3,0)</f>
        <v>zachodni</v>
      </c>
      <c r="H119" s="9">
        <v>8154.24</v>
      </c>
      <c r="I119" s="9">
        <f t="shared" si="5"/>
        <v>1875.48</v>
      </c>
      <c r="J119" s="9">
        <f t="shared" si="6"/>
        <v>10029.719999999999</v>
      </c>
      <c r="K119" s="6">
        <f t="shared" si="7"/>
        <v>45033</v>
      </c>
      <c r="L119" s="6">
        <v>45037</v>
      </c>
      <c r="M119" s="5">
        <f t="shared" si="8"/>
        <v>4</v>
      </c>
      <c r="N119" s="5" t="str">
        <f t="shared" si="9"/>
        <v>kw.2</v>
      </c>
    </row>
    <row r="120" spans="1:14" x14ac:dyDescent="0.2">
      <c r="A120" s="5">
        <v>75</v>
      </c>
      <c r="B120" s="6">
        <v>45004</v>
      </c>
      <c r="C120" s="7" t="s">
        <v>11</v>
      </c>
      <c r="D120" s="8">
        <v>3</v>
      </c>
      <c r="E120" s="5" t="str">
        <f>VLOOKUP(D120,Klienci!$B$2:$C$25,2,0)</f>
        <v>WIGA SZCZECIN</v>
      </c>
      <c r="F120" s="5" t="str">
        <f>VLOOKUP(E120,Klienci!$C$2:$D$25,2,0)</f>
        <v>dealer autoryzowany</v>
      </c>
      <c r="G120" s="5" t="str">
        <f>VLOOKUP(E120,Klienci!$C$2:$E$25,3,0)</f>
        <v>północny</v>
      </c>
      <c r="H120" s="9">
        <v>10465.27</v>
      </c>
      <c r="I120" s="9">
        <f t="shared" si="5"/>
        <v>2407.0100000000002</v>
      </c>
      <c r="J120" s="9">
        <f t="shared" si="6"/>
        <v>12872.28</v>
      </c>
      <c r="K120" s="6">
        <f t="shared" si="7"/>
        <v>45035</v>
      </c>
      <c r="L120" s="6">
        <v>45033</v>
      </c>
      <c r="M120" s="5">
        <f t="shared" si="8"/>
        <v>-2</v>
      </c>
      <c r="N120" s="5" t="str">
        <f t="shared" si="9"/>
        <v>kw.2</v>
      </c>
    </row>
    <row r="121" spans="1:14" x14ac:dyDescent="0.2">
      <c r="A121" s="5">
        <v>77</v>
      </c>
      <c r="B121" s="6">
        <v>45004</v>
      </c>
      <c r="C121" s="7" t="s">
        <v>11</v>
      </c>
      <c r="D121" s="8">
        <v>15</v>
      </c>
      <c r="E121" s="5" t="str">
        <f>VLOOKUP(D121,Klienci!$B$2:$C$25,2,0)</f>
        <v>T.GORAL BIALYSTOK</v>
      </c>
      <c r="F121" s="5" t="str">
        <f>VLOOKUP(E121,Klienci!$C$2:$D$25,2,0)</f>
        <v>dealer autoryzowany</v>
      </c>
      <c r="G121" s="5" t="str">
        <f>VLOOKUP(E121,Klienci!$C$2:$E$25,3,0)</f>
        <v>centralny i wschodni</v>
      </c>
      <c r="H121" s="9">
        <v>9690.67</v>
      </c>
      <c r="I121" s="9">
        <f t="shared" si="5"/>
        <v>2228.85</v>
      </c>
      <c r="J121" s="9">
        <f t="shared" si="6"/>
        <v>11919.52</v>
      </c>
      <c r="K121" s="6">
        <f t="shared" si="7"/>
        <v>45035</v>
      </c>
      <c r="L121" s="6">
        <v>45036</v>
      </c>
      <c r="M121" s="5">
        <f t="shared" si="8"/>
        <v>1</v>
      </c>
      <c r="N121" s="5" t="str">
        <f t="shared" si="9"/>
        <v>kw.2</v>
      </c>
    </row>
    <row r="122" spans="1:14" x14ac:dyDescent="0.2">
      <c r="A122" s="5">
        <v>78</v>
      </c>
      <c r="B122" s="6">
        <v>45006</v>
      </c>
      <c r="C122" s="7" t="s">
        <v>11</v>
      </c>
      <c r="D122" s="8">
        <v>1</v>
      </c>
      <c r="E122" s="5" t="str">
        <f>VLOOKUP(D122,Klienci!$B$2:$C$25,2,0)</f>
        <v>JAFAN WARSZAWA</v>
      </c>
      <c r="F122" s="5" t="str">
        <f>VLOOKUP(E122,Klienci!$C$2:$D$25,2,0)</f>
        <v>dealer autoryzowany</v>
      </c>
      <c r="G122" s="5" t="str">
        <f>VLOOKUP(E122,Klienci!$C$2:$E$25,3,0)</f>
        <v>centralny i wschodni</v>
      </c>
      <c r="H122" s="9">
        <v>13410.01</v>
      </c>
      <c r="I122" s="9">
        <f t="shared" si="5"/>
        <v>3084.3</v>
      </c>
      <c r="J122" s="9">
        <f t="shared" si="6"/>
        <v>16494.310000000001</v>
      </c>
      <c r="K122" s="6">
        <f t="shared" si="7"/>
        <v>45037</v>
      </c>
      <c r="L122" s="6">
        <v>45041</v>
      </c>
      <c r="M122" s="5">
        <f t="shared" si="8"/>
        <v>4</v>
      </c>
      <c r="N122" s="5" t="str">
        <f t="shared" si="9"/>
        <v>kw.2</v>
      </c>
    </row>
    <row r="123" spans="1:14" x14ac:dyDescent="0.2">
      <c r="A123" s="5">
        <v>80</v>
      </c>
      <c r="B123" s="6">
        <v>45010</v>
      </c>
      <c r="C123" s="7" t="s">
        <v>12</v>
      </c>
      <c r="D123" s="8">
        <v>17</v>
      </c>
      <c r="E123" s="5" t="str">
        <f>VLOOKUP(D123,Klienci!$B$2:$C$25,2,0)</f>
        <v>GARIA OLSZTYN</v>
      </c>
      <c r="F123" s="5" t="str">
        <f>VLOOKUP(E123,Klienci!$C$2:$D$25,2,0)</f>
        <v>dealer autoryzowany</v>
      </c>
      <c r="G123" s="5" t="str">
        <f>VLOOKUP(E123,Klienci!$C$2:$E$25,3,0)</f>
        <v>północny</v>
      </c>
      <c r="H123" s="9">
        <v>8199.2900000000009</v>
      </c>
      <c r="I123" s="9">
        <f t="shared" si="5"/>
        <v>1885.84</v>
      </c>
      <c r="J123" s="9">
        <f t="shared" si="6"/>
        <v>10085.130000000001</v>
      </c>
      <c r="K123" s="6">
        <f t="shared" si="7"/>
        <v>45041</v>
      </c>
      <c r="L123" s="6">
        <v>45044</v>
      </c>
      <c r="M123" s="5">
        <f t="shared" si="8"/>
        <v>3</v>
      </c>
      <c r="N123" s="5" t="str">
        <f t="shared" si="9"/>
        <v>kw.2</v>
      </c>
    </row>
    <row r="124" spans="1:14" x14ac:dyDescent="0.2">
      <c r="A124" s="5">
        <v>81</v>
      </c>
      <c r="B124" s="6">
        <v>45011</v>
      </c>
      <c r="C124" s="7" t="s">
        <v>11</v>
      </c>
      <c r="D124" s="8">
        <v>2</v>
      </c>
      <c r="E124" s="5" t="str">
        <f>VLOOKUP(D124,Klienci!$B$2:$C$25,2,0)</f>
        <v>O.W.P.T. POZNAN</v>
      </c>
      <c r="F124" s="5" t="str">
        <f>VLOOKUP(E124,Klienci!$C$2:$D$25,2,0)</f>
        <v>dealer autoryzowany</v>
      </c>
      <c r="G124" s="5" t="str">
        <f>VLOOKUP(E124,Klienci!$C$2:$E$25,3,0)</f>
        <v>zachodni</v>
      </c>
      <c r="H124" s="9">
        <v>3975.49</v>
      </c>
      <c r="I124" s="9">
        <f t="shared" si="5"/>
        <v>914.36</v>
      </c>
      <c r="J124" s="9">
        <f t="shared" si="6"/>
        <v>4889.8499999999995</v>
      </c>
      <c r="K124" s="6">
        <f t="shared" si="7"/>
        <v>45042</v>
      </c>
      <c r="L124" s="6">
        <v>45045</v>
      </c>
      <c r="M124" s="5">
        <f t="shared" si="8"/>
        <v>3</v>
      </c>
      <c r="N124" s="5" t="str">
        <f t="shared" si="9"/>
        <v>kw.2</v>
      </c>
    </row>
    <row r="125" spans="1:14" x14ac:dyDescent="0.2">
      <c r="A125" s="5">
        <v>82</v>
      </c>
      <c r="B125" s="6">
        <v>45012</v>
      </c>
      <c r="C125" s="7" t="s">
        <v>12</v>
      </c>
      <c r="D125" s="8">
        <v>17</v>
      </c>
      <c r="E125" s="5" t="str">
        <f>VLOOKUP(D125,Klienci!$B$2:$C$25,2,0)</f>
        <v>GARIA OLSZTYN</v>
      </c>
      <c r="F125" s="5" t="str">
        <f>VLOOKUP(E125,Klienci!$C$2:$D$25,2,0)</f>
        <v>dealer autoryzowany</v>
      </c>
      <c r="G125" s="5" t="str">
        <f>VLOOKUP(E125,Klienci!$C$2:$E$25,3,0)</f>
        <v>północny</v>
      </c>
      <c r="H125" s="9">
        <v>6884.65</v>
      </c>
      <c r="I125" s="9">
        <f t="shared" si="5"/>
        <v>1583.47</v>
      </c>
      <c r="J125" s="9">
        <f t="shared" si="6"/>
        <v>8468.119999999999</v>
      </c>
      <c r="K125" s="6">
        <f t="shared" si="7"/>
        <v>45043</v>
      </c>
      <c r="L125" s="6">
        <v>45051</v>
      </c>
      <c r="M125" s="5">
        <f t="shared" si="8"/>
        <v>8</v>
      </c>
      <c r="N125" s="5" t="str">
        <f t="shared" si="9"/>
        <v>kw.2</v>
      </c>
    </row>
    <row r="126" spans="1:14" x14ac:dyDescent="0.2">
      <c r="A126" s="5">
        <v>84</v>
      </c>
      <c r="B126" s="6">
        <v>45016</v>
      </c>
      <c r="C126" s="7" t="s">
        <v>12</v>
      </c>
      <c r="D126" s="8">
        <v>3</v>
      </c>
      <c r="E126" s="5" t="str">
        <f>VLOOKUP(D126,Klienci!$B$2:$C$25,2,0)</f>
        <v>WIGA SZCZECIN</v>
      </c>
      <c r="F126" s="5" t="str">
        <f>VLOOKUP(E126,Klienci!$C$2:$D$25,2,0)</f>
        <v>dealer autoryzowany</v>
      </c>
      <c r="G126" s="5" t="str">
        <f>VLOOKUP(E126,Klienci!$C$2:$E$25,3,0)</f>
        <v>północny</v>
      </c>
      <c r="H126" s="9">
        <v>8297.2099999999991</v>
      </c>
      <c r="I126" s="9">
        <f t="shared" si="5"/>
        <v>1908.36</v>
      </c>
      <c r="J126" s="9">
        <f t="shared" si="6"/>
        <v>10205.57</v>
      </c>
      <c r="K126" s="6">
        <f t="shared" si="7"/>
        <v>45046</v>
      </c>
      <c r="L126" s="6">
        <v>45043</v>
      </c>
      <c r="M126" s="5">
        <f t="shared" si="8"/>
        <v>-3</v>
      </c>
      <c r="N126" s="5" t="str">
        <f t="shared" si="9"/>
        <v>kw.2</v>
      </c>
    </row>
    <row r="127" spans="1:14" x14ac:dyDescent="0.2">
      <c r="A127" s="5">
        <v>86</v>
      </c>
      <c r="B127" s="6">
        <v>45018</v>
      </c>
      <c r="C127" s="7" t="s">
        <v>12</v>
      </c>
      <c r="D127" s="8">
        <v>6</v>
      </c>
      <c r="E127" s="5" t="str">
        <f>VLOOKUP(D127,Klienci!$B$2:$C$25,2,0)</f>
        <v>WSCHOD BIALYSTOK</v>
      </c>
      <c r="F127" s="5" t="str">
        <f>VLOOKUP(E127,Klienci!$C$2:$D$25,2,0)</f>
        <v>dealer autoryzowany</v>
      </c>
      <c r="G127" s="5" t="str">
        <f>VLOOKUP(E127,Klienci!$C$2:$E$25,3,0)</f>
        <v>centralny i wschodni</v>
      </c>
      <c r="H127" s="9">
        <v>3052.51</v>
      </c>
      <c r="I127" s="9">
        <f t="shared" si="5"/>
        <v>702.08</v>
      </c>
      <c r="J127" s="9">
        <f t="shared" si="6"/>
        <v>3754.59</v>
      </c>
      <c r="K127" s="6">
        <f t="shared" si="7"/>
        <v>45048</v>
      </c>
      <c r="L127" s="6">
        <v>45051</v>
      </c>
      <c r="M127" s="5">
        <f t="shared" si="8"/>
        <v>3</v>
      </c>
      <c r="N127" s="5" t="str">
        <f t="shared" si="9"/>
        <v>kw.2</v>
      </c>
    </row>
    <row r="128" spans="1:14" x14ac:dyDescent="0.2">
      <c r="A128" s="5">
        <v>87</v>
      </c>
      <c r="B128" s="6">
        <v>45019</v>
      </c>
      <c r="C128" s="7" t="s">
        <v>11</v>
      </c>
      <c r="D128" s="8">
        <v>3</v>
      </c>
      <c r="E128" s="5" t="str">
        <f>VLOOKUP(D128,Klienci!$B$2:$C$25,2,0)</f>
        <v>WIGA SZCZECIN</v>
      </c>
      <c r="F128" s="5" t="str">
        <f>VLOOKUP(E128,Klienci!$C$2:$D$25,2,0)</f>
        <v>dealer autoryzowany</v>
      </c>
      <c r="G128" s="5" t="str">
        <f>VLOOKUP(E128,Klienci!$C$2:$E$25,3,0)</f>
        <v>północny</v>
      </c>
      <c r="H128" s="9">
        <v>7609.02</v>
      </c>
      <c r="I128" s="9">
        <f t="shared" si="5"/>
        <v>1750.07</v>
      </c>
      <c r="J128" s="9">
        <f t="shared" si="6"/>
        <v>9359.09</v>
      </c>
      <c r="K128" s="6">
        <f t="shared" si="7"/>
        <v>45049</v>
      </c>
      <c r="L128" s="6">
        <v>45061</v>
      </c>
      <c r="M128" s="5">
        <f t="shared" si="8"/>
        <v>12</v>
      </c>
      <c r="N128" s="5" t="str">
        <f t="shared" si="9"/>
        <v>kw.2</v>
      </c>
    </row>
    <row r="129" spans="1:14" x14ac:dyDescent="0.2">
      <c r="A129" s="5">
        <v>90</v>
      </c>
      <c r="B129" s="6">
        <v>45023</v>
      </c>
      <c r="C129" s="7" t="s">
        <v>11</v>
      </c>
      <c r="D129" s="8">
        <v>4</v>
      </c>
      <c r="E129" s="5" t="str">
        <f>VLOOKUP(D129,Klienci!$B$2:$C$25,2,0)</f>
        <v>KAR-PEK POZNAN</v>
      </c>
      <c r="F129" s="5" t="str">
        <f>VLOOKUP(E129,Klienci!$C$2:$D$25,2,0)</f>
        <v>dealer autoryzowany</v>
      </c>
      <c r="G129" s="5" t="str">
        <f>VLOOKUP(E129,Klienci!$C$2:$E$25,3,0)</f>
        <v>zachodni</v>
      </c>
      <c r="H129" s="9">
        <v>19815.36</v>
      </c>
      <c r="I129" s="9">
        <f t="shared" si="5"/>
        <v>4557.53</v>
      </c>
      <c r="J129" s="9">
        <f t="shared" si="6"/>
        <v>24372.89</v>
      </c>
      <c r="K129" s="6">
        <f t="shared" si="7"/>
        <v>45053</v>
      </c>
      <c r="L129" s="6">
        <v>45051</v>
      </c>
      <c r="M129" s="5">
        <f t="shared" si="8"/>
        <v>-2</v>
      </c>
      <c r="N129" s="5" t="str">
        <f t="shared" si="9"/>
        <v>kw.2</v>
      </c>
    </row>
    <row r="130" spans="1:14" x14ac:dyDescent="0.2">
      <c r="A130" s="5">
        <v>92</v>
      </c>
      <c r="B130" s="6">
        <v>45027</v>
      </c>
      <c r="C130" s="7" t="s">
        <v>11</v>
      </c>
      <c r="D130" s="8">
        <v>2</v>
      </c>
      <c r="E130" s="5" t="str">
        <f>VLOOKUP(D130,Klienci!$B$2:$C$25,2,0)</f>
        <v>O.W.P.T. POZNAN</v>
      </c>
      <c r="F130" s="5" t="str">
        <f>VLOOKUP(E130,Klienci!$C$2:$D$25,2,0)</f>
        <v>dealer autoryzowany</v>
      </c>
      <c r="G130" s="5" t="str">
        <f>VLOOKUP(E130,Klienci!$C$2:$E$25,3,0)</f>
        <v>zachodni</v>
      </c>
      <c r="H130" s="9">
        <v>9734.6299999999992</v>
      </c>
      <c r="I130" s="9">
        <f t="shared" ref="I130:I193" si="10">ROUND(H130*VAT,2)</f>
        <v>2238.96</v>
      </c>
      <c r="J130" s="9">
        <f t="shared" ref="J130:J193" si="11">H130+I130</f>
        <v>11973.59</v>
      </c>
      <c r="K130" s="6">
        <f t="shared" ref="K130:K193" si="12">IF(F130=$R$2,EDATE(B130,1),IF(F130=$R$3,B130+21,B130+14))</f>
        <v>45057</v>
      </c>
      <c r="L130" s="6">
        <v>45063</v>
      </c>
      <c r="M130" s="5">
        <f t="shared" ref="M130:M193" si="13">L130-K130</f>
        <v>6</v>
      </c>
      <c r="N130" s="5" t="str">
        <f t="shared" ref="N130:N193" si="14">VLOOKUP(L130,$Q$6:$R$11,2,1)</f>
        <v>kw.2</v>
      </c>
    </row>
    <row r="131" spans="1:14" x14ac:dyDescent="0.2">
      <c r="A131" s="5">
        <v>93</v>
      </c>
      <c r="B131" s="6">
        <v>45028</v>
      </c>
      <c r="C131" s="7" t="s">
        <v>11</v>
      </c>
      <c r="D131" s="8">
        <v>3</v>
      </c>
      <c r="E131" s="5" t="str">
        <f>VLOOKUP(D131,Klienci!$B$2:$C$25,2,0)</f>
        <v>WIGA SZCZECIN</v>
      </c>
      <c r="F131" s="5" t="str">
        <f>VLOOKUP(E131,Klienci!$C$2:$D$25,2,0)</f>
        <v>dealer autoryzowany</v>
      </c>
      <c r="G131" s="5" t="str">
        <f>VLOOKUP(E131,Klienci!$C$2:$E$25,3,0)</f>
        <v>północny</v>
      </c>
      <c r="H131" s="9">
        <v>9572.76</v>
      </c>
      <c r="I131" s="9">
        <f t="shared" si="10"/>
        <v>2201.73</v>
      </c>
      <c r="J131" s="9">
        <f t="shared" si="11"/>
        <v>11774.49</v>
      </c>
      <c r="K131" s="6">
        <f t="shared" si="12"/>
        <v>45058</v>
      </c>
      <c r="L131" s="6">
        <v>45073</v>
      </c>
      <c r="M131" s="5">
        <f t="shared" si="13"/>
        <v>15</v>
      </c>
      <c r="N131" s="5" t="str">
        <f t="shared" si="14"/>
        <v>kw.2</v>
      </c>
    </row>
    <row r="132" spans="1:14" x14ac:dyDescent="0.2">
      <c r="A132" s="5">
        <v>95</v>
      </c>
      <c r="B132" s="6">
        <v>45035</v>
      </c>
      <c r="C132" s="7" t="s">
        <v>11</v>
      </c>
      <c r="D132" s="8">
        <v>3</v>
      </c>
      <c r="E132" s="5" t="str">
        <f>VLOOKUP(D132,Klienci!$B$2:$C$25,2,0)</f>
        <v>WIGA SZCZECIN</v>
      </c>
      <c r="F132" s="5" t="str">
        <f>VLOOKUP(E132,Klienci!$C$2:$D$25,2,0)</f>
        <v>dealer autoryzowany</v>
      </c>
      <c r="G132" s="5" t="str">
        <f>VLOOKUP(E132,Klienci!$C$2:$E$25,3,0)</f>
        <v>północny</v>
      </c>
      <c r="H132" s="9">
        <v>10736.11</v>
      </c>
      <c r="I132" s="9">
        <f t="shared" si="10"/>
        <v>2469.31</v>
      </c>
      <c r="J132" s="9">
        <f t="shared" si="11"/>
        <v>13205.42</v>
      </c>
      <c r="K132" s="6">
        <f t="shared" si="12"/>
        <v>45065</v>
      </c>
      <c r="L132" s="6">
        <v>45065</v>
      </c>
      <c r="M132" s="5">
        <f t="shared" si="13"/>
        <v>0</v>
      </c>
      <c r="N132" s="5" t="str">
        <f t="shared" si="14"/>
        <v>kw.2</v>
      </c>
    </row>
    <row r="133" spans="1:14" x14ac:dyDescent="0.2">
      <c r="A133" s="5">
        <v>97</v>
      </c>
      <c r="B133" s="6">
        <v>45035</v>
      </c>
      <c r="C133" s="7" t="s">
        <v>11</v>
      </c>
      <c r="D133" s="8">
        <v>17</v>
      </c>
      <c r="E133" s="5" t="str">
        <f>VLOOKUP(D133,Klienci!$B$2:$C$25,2,0)</f>
        <v>GARIA OLSZTYN</v>
      </c>
      <c r="F133" s="5" t="str">
        <f>VLOOKUP(E133,Klienci!$C$2:$D$25,2,0)</f>
        <v>dealer autoryzowany</v>
      </c>
      <c r="G133" s="5" t="str">
        <f>VLOOKUP(E133,Klienci!$C$2:$E$25,3,0)</f>
        <v>północny</v>
      </c>
      <c r="H133" s="9">
        <v>8387.73</v>
      </c>
      <c r="I133" s="9">
        <f t="shared" si="10"/>
        <v>1929.18</v>
      </c>
      <c r="J133" s="9">
        <f t="shared" si="11"/>
        <v>10316.91</v>
      </c>
      <c r="K133" s="6">
        <f t="shared" si="12"/>
        <v>45065</v>
      </c>
      <c r="L133" s="6">
        <v>45065</v>
      </c>
      <c r="M133" s="5">
        <f t="shared" si="13"/>
        <v>0</v>
      </c>
      <c r="N133" s="5" t="str">
        <f t="shared" si="14"/>
        <v>kw.2</v>
      </c>
    </row>
    <row r="134" spans="1:14" x14ac:dyDescent="0.2">
      <c r="A134" s="5">
        <v>99</v>
      </c>
      <c r="B134" s="6">
        <v>45037</v>
      </c>
      <c r="C134" s="7" t="s">
        <v>11</v>
      </c>
      <c r="D134" s="8">
        <v>15</v>
      </c>
      <c r="E134" s="5" t="str">
        <f>VLOOKUP(D134,Klienci!$B$2:$C$25,2,0)</f>
        <v>T.GORAL BIALYSTOK</v>
      </c>
      <c r="F134" s="5" t="str">
        <f>VLOOKUP(E134,Klienci!$C$2:$D$25,2,0)</f>
        <v>dealer autoryzowany</v>
      </c>
      <c r="G134" s="5" t="str">
        <f>VLOOKUP(E134,Klienci!$C$2:$E$25,3,0)</f>
        <v>centralny i wschodni</v>
      </c>
      <c r="H134" s="9">
        <v>10963.39</v>
      </c>
      <c r="I134" s="9">
        <f t="shared" si="10"/>
        <v>2521.58</v>
      </c>
      <c r="J134" s="9">
        <f t="shared" si="11"/>
        <v>13484.97</v>
      </c>
      <c r="K134" s="6">
        <f t="shared" si="12"/>
        <v>45067</v>
      </c>
      <c r="L134" s="6">
        <v>45067</v>
      </c>
      <c r="M134" s="5">
        <f t="shared" si="13"/>
        <v>0</v>
      </c>
      <c r="N134" s="5" t="str">
        <f t="shared" si="14"/>
        <v>kw.2</v>
      </c>
    </row>
    <row r="135" spans="1:14" x14ac:dyDescent="0.2">
      <c r="A135" s="5">
        <v>100</v>
      </c>
      <c r="B135" s="6">
        <v>45038</v>
      </c>
      <c r="C135" s="7" t="s">
        <v>11</v>
      </c>
      <c r="D135" s="8">
        <v>3</v>
      </c>
      <c r="E135" s="5" t="str">
        <f>VLOOKUP(D135,Klienci!$B$2:$C$25,2,0)</f>
        <v>WIGA SZCZECIN</v>
      </c>
      <c r="F135" s="5" t="str">
        <f>VLOOKUP(E135,Klienci!$C$2:$D$25,2,0)</f>
        <v>dealer autoryzowany</v>
      </c>
      <c r="G135" s="5" t="str">
        <f>VLOOKUP(E135,Klienci!$C$2:$E$25,3,0)</f>
        <v>północny</v>
      </c>
      <c r="H135" s="9">
        <v>8991.2199999999993</v>
      </c>
      <c r="I135" s="9">
        <f t="shared" si="10"/>
        <v>2067.98</v>
      </c>
      <c r="J135" s="9">
        <f t="shared" si="11"/>
        <v>11059.199999999999</v>
      </c>
      <c r="K135" s="6">
        <f t="shared" si="12"/>
        <v>45068</v>
      </c>
      <c r="L135" s="6">
        <v>45068</v>
      </c>
      <c r="M135" s="5">
        <f t="shared" si="13"/>
        <v>0</v>
      </c>
      <c r="N135" s="5" t="str">
        <f t="shared" si="14"/>
        <v>kw.2</v>
      </c>
    </row>
    <row r="136" spans="1:14" x14ac:dyDescent="0.2">
      <c r="A136" s="5">
        <v>101</v>
      </c>
      <c r="B136" s="6">
        <v>45039</v>
      </c>
      <c r="C136" s="7" t="s">
        <v>12</v>
      </c>
      <c r="D136" s="8">
        <v>17</v>
      </c>
      <c r="E136" s="5" t="str">
        <f>VLOOKUP(D136,Klienci!$B$2:$C$25,2,0)</f>
        <v>GARIA OLSZTYN</v>
      </c>
      <c r="F136" s="5" t="str">
        <f>VLOOKUP(E136,Klienci!$C$2:$D$25,2,0)</f>
        <v>dealer autoryzowany</v>
      </c>
      <c r="G136" s="5" t="str">
        <f>VLOOKUP(E136,Klienci!$C$2:$E$25,3,0)</f>
        <v>północny</v>
      </c>
      <c r="H136" s="9">
        <v>5859.55</v>
      </c>
      <c r="I136" s="9">
        <f t="shared" si="10"/>
        <v>1347.7</v>
      </c>
      <c r="J136" s="9">
        <f t="shared" si="11"/>
        <v>7207.25</v>
      </c>
      <c r="K136" s="6">
        <f t="shared" si="12"/>
        <v>45069</v>
      </c>
      <c r="L136" s="6">
        <v>45078</v>
      </c>
      <c r="M136" s="5">
        <f t="shared" si="13"/>
        <v>9</v>
      </c>
      <c r="N136" s="5" t="str">
        <f t="shared" si="14"/>
        <v>kw.2</v>
      </c>
    </row>
    <row r="137" spans="1:14" x14ac:dyDescent="0.2">
      <c r="A137" s="5">
        <v>102</v>
      </c>
      <c r="B137" s="6">
        <v>45040</v>
      </c>
      <c r="C137" s="7" t="s">
        <v>12</v>
      </c>
      <c r="D137" s="8">
        <v>15</v>
      </c>
      <c r="E137" s="5" t="str">
        <f>VLOOKUP(D137,Klienci!$B$2:$C$25,2,0)</f>
        <v>T.GORAL BIALYSTOK</v>
      </c>
      <c r="F137" s="5" t="str">
        <f>VLOOKUP(E137,Klienci!$C$2:$D$25,2,0)</f>
        <v>dealer autoryzowany</v>
      </c>
      <c r="G137" s="5" t="str">
        <f>VLOOKUP(E137,Klienci!$C$2:$E$25,3,0)</f>
        <v>centralny i wschodni</v>
      </c>
      <c r="H137" s="9">
        <v>10203.040000000001</v>
      </c>
      <c r="I137" s="9">
        <f t="shared" si="10"/>
        <v>2346.6999999999998</v>
      </c>
      <c r="J137" s="9">
        <f t="shared" si="11"/>
        <v>12549.740000000002</v>
      </c>
      <c r="K137" s="6">
        <f t="shared" si="12"/>
        <v>45070</v>
      </c>
      <c r="L137" s="6">
        <v>45070</v>
      </c>
      <c r="M137" s="5">
        <f t="shared" si="13"/>
        <v>0</v>
      </c>
      <c r="N137" s="5" t="str">
        <f t="shared" si="14"/>
        <v>kw.2</v>
      </c>
    </row>
    <row r="138" spans="1:14" x14ac:dyDescent="0.2">
      <c r="A138" s="5">
        <v>103</v>
      </c>
      <c r="B138" s="6">
        <v>45042</v>
      </c>
      <c r="C138" s="7" t="s">
        <v>11</v>
      </c>
      <c r="D138" s="8">
        <v>3</v>
      </c>
      <c r="E138" s="5" t="str">
        <f>VLOOKUP(D138,Klienci!$B$2:$C$25,2,0)</f>
        <v>WIGA SZCZECIN</v>
      </c>
      <c r="F138" s="5" t="str">
        <f>VLOOKUP(E138,Klienci!$C$2:$D$25,2,0)</f>
        <v>dealer autoryzowany</v>
      </c>
      <c r="G138" s="5" t="str">
        <f>VLOOKUP(E138,Klienci!$C$2:$E$25,3,0)</f>
        <v>północny</v>
      </c>
      <c r="H138" s="9">
        <v>10474.700000000001</v>
      </c>
      <c r="I138" s="9">
        <f t="shared" si="10"/>
        <v>2409.1799999999998</v>
      </c>
      <c r="J138" s="9">
        <f t="shared" si="11"/>
        <v>12883.880000000001</v>
      </c>
      <c r="K138" s="6">
        <f t="shared" si="12"/>
        <v>45072</v>
      </c>
      <c r="L138" s="6">
        <v>45078</v>
      </c>
      <c r="M138" s="5">
        <f t="shared" si="13"/>
        <v>6</v>
      </c>
      <c r="N138" s="5" t="str">
        <f t="shared" si="14"/>
        <v>kw.2</v>
      </c>
    </row>
    <row r="139" spans="1:14" x14ac:dyDescent="0.2">
      <c r="A139" s="5">
        <v>108</v>
      </c>
      <c r="B139" s="6">
        <v>45050</v>
      </c>
      <c r="C139" s="7" t="s">
        <v>11</v>
      </c>
      <c r="D139" s="8">
        <v>3</v>
      </c>
      <c r="E139" s="5" t="str">
        <f>VLOOKUP(D139,Klienci!$B$2:$C$25,2,0)</f>
        <v>WIGA SZCZECIN</v>
      </c>
      <c r="F139" s="5" t="str">
        <f>VLOOKUP(E139,Klienci!$C$2:$D$25,2,0)</f>
        <v>dealer autoryzowany</v>
      </c>
      <c r="G139" s="5" t="str">
        <f>VLOOKUP(E139,Klienci!$C$2:$E$25,3,0)</f>
        <v>północny</v>
      </c>
      <c r="H139" s="9">
        <v>10234.31</v>
      </c>
      <c r="I139" s="9">
        <f t="shared" si="10"/>
        <v>2353.89</v>
      </c>
      <c r="J139" s="9">
        <f t="shared" si="11"/>
        <v>12588.199999999999</v>
      </c>
      <c r="K139" s="6">
        <f t="shared" si="12"/>
        <v>45081</v>
      </c>
      <c r="L139" s="6">
        <v>45083</v>
      </c>
      <c r="M139" s="5">
        <f t="shared" si="13"/>
        <v>2</v>
      </c>
      <c r="N139" s="5" t="str">
        <f t="shared" si="14"/>
        <v>kw.2</v>
      </c>
    </row>
    <row r="140" spans="1:14" x14ac:dyDescent="0.2">
      <c r="A140" s="5">
        <v>109</v>
      </c>
      <c r="B140" s="6">
        <v>45051</v>
      </c>
      <c r="C140" s="7" t="s">
        <v>12</v>
      </c>
      <c r="D140" s="8">
        <v>3</v>
      </c>
      <c r="E140" s="5" t="str">
        <f>VLOOKUP(D140,Klienci!$B$2:$C$25,2,0)</f>
        <v>WIGA SZCZECIN</v>
      </c>
      <c r="F140" s="5" t="str">
        <f>VLOOKUP(E140,Klienci!$C$2:$D$25,2,0)</f>
        <v>dealer autoryzowany</v>
      </c>
      <c r="G140" s="5" t="str">
        <f>VLOOKUP(E140,Klienci!$C$2:$E$25,3,0)</f>
        <v>północny</v>
      </c>
      <c r="H140" s="9">
        <v>10675.28</v>
      </c>
      <c r="I140" s="9">
        <f t="shared" si="10"/>
        <v>2455.31</v>
      </c>
      <c r="J140" s="9">
        <f t="shared" si="11"/>
        <v>13130.59</v>
      </c>
      <c r="K140" s="6">
        <f t="shared" si="12"/>
        <v>45082</v>
      </c>
      <c r="L140" s="6">
        <v>45078</v>
      </c>
      <c r="M140" s="5">
        <f t="shared" si="13"/>
        <v>-4</v>
      </c>
      <c r="N140" s="5" t="str">
        <f t="shared" si="14"/>
        <v>kw.2</v>
      </c>
    </row>
    <row r="141" spans="1:14" x14ac:dyDescent="0.2">
      <c r="A141" s="5">
        <v>110</v>
      </c>
      <c r="B141" s="6">
        <v>45052</v>
      </c>
      <c r="C141" s="7" t="s">
        <v>11</v>
      </c>
      <c r="D141" s="8">
        <v>3</v>
      </c>
      <c r="E141" s="5" t="str">
        <f>VLOOKUP(D141,Klienci!$B$2:$C$25,2,0)</f>
        <v>WIGA SZCZECIN</v>
      </c>
      <c r="F141" s="5" t="str">
        <f>VLOOKUP(E141,Klienci!$C$2:$D$25,2,0)</f>
        <v>dealer autoryzowany</v>
      </c>
      <c r="G141" s="5" t="str">
        <f>VLOOKUP(E141,Klienci!$C$2:$E$25,3,0)</f>
        <v>północny</v>
      </c>
      <c r="H141" s="9">
        <v>9262.6200000000008</v>
      </c>
      <c r="I141" s="9">
        <f t="shared" si="10"/>
        <v>2130.4</v>
      </c>
      <c r="J141" s="9">
        <f t="shared" si="11"/>
        <v>11393.02</v>
      </c>
      <c r="K141" s="6">
        <f t="shared" si="12"/>
        <v>45083</v>
      </c>
      <c r="L141" s="6">
        <v>45094</v>
      </c>
      <c r="M141" s="5">
        <f t="shared" si="13"/>
        <v>11</v>
      </c>
      <c r="N141" s="5" t="str">
        <f t="shared" si="14"/>
        <v>kw.2</v>
      </c>
    </row>
    <row r="142" spans="1:14" x14ac:dyDescent="0.2">
      <c r="A142" s="5">
        <v>112</v>
      </c>
      <c r="B142" s="6">
        <v>45053</v>
      </c>
      <c r="C142" s="7" t="s">
        <v>11</v>
      </c>
      <c r="D142" s="8">
        <v>1</v>
      </c>
      <c r="E142" s="5" t="str">
        <f>VLOOKUP(D142,Klienci!$B$2:$C$25,2,0)</f>
        <v>JAFAN WARSZAWA</v>
      </c>
      <c r="F142" s="5" t="str">
        <f>VLOOKUP(E142,Klienci!$C$2:$D$25,2,0)</f>
        <v>dealer autoryzowany</v>
      </c>
      <c r="G142" s="5" t="str">
        <f>VLOOKUP(E142,Klienci!$C$2:$E$25,3,0)</f>
        <v>centralny i wschodni</v>
      </c>
      <c r="H142" s="9">
        <v>11748.99</v>
      </c>
      <c r="I142" s="9">
        <f t="shared" si="10"/>
        <v>2702.27</v>
      </c>
      <c r="J142" s="9">
        <f t="shared" si="11"/>
        <v>14451.26</v>
      </c>
      <c r="K142" s="6">
        <f t="shared" si="12"/>
        <v>45084</v>
      </c>
      <c r="L142" s="6">
        <v>45081</v>
      </c>
      <c r="M142" s="5">
        <f t="shared" si="13"/>
        <v>-3</v>
      </c>
      <c r="N142" s="5" t="str">
        <f t="shared" si="14"/>
        <v>kw.2</v>
      </c>
    </row>
    <row r="143" spans="1:14" x14ac:dyDescent="0.2">
      <c r="A143" s="5">
        <v>116</v>
      </c>
      <c r="B143" s="6">
        <v>45056</v>
      </c>
      <c r="C143" s="7" t="s">
        <v>11</v>
      </c>
      <c r="D143" s="8">
        <v>17</v>
      </c>
      <c r="E143" s="5" t="str">
        <f>VLOOKUP(D143,Klienci!$B$2:$C$25,2,0)</f>
        <v>GARIA OLSZTYN</v>
      </c>
      <c r="F143" s="5" t="str">
        <f>VLOOKUP(E143,Klienci!$C$2:$D$25,2,0)</f>
        <v>dealer autoryzowany</v>
      </c>
      <c r="G143" s="5" t="str">
        <f>VLOOKUP(E143,Klienci!$C$2:$E$25,3,0)</f>
        <v>północny</v>
      </c>
      <c r="H143" s="9">
        <v>5134.41</v>
      </c>
      <c r="I143" s="9">
        <f t="shared" si="10"/>
        <v>1180.9100000000001</v>
      </c>
      <c r="J143" s="9">
        <f t="shared" si="11"/>
        <v>6315.32</v>
      </c>
      <c r="K143" s="6">
        <f t="shared" si="12"/>
        <v>45087</v>
      </c>
      <c r="L143" s="6">
        <v>45089</v>
      </c>
      <c r="M143" s="5">
        <f t="shared" si="13"/>
        <v>2</v>
      </c>
      <c r="N143" s="5" t="str">
        <f t="shared" si="14"/>
        <v>kw.2</v>
      </c>
    </row>
    <row r="144" spans="1:14" x14ac:dyDescent="0.2">
      <c r="A144" s="5">
        <v>117</v>
      </c>
      <c r="B144" s="6">
        <v>45058</v>
      </c>
      <c r="C144" s="7" t="s">
        <v>12</v>
      </c>
      <c r="D144" s="8">
        <v>17</v>
      </c>
      <c r="E144" s="5" t="str">
        <f>VLOOKUP(D144,Klienci!$B$2:$C$25,2,0)</f>
        <v>GARIA OLSZTYN</v>
      </c>
      <c r="F144" s="5" t="str">
        <f>VLOOKUP(E144,Klienci!$C$2:$D$25,2,0)</f>
        <v>dealer autoryzowany</v>
      </c>
      <c r="G144" s="5" t="str">
        <f>VLOOKUP(E144,Klienci!$C$2:$E$25,3,0)</f>
        <v>północny</v>
      </c>
      <c r="H144" s="9">
        <v>9383.02</v>
      </c>
      <c r="I144" s="9">
        <f t="shared" si="10"/>
        <v>2158.09</v>
      </c>
      <c r="J144" s="9">
        <f t="shared" si="11"/>
        <v>11541.11</v>
      </c>
      <c r="K144" s="6">
        <f t="shared" si="12"/>
        <v>45089</v>
      </c>
      <c r="L144" s="6">
        <v>45091</v>
      </c>
      <c r="M144" s="5">
        <f t="shared" si="13"/>
        <v>2</v>
      </c>
      <c r="N144" s="5" t="str">
        <f t="shared" si="14"/>
        <v>kw.2</v>
      </c>
    </row>
    <row r="145" spans="1:14" x14ac:dyDescent="0.2">
      <c r="A145" s="5">
        <v>118</v>
      </c>
      <c r="B145" s="6">
        <v>45059</v>
      </c>
      <c r="C145" s="7" t="s">
        <v>12</v>
      </c>
      <c r="D145" s="8">
        <v>15</v>
      </c>
      <c r="E145" s="5" t="str">
        <f>VLOOKUP(D145,Klienci!$B$2:$C$25,2,0)</f>
        <v>T.GORAL BIALYSTOK</v>
      </c>
      <c r="F145" s="5" t="str">
        <f>VLOOKUP(E145,Klienci!$C$2:$D$25,2,0)</f>
        <v>dealer autoryzowany</v>
      </c>
      <c r="G145" s="5" t="str">
        <f>VLOOKUP(E145,Klienci!$C$2:$E$25,3,0)</f>
        <v>centralny i wschodni</v>
      </c>
      <c r="H145" s="9">
        <v>9763.81</v>
      </c>
      <c r="I145" s="9">
        <f t="shared" si="10"/>
        <v>2245.6799999999998</v>
      </c>
      <c r="J145" s="9">
        <f t="shared" si="11"/>
        <v>12009.49</v>
      </c>
      <c r="K145" s="6">
        <f t="shared" si="12"/>
        <v>45090</v>
      </c>
      <c r="L145" s="6">
        <v>45091</v>
      </c>
      <c r="M145" s="5">
        <f t="shared" si="13"/>
        <v>1</v>
      </c>
      <c r="N145" s="5" t="str">
        <f t="shared" si="14"/>
        <v>kw.2</v>
      </c>
    </row>
    <row r="146" spans="1:14" x14ac:dyDescent="0.2">
      <c r="A146" s="5">
        <v>119</v>
      </c>
      <c r="B146" s="6">
        <v>45060</v>
      </c>
      <c r="C146" s="7" t="s">
        <v>12</v>
      </c>
      <c r="D146" s="8">
        <v>1</v>
      </c>
      <c r="E146" s="5" t="str">
        <f>VLOOKUP(D146,Klienci!$B$2:$C$25,2,0)</f>
        <v>JAFAN WARSZAWA</v>
      </c>
      <c r="F146" s="5" t="str">
        <f>VLOOKUP(E146,Klienci!$C$2:$D$25,2,0)</f>
        <v>dealer autoryzowany</v>
      </c>
      <c r="G146" s="5" t="str">
        <f>VLOOKUP(E146,Klienci!$C$2:$E$25,3,0)</f>
        <v>centralny i wschodni</v>
      </c>
      <c r="H146" s="9">
        <v>14660.17</v>
      </c>
      <c r="I146" s="9">
        <f t="shared" si="10"/>
        <v>3371.84</v>
      </c>
      <c r="J146" s="9">
        <f t="shared" si="11"/>
        <v>18032.010000000002</v>
      </c>
      <c r="K146" s="6">
        <f t="shared" si="12"/>
        <v>45091</v>
      </c>
      <c r="L146" s="6">
        <v>45089</v>
      </c>
      <c r="M146" s="5">
        <f t="shared" si="13"/>
        <v>-2</v>
      </c>
      <c r="N146" s="5" t="str">
        <f t="shared" si="14"/>
        <v>kw.2</v>
      </c>
    </row>
    <row r="147" spans="1:14" x14ac:dyDescent="0.2">
      <c r="A147" s="5">
        <v>120</v>
      </c>
      <c r="B147" s="6">
        <v>45060</v>
      </c>
      <c r="C147" s="7" t="s">
        <v>11</v>
      </c>
      <c r="D147" s="8">
        <v>6</v>
      </c>
      <c r="E147" s="5" t="str">
        <f>VLOOKUP(D147,Klienci!$B$2:$C$25,2,0)</f>
        <v>WSCHOD BIALYSTOK</v>
      </c>
      <c r="F147" s="5" t="str">
        <f>VLOOKUP(E147,Klienci!$C$2:$D$25,2,0)</f>
        <v>dealer autoryzowany</v>
      </c>
      <c r="G147" s="5" t="str">
        <f>VLOOKUP(E147,Klienci!$C$2:$E$25,3,0)</f>
        <v>centralny i wschodni</v>
      </c>
      <c r="H147" s="9">
        <v>7693.56</v>
      </c>
      <c r="I147" s="9">
        <f t="shared" si="10"/>
        <v>1769.52</v>
      </c>
      <c r="J147" s="9">
        <f t="shared" si="11"/>
        <v>9463.08</v>
      </c>
      <c r="K147" s="6">
        <f t="shared" si="12"/>
        <v>45091</v>
      </c>
      <c r="L147" s="6">
        <v>45091</v>
      </c>
      <c r="M147" s="5">
        <f t="shared" si="13"/>
        <v>0</v>
      </c>
      <c r="N147" s="5" t="str">
        <f t="shared" si="14"/>
        <v>kw.2</v>
      </c>
    </row>
    <row r="148" spans="1:14" x14ac:dyDescent="0.2">
      <c r="A148" s="5">
        <v>123</v>
      </c>
      <c r="B148" s="6">
        <v>45064</v>
      </c>
      <c r="C148" s="7" t="s">
        <v>11</v>
      </c>
      <c r="D148" s="8">
        <v>17</v>
      </c>
      <c r="E148" s="5" t="str">
        <f>VLOOKUP(D148,Klienci!$B$2:$C$25,2,0)</f>
        <v>GARIA OLSZTYN</v>
      </c>
      <c r="F148" s="5" t="str">
        <f>VLOOKUP(E148,Klienci!$C$2:$D$25,2,0)</f>
        <v>dealer autoryzowany</v>
      </c>
      <c r="G148" s="5" t="str">
        <f>VLOOKUP(E148,Klienci!$C$2:$E$25,3,0)</f>
        <v>północny</v>
      </c>
      <c r="H148" s="9">
        <v>6316.36</v>
      </c>
      <c r="I148" s="9">
        <f t="shared" si="10"/>
        <v>1452.76</v>
      </c>
      <c r="J148" s="9">
        <f t="shared" si="11"/>
        <v>7769.12</v>
      </c>
      <c r="K148" s="6">
        <f t="shared" si="12"/>
        <v>45095</v>
      </c>
      <c r="L148" s="6">
        <v>45104</v>
      </c>
      <c r="M148" s="5">
        <f t="shared" si="13"/>
        <v>9</v>
      </c>
      <c r="N148" s="5" t="str">
        <f t="shared" si="14"/>
        <v>kw.2</v>
      </c>
    </row>
    <row r="149" spans="1:14" x14ac:dyDescent="0.2">
      <c r="A149" s="5">
        <v>124</v>
      </c>
      <c r="B149" s="6">
        <v>45065</v>
      </c>
      <c r="C149" s="7" t="s">
        <v>12</v>
      </c>
      <c r="D149" s="8">
        <v>3</v>
      </c>
      <c r="E149" s="5" t="str">
        <f>VLOOKUP(D149,Klienci!$B$2:$C$25,2,0)</f>
        <v>WIGA SZCZECIN</v>
      </c>
      <c r="F149" s="5" t="str">
        <f>VLOOKUP(E149,Klienci!$C$2:$D$25,2,0)</f>
        <v>dealer autoryzowany</v>
      </c>
      <c r="G149" s="5" t="str">
        <f>VLOOKUP(E149,Klienci!$C$2:$E$25,3,0)</f>
        <v>północny</v>
      </c>
      <c r="H149" s="9">
        <v>8152.72</v>
      </c>
      <c r="I149" s="9">
        <f t="shared" si="10"/>
        <v>1875.13</v>
      </c>
      <c r="J149" s="9">
        <f t="shared" si="11"/>
        <v>10027.85</v>
      </c>
      <c r="K149" s="6">
        <f t="shared" si="12"/>
        <v>45096</v>
      </c>
      <c r="L149" s="6">
        <v>45096</v>
      </c>
      <c r="M149" s="5">
        <f t="shared" si="13"/>
        <v>0</v>
      </c>
      <c r="N149" s="5" t="str">
        <f t="shared" si="14"/>
        <v>kw.2</v>
      </c>
    </row>
    <row r="150" spans="1:14" x14ac:dyDescent="0.2">
      <c r="A150" s="5">
        <v>125</v>
      </c>
      <c r="B150" s="6">
        <v>45066</v>
      </c>
      <c r="C150" s="7" t="s">
        <v>11</v>
      </c>
      <c r="D150" s="8">
        <v>15</v>
      </c>
      <c r="E150" s="5" t="str">
        <f>VLOOKUP(D150,Klienci!$B$2:$C$25,2,0)</f>
        <v>T.GORAL BIALYSTOK</v>
      </c>
      <c r="F150" s="5" t="str">
        <f>VLOOKUP(E150,Klienci!$C$2:$D$25,2,0)</f>
        <v>dealer autoryzowany</v>
      </c>
      <c r="G150" s="5" t="str">
        <f>VLOOKUP(E150,Klienci!$C$2:$E$25,3,0)</f>
        <v>centralny i wschodni</v>
      </c>
      <c r="H150" s="9">
        <v>6935.09</v>
      </c>
      <c r="I150" s="9">
        <f t="shared" si="10"/>
        <v>1595.07</v>
      </c>
      <c r="J150" s="9">
        <f t="shared" si="11"/>
        <v>8530.16</v>
      </c>
      <c r="K150" s="6">
        <f t="shared" si="12"/>
        <v>45097</v>
      </c>
      <c r="L150" s="6">
        <v>45095</v>
      </c>
      <c r="M150" s="5">
        <f t="shared" si="13"/>
        <v>-2</v>
      </c>
      <c r="N150" s="5" t="str">
        <f t="shared" si="14"/>
        <v>kw.2</v>
      </c>
    </row>
    <row r="151" spans="1:14" x14ac:dyDescent="0.2">
      <c r="A151" s="5">
        <v>126</v>
      </c>
      <c r="B151" s="6">
        <v>45067</v>
      </c>
      <c r="C151" s="7" t="s">
        <v>12</v>
      </c>
      <c r="D151" s="8">
        <v>3</v>
      </c>
      <c r="E151" s="5" t="str">
        <f>VLOOKUP(D151,Klienci!$B$2:$C$25,2,0)</f>
        <v>WIGA SZCZECIN</v>
      </c>
      <c r="F151" s="5" t="str">
        <f>VLOOKUP(E151,Klienci!$C$2:$D$25,2,0)</f>
        <v>dealer autoryzowany</v>
      </c>
      <c r="G151" s="5" t="str">
        <f>VLOOKUP(E151,Klienci!$C$2:$E$25,3,0)</f>
        <v>północny</v>
      </c>
      <c r="H151" s="9">
        <v>7338.73</v>
      </c>
      <c r="I151" s="9">
        <f t="shared" si="10"/>
        <v>1687.91</v>
      </c>
      <c r="J151" s="9">
        <f t="shared" si="11"/>
        <v>9026.64</v>
      </c>
      <c r="K151" s="6">
        <f t="shared" si="12"/>
        <v>45098</v>
      </c>
      <c r="L151" s="6">
        <v>45095</v>
      </c>
      <c r="M151" s="5">
        <f t="shared" si="13"/>
        <v>-3</v>
      </c>
      <c r="N151" s="5" t="str">
        <f t="shared" si="14"/>
        <v>kw.2</v>
      </c>
    </row>
    <row r="152" spans="1:14" x14ac:dyDescent="0.2">
      <c r="A152" s="5">
        <v>128</v>
      </c>
      <c r="B152" s="6">
        <v>45069</v>
      </c>
      <c r="C152" s="7" t="s">
        <v>11</v>
      </c>
      <c r="D152" s="8">
        <v>2</v>
      </c>
      <c r="E152" s="5" t="str">
        <f>VLOOKUP(D152,Klienci!$B$2:$C$25,2,0)</f>
        <v>O.W.P.T. POZNAN</v>
      </c>
      <c r="F152" s="5" t="str">
        <f>VLOOKUP(E152,Klienci!$C$2:$D$25,2,0)</f>
        <v>dealer autoryzowany</v>
      </c>
      <c r="G152" s="5" t="str">
        <f>VLOOKUP(E152,Klienci!$C$2:$E$25,3,0)</f>
        <v>zachodni</v>
      </c>
      <c r="H152" s="9">
        <v>9973.65</v>
      </c>
      <c r="I152" s="9">
        <f t="shared" si="10"/>
        <v>2293.94</v>
      </c>
      <c r="J152" s="9">
        <f t="shared" si="11"/>
        <v>12267.59</v>
      </c>
      <c r="K152" s="6">
        <f t="shared" si="12"/>
        <v>45100</v>
      </c>
      <c r="L152" s="6">
        <v>45106</v>
      </c>
      <c r="M152" s="5">
        <f t="shared" si="13"/>
        <v>6</v>
      </c>
      <c r="N152" s="5" t="str">
        <f t="shared" si="14"/>
        <v>kw.2</v>
      </c>
    </row>
    <row r="153" spans="1:14" x14ac:dyDescent="0.2">
      <c r="A153" s="5">
        <v>130</v>
      </c>
      <c r="B153" s="6">
        <v>45071</v>
      </c>
      <c r="C153" s="7" t="s">
        <v>11</v>
      </c>
      <c r="D153" s="8">
        <v>1</v>
      </c>
      <c r="E153" s="5" t="str">
        <f>VLOOKUP(D153,Klienci!$B$2:$C$25,2,0)</f>
        <v>JAFAN WARSZAWA</v>
      </c>
      <c r="F153" s="5" t="str">
        <f>VLOOKUP(E153,Klienci!$C$2:$D$25,2,0)</f>
        <v>dealer autoryzowany</v>
      </c>
      <c r="G153" s="5" t="str">
        <f>VLOOKUP(E153,Klienci!$C$2:$E$25,3,0)</f>
        <v>centralny i wschodni</v>
      </c>
      <c r="H153" s="9">
        <v>12526.52</v>
      </c>
      <c r="I153" s="9">
        <f t="shared" si="10"/>
        <v>2881.1</v>
      </c>
      <c r="J153" s="9">
        <f t="shared" si="11"/>
        <v>15407.62</v>
      </c>
      <c r="K153" s="6">
        <f t="shared" si="12"/>
        <v>45102</v>
      </c>
      <c r="L153" s="6">
        <v>45101</v>
      </c>
      <c r="M153" s="5">
        <f t="shared" si="13"/>
        <v>-1</v>
      </c>
      <c r="N153" s="5" t="str">
        <f t="shared" si="14"/>
        <v>kw.2</v>
      </c>
    </row>
    <row r="154" spans="1:14" x14ac:dyDescent="0.2">
      <c r="A154" s="5">
        <v>133</v>
      </c>
      <c r="B154" s="6">
        <v>45072</v>
      </c>
      <c r="C154" s="7" t="s">
        <v>12</v>
      </c>
      <c r="D154" s="8">
        <v>15</v>
      </c>
      <c r="E154" s="5" t="str">
        <f>VLOOKUP(D154,Klienci!$B$2:$C$25,2,0)</f>
        <v>T.GORAL BIALYSTOK</v>
      </c>
      <c r="F154" s="5" t="str">
        <f>VLOOKUP(E154,Klienci!$C$2:$D$25,2,0)</f>
        <v>dealer autoryzowany</v>
      </c>
      <c r="G154" s="5" t="str">
        <f>VLOOKUP(E154,Klienci!$C$2:$E$25,3,0)</f>
        <v>centralny i wschodni</v>
      </c>
      <c r="H154" s="9">
        <v>8461.2900000000009</v>
      </c>
      <c r="I154" s="9">
        <f t="shared" si="10"/>
        <v>1946.1</v>
      </c>
      <c r="J154" s="9">
        <f t="shared" si="11"/>
        <v>10407.390000000001</v>
      </c>
      <c r="K154" s="6">
        <f t="shared" si="12"/>
        <v>45103</v>
      </c>
      <c r="L154" s="6">
        <v>45099</v>
      </c>
      <c r="M154" s="5">
        <f t="shared" si="13"/>
        <v>-4</v>
      </c>
      <c r="N154" s="5" t="str">
        <f t="shared" si="14"/>
        <v>kw.2</v>
      </c>
    </row>
    <row r="155" spans="1:14" x14ac:dyDescent="0.2">
      <c r="A155" s="5">
        <v>140</v>
      </c>
      <c r="B155" s="6">
        <v>45078</v>
      </c>
      <c r="C155" s="7" t="s">
        <v>12</v>
      </c>
      <c r="D155" s="8">
        <v>3</v>
      </c>
      <c r="E155" s="5" t="str">
        <f>VLOOKUP(D155,Klienci!$B$2:$C$25,2,0)</f>
        <v>WIGA SZCZECIN</v>
      </c>
      <c r="F155" s="5" t="str">
        <f>VLOOKUP(E155,Klienci!$C$2:$D$25,2,0)</f>
        <v>dealer autoryzowany</v>
      </c>
      <c r="G155" s="5" t="str">
        <f>VLOOKUP(E155,Klienci!$C$2:$E$25,3,0)</f>
        <v>północny</v>
      </c>
      <c r="H155" s="9">
        <v>7278.1</v>
      </c>
      <c r="I155" s="9">
        <f t="shared" si="10"/>
        <v>1673.96</v>
      </c>
      <c r="J155" s="9">
        <f t="shared" si="11"/>
        <v>8952.0600000000013</v>
      </c>
      <c r="K155" s="6">
        <f t="shared" si="12"/>
        <v>45108</v>
      </c>
      <c r="L155" s="6">
        <v>45119</v>
      </c>
      <c r="M155" s="5">
        <f t="shared" si="13"/>
        <v>11</v>
      </c>
      <c r="N155" s="5" t="str">
        <f t="shared" si="14"/>
        <v>kw.3</v>
      </c>
    </row>
    <row r="156" spans="1:14" x14ac:dyDescent="0.2">
      <c r="A156" s="5">
        <v>141</v>
      </c>
      <c r="B156" s="6">
        <v>45078</v>
      </c>
      <c r="C156" s="7" t="s">
        <v>12</v>
      </c>
      <c r="D156" s="8">
        <v>6</v>
      </c>
      <c r="E156" s="5" t="str">
        <f>VLOOKUP(D156,Klienci!$B$2:$C$25,2,0)</f>
        <v>WSCHOD BIALYSTOK</v>
      </c>
      <c r="F156" s="5" t="str">
        <f>VLOOKUP(E156,Klienci!$C$2:$D$25,2,0)</f>
        <v>dealer autoryzowany</v>
      </c>
      <c r="G156" s="5" t="str">
        <f>VLOOKUP(E156,Klienci!$C$2:$E$25,3,0)</f>
        <v>centralny i wschodni</v>
      </c>
      <c r="H156" s="9">
        <v>3179.11</v>
      </c>
      <c r="I156" s="9">
        <f t="shared" si="10"/>
        <v>731.2</v>
      </c>
      <c r="J156" s="9">
        <f t="shared" si="11"/>
        <v>3910.3100000000004</v>
      </c>
      <c r="K156" s="6">
        <f t="shared" si="12"/>
        <v>45108</v>
      </c>
      <c r="L156" s="6">
        <v>45105</v>
      </c>
      <c r="M156" s="5">
        <f t="shared" si="13"/>
        <v>-3</v>
      </c>
      <c r="N156" s="5" t="str">
        <f t="shared" si="14"/>
        <v>kw.2</v>
      </c>
    </row>
    <row r="157" spans="1:14" x14ac:dyDescent="0.2">
      <c r="A157" s="5">
        <v>142</v>
      </c>
      <c r="B157" s="6">
        <v>45079</v>
      </c>
      <c r="C157" s="7" t="s">
        <v>11</v>
      </c>
      <c r="D157" s="8">
        <v>2</v>
      </c>
      <c r="E157" s="5" t="str">
        <f>VLOOKUP(D157,Klienci!$B$2:$C$25,2,0)</f>
        <v>O.W.P.T. POZNAN</v>
      </c>
      <c r="F157" s="5" t="str">
        <f>VLOOKUP(E157,Klienci!$C$2:$D$25,2,0)</f>
        <v>dealer autoryzowany</v>
      </c>
      <c r="G157" s="5" t="str">
        <f>VLOOKUP(E157,Klienci!$C$2:$E$25,3,0)</f>
        <v>zachodni</v>
      </c>
      <c r="H157" s="9">
        <v>13711.52</v>
      </c>
      <c r="I157" s="9">
        <f t="shared" si="10"/>
        <v>3153.65</v>
      </c>
      <c r="J157" s="9">
        <f t="shared" si="11"/>
        <v>16865.170000000002</v>
      </c>
      <c r="K157" s="6">
        <f t="shared" si="12"/>
        <v>45109</v>
      </c>
      <c r="L157" s="6">
        <v>45106</v>
      </c>
      <c r="M157" s="5">
        <f t="shared" si="13"/>
        <v>-3</v>
      </c>
      <c r="N157" s="5" t="str">
        <f t="shared" si="14"/>
        <v>kw.2</v>
      </c>
    </row>
    <row r="158" spans="1:14" x14ac:dyDescent="0.2">
      <c r="A158" s="5">
        <v>143</v>
      </c>
      <c r="B158" s="6">
        <v>45079</v>
      </c>
      <c r="C158" s="7" t="s">
        <v>11</v>
      </c>
      <c r="D158" s="8">
        <v>3</v>
      </c>
      <c r="E158" s="5" t="str">
        <f>VLOOKUP(D158,Klienci!$B$2:$C$25,2,0)</f>
        <v>WIGA SZCZECIN</v>
      </c>
      <c r="F158" s="5" t="str">
        <f>VLOOKUP(E158,Klienci!$C$2:$D$25,2,0)</f>
        <v>dealer autoryzowany</v>
      </c>
      <c r="G158" s="5" t="str">
        <f>VLOOKUP(E158,Klienci!$C$2:$E$25,3,0)</f>
        <v>północny</v>
      </c>
      <c r="H158" s="9">
        <v>9022.27</v>
      </c>
      <c r="I158" s="9">
        <f t="shared" si="10"/>
        <v>2075.12</v>
      </c>
      <c r="J158" s="9">
        <f t="shared" si="11"/>
        <v>11097.39</v>
      </c>
      <c r="K158" s="6">
        <f t="shared" si="12"/>
        <v>45109</v>
      </c>
      <c r="L158" s="6">
        <v>45124</v>
      </c>
      <c r="M158" s="5">
        <f t="shared" si="13"/>
        <v>15</v>
      </c>
      <c r="N158" s="5" t="str">
        <f t="shared" si="14"/>
        <v>kw.3</v>
      </c>
    </row>
    <row r="159" spans="1:14" x14ac:dyDescent="0.2">
      <c r="A159" s="5">
        <v>144</v>
      </c>
      <c r="B159" s="6">
        <v>45079</v>
      </c>
      <c r="C159" s="7" t="s">
        <v>11</v>
      </c>
      <c r="D159" s="8">
        <v>3</v>
      </c>
      <c r="E159" s="5" t="str">
        <f>VLOOKUP(D159,Klienci!$B$2:$C$25,2,0)</f>
        <v>WIGA SZCZECIN</v>
      </c>
      <c r="F159" s="5" t="str">
        <f>VLOOKUP(E159,Klienci!$C$2:$D$25,2,0)</f>
        <v>dealer autoryzowany</v>
      </c>
      <c r="G159" s="5" t="str">
        <f>VLOOKUP(E159,Klienci!$C$2:$E$25,3,0)</f>
        <v>północny</v>
      </c>
      <c r="H159" s="9">
        <v>10120.77</v>
      </c>
      <c r="I159" s="9">
        <f t="shared" si="10"/>
        <v>2327.7800000000002</v>
      </c>
      <c r="J159" s="9">
        <f t="shared" si="11"/>
        <v>12448.550000000001</v>
      </c>
      <c r="K159" s="6">
        <f t="shared" si="12"/>
        <v>45109</v>
      </c>
      <c r="L159" s="6">
        <v>45115</v>
      </c>
      <c r="M159" s="5">
        <f t="shared" si="13"/>
        <v>6</v>
      </c>
      <c r="N159" s="5" t="str">
        <f t="shared" si="14"/>
        <v>kw.3</v>
      </c>
    </row>
    <row r="160" spans="1:14" x14ac:dyDescent="0.2">
      <c r="A160" s="5">
        <v>145</v>
      </c>
      <c r="B160" s="6">
        <v>45079</v>
      </c>
      <c r="C160" s="7" t="s">
        <v>12</v>
      </c>
      <c r="D160" s="8">
        <v>15</v>
      </c>
      <c r="E160" s="5" t="str">
        <f>VLOOKUP(D160,Klienci!$B$2:$C$25,2,0)</f>
        <v>T.GORAL BIALYSTOK</v>
      </c>
      <c r="F160" s="5" t="str">
        <f>VLOOKUP(E160,Klienci!$C$2:$D$25,2,0)</f>
        <v>dealer autoryzowany</v>
      </c>
      <c r="G160" s="5" t="str">
        <f>VLOOKUP(E160,Klienci!$C$2:$E$25,3,0)</f>
        <v>centralny i wschodni</v>
      </c>
      <c r="H160" s="9">
        <v>10223.98</v>
      </c>
      <c r="I160" s="9">
        <f t="shared" si="10"/>
        <v>2351.52</v>
      </c>
      <c r="J160" s="9">
        <f t="shared" si="11"/>
        <v>12575.5</v>
      </c>
      <c r="K160" s="6">
        <f t="shared" si="12"/>
        <v>45109</v>
      </c>
      <c r="L160" s="6">
        <v>45109</v>
      </c>
      <c r="M160" s="5">
        <f t="shared" si="13"/>
        <v>0</v>
      </c>
      <c r="N160" s="5" t="str">
        <f t="shared" si="14"/>
        <v>kw.3</v>
      </c>
    </row>
    <row r="161" spans="1:14" x14ac:dyDescent="0.2">
      <c r="A161" s="5">
        <v>147</v>
      </c>
      <c r="B161" s="6">
        <v>45082</v>
      </c>
      <c r="C161" s="7" t="s">
        <v>12</v>
      </c>
      <c r="D161" s="8">
        <v>3</v>
      </c>
      <c r="E161" s="5" t="str">
        <f>VLOOKUP(D161,Klienci!$B$2:$C$25,2,0)</f>
        <v>WIGA SZCZECIN</v>
      </c>
      <c r="F161" s="5" t="str">
        <f>VLOOKUP(E161,Klienci!$C$2:$D$25,2,0)</f>
        <v>dealer autoryzowany</v>
      </c>
      <c r="G161" s="5" t="str">
        <f>VLOOKUP(E161,Klienci!$C$2:$E$25,3,0)</f>
        <v>północny</v>
      </c>
      <c r="H161" s="9">
        <v>10644.78</v>
      </c>
      <c r="I161" s="9">
        <f t="shared" si="10"/>
        <v>2448.3000000000002</v>
      </c>
      <c r="J161" s="9">
        <f t="shared" si="11"/>
        <v>13093.080000000002</v>
      </c>
      <c r="K161" s="6">
        <f t="shared" si="12"/>
        <v>45112</v>
      </c>
      <c r="L161" s="6">
        <v>45109</v>
      </c>
      <c r="M161" s="5">
        <f t="shared" si="13"/>
        <v>-3</v>
      </c>
      <c r="N161" s="5" t="str">
        <f t="shared" si="14"/>
        <v>kw.3</v>
      </c>
    </row>
    <row r="162" spans="1:14" x14ac:dyDescent="0.2">
      <c r="A162" s="5">
        <v>148</v>
      </c>
      <c r="B162" s="6">
        <v>45083</v>
      </c>
      <c r="C162" s="7" t="s">
        <v>12</v>
      </c>
      <c r="D162" s="8">
        <v>1</v>
      </c>
      <c r="E162" s="5" t="str">
        <f>VLOOKUP(D162,Klienci!$B$2:$C$25,2,0)</f>
        <v>JAFAN WARSZAWA</v>
      </c>
      <c r="F162" s="5" t="str">
        <f>VLOOKUP(E162,Klienci!$C$2:$D$25,2,0)</f>
        <v>dealer autoryzowany</v>
      </c>
      <c r="G162" s="5" t="str">
        <f>VLOOKUP(E162,Klienci!$C$2:$E$25,3,0)</f>
        <v>centralny i wschodni</v>
      </c>
      <c r="H162" s="9">
        <v>9574.9500000000007</v>
      </c>
      <c r="I162" s="9">
        <f t="shared" si="10"/>
        <v>2202.2399999999998</v>
      </c>
      <c r="J162" s="9">
        <f t="shared" si="11"/>
        <v>11777.19</v>
      </c>
      <c r="K162" s="6">
        <f t="shared" si="12"/>
        <v>45113</v>
      </c>
      <c r="L162" s="6">
        <v>45114</v>
      </c>
      <c r="M162" s="5">
        <f t="shared" si="13"/>
        <v>1</v>
      </c>
      <c r="N162" s="5" t="str">
        <f t="shared" si="14"/>
        <v>kw.3</v>
      </c>
    </row>
    <row r="163" spans="1:14" x14ac:dyDescent="0.2">
      <c r="A163" s="5">
        <v>149</v>
      </c>
      <c r="B163" s="6">
        <v>45083</v>
      </c>
      <c r="C163" s="7" t="s">
        <v>11</v>
      </c>
      <c r="D163" s="8">
        <v>3</v>
      </c>
      <c r="E163" s="5" t="str">
        <f>VLOOKUP(D163,Klienci!$B$2:$C$25,2,0)</f>
        <v>WIGA SZCZECIN</v>
      </c>
      <c r="F163" s="5" t="str">
        <f>VLOOKUP(E163,Klienci!$C$2:$D$25,2,0)</f>
        <v>dealer autoryzowany</v>
      </c>
      <c r="G163" s="5" t="str">
        <f>VLOOKUP(E163,Klienci!$C$2:$E$25,3,0)</f>
        <v>północny</v>
      </c>
      <c r="H163" s="9">
        <v>8651.74</v>
      </c>
      <c r="I163" s="9">
        <f t="shared" si="10"/>
        <v>1989.9</v>
      </c>
      <c r="J163" s="9">
        <f t="shared" si="11"/>
        <v>10641.64</v>
      </c>
      <c r="K163" s="6">
        <f t="shared" si="12"/>
        <v>45113</v>
      </c>
      <c r="L163" s="6">
        <v>45113</v>
      </c>
      <c r="M163" s="5">
        <f t="shared" si="13"/>
        <v>0</v>
      </c>
      <c r="N163" s="5" t="str">
        <f t="shared" si="14"/>
        <v>kw.3</v>
      </c>
    </row>
    <row r="164" spans="1:14" x14ac:dyDescent="0.2">
      <c r="A164" s="5">
        <v>151</v>
      </c>
      <c r="B164" s="6">
        <v>45083</v>
      </c>
      <c r="C164" s="7" t="s">
        <v>11</v>
      </c>
      <c r="D164" s="8">
        <v>17</v>
      </c>
      <c r="E164" s="5" t="str">
        <f>VLOOKUP(D164,Klienci!$B$2:$C$25,2,0)</f>
        <v>GARIA OLSZTYN</v>
      </c>
      <c r="F164" s="5" t="str">
        <f>VLOOKUP(E164,Klienci!$C$2:$D$25,2,0)</f>
        <v>dealer autoryzowany</v>
      </c>
      <c r="G164" s="5" t="str">
        <f>VLOOKUP(E164,Klienci!$C$2:$E$25,3,0)</f>
        <v>północny</v>
      </c>
      <c r="H164" s="9">
        <v>7004.69</v>
      </c>
      <c r="I164" s="9">
        <f t="shared" si="10"/>
        <v>1611.08</v>
      </c>
      <c r="J164" s="9">
        <f t="shared" si="11"/>
        <v>8615.77</v>
      </c>
      <c r="K164" s="6">
        <f t="shared" si="12"/>
        <v>45113</v>
      </c>
      <c r="L164" s="6">
        <v>45117</v>
      </c>
      <c r="M164" s="5">
        <f t="shared" si="13"/>
        <v>4</v>
      </c>
      <c r="N164" s="5" t="str">
        <f t="shared" si="14"/>
        <v>kw.3</v>
      </c>
    </row>
    <row r="165" spans="1:14" x14ac:dyDescent="0.2">
      <c r="A165" s="5">
        <v>153</v>
      </c>
      <c r="B165" s="6">
        <v>45086</v>
      </c>
      <c r="C165" s="7" t="s">
        <v>12</v>
      </c>
      <c r="D165" s="8">
        <v>3</v>
      </c>
      <c r="E165" s="5" t="str">
        <f>VLOOKUP(D165,Klienci!$B$2:$C$25,2,0)</f>
        <v>WIGA SZCZECIN</v>
      </c>
      <c r="F165" s="5" t="str">
        <f>VLOOKUP(E165,Klienci!$C$2:$D$25,2,0)</f>
        <v>dealer autoryzowany</v>
      </c>
      <c r="G165" s="5" t="str">
        <f>VLOOKUP(E165,Klienci!$C$2:$E$25,3,0)</f>
        <v>północny</v>
      </c>
      <c r="H165" s="9">
        <v>8380.7800000000007</v>
      </c>
      <c r="I165" s="9">
        <f t="shared" si="10"/>
        <v>1927.58</v>
      </c>
      <c r="J165" s="9">
        <f t="shared" si="11"/>
        <v>10308.36</v>
      </c>
      <c r="K165" s="6">
        <f t="shared" si="12"/>
        <v>45116</v>
      </c>
      <c r="L165" s="6">
        <v>45124</v>
      </c>
      <c r="M165" s="5">
        <f t="shared" si="13"/>
        <v>8</v>
      </c>
      <c r="N165" s="5" t="str">
        <f t="shared" si="14"/>
        <v>kw.3</v>
      </c>
    </row>
    <row r="166" spans="1:14" x14ac:dyDescent="0.2">
      <c r="A166" s="5">
        <v>155</v>
      </c>
      <c r="B166" s="6">
        <v>45086</v>
      </c>
      <c r="C166" s="7" t="s">
        <v>11</v>
      </c>
      <c r="D166" s="8">
        <v>17</v>
      </c>
      <c r="E166" s="5" t="str">
        <f>VLOOKUP(D166,Klienci!$B$2:$C$25,2,0)</f>
        <v>GARIA OLSZTYN</v>
      </c>
      <c r="F166" s="5" t="str">
        <f>VLOOKUP(E166,Klienci!$C$2:$D$25,2,0)</f>
        <v>dealer autoryzowany</v>
      </c>
      <c r="G166" s="5" t="str">
        <f>VLOOKUP(E166,Klienci!$C$2:$E$25,3,0)</f>
        <v>północny</v>
      </c>
      <c r="H166" s="9">
        <v>7489.23</v>
      </c>
      <c r="I166" s="9">
        <f t="shared" si="10"/>
        <v>1722.52</v>
      </c>
      <c r="J166" s="9">
        <f t="shared" si="11"/>
        <v>9211.75</v>
      </c>
      <c r="K166" s="6">
        <f t="shared" si="12"/>
        <v>45116</v>
      </c>
      <c r="L166" s="6">
        <v>45120</v>
      </c>
      <c r="M166" s="5">
        <f t="shared" si="13"/>
        <v>4</v>
      </c>
      <c r="N166" s="5" t="str">
        <f t="shared" si="14"/>
        <v>kw.3</v>
      </c>
    </row>
    <row r="167" spans="1:14" x14ac:dyDescent="0.2">
      <c r="A167" s="5">
        <v>156</v>
      </c>
      <c r="B167" s="6">
        <v>45088</v>
      </c>
      <c r="C167" s="7" t="s">
        <v>11</v>
      </c>
      <c r="D167" s="8">
        <v>3</v>
      </c>
      <c r="E167" s="5" t="str">
        <f>VLOOKUP(D167,Klienci!$B$2:$C$25,2,0)</f>
        <v>WIGA SZCZECIN</v>
      </c>
      <c r="F167" s="5" t="str">
        <f>VLOOKUP(E167,Klienci!$C$2:$D$25,2,0)</f>
        <v>dealer autoryzowany</v>
      </c>
      <c r="G167" s="5" t="str">
        <f>VLOOKUP(E167,Klienci!$C$2:$E$25,3,0)</f>
        <v>północny</v>
      </c>
      <c r="H167" s="9">
        <v>7386.86</v>
      </c>
      <c r="I167" s="9">
        <f t="shared" si="10"/>
        <v>1698.98</v>
      </c>
      <c r="J167" s="9">
        <f t="shared" si="11"/>
        <v>9085.84</v>
      </c>
      <c r="K167" s="6">
        <f t="shared" si="12"/>
        <v>45118</v>
      </c>
      <c r="L167" s="6">
        <v>45116</v>
      </c>
      <c r="M167" s="5">
        <f t="shared" si="13"/>
        <v>-2</v>
      </c>
      <c r="N167" s="5" t="str">
        <f t="shared" si="14"/>
        <v>kw.3</v>
      </c>
    </row>
    <row r="168" spans="1:14" x14ac:dyDescent="0.2">
      <c r="A168" s="5">
        <v>157</v>
      </c>
      <c r="B168" s="6">
        <v>45088</v>
      </c>
      <c r="C168" s="7" t="s">
        <v>11</v>
      </c>
      <c r="D168" s="8">
        <v>3</v>
      </c>
      <c r="E168" s="5" t="str">
        <f>VLOOKUP(D168,Klienci!$B$2:$C$25,2,0)</f>
        <v>WIGA SZCZECIN</v>
      </c>
      <c r="F168" s="5" t="str">
        <f>VLOOKUP(E168,Klienci!$C$2:$D$25,2,0)</f>
        <v>dealer autoryzowany</v>
      </c>
      <c r="G168" s="5" t="str">
        <f>VLOOKUP(E168,Klienci!$C$2:$E$25,3,0)</f>
        <v>północny</v>
      </c>
      <c r="H168" s="9">
        <v>7116.16</v>
      </c>
      <c r="I168" s="9">
        <f t="shared" si="10"/>
        <v>1636.72</v>
      </c>
      <c r="J168" s="9">
        <f t="shared" si="11"/>
        <v>8752.8799999999992</v>
      </c>
      <c r="K168" s="6">
        <f t="shared" si="12"/>
        <v>45118</v>
      </c>
      <c r="L168" s="6">
        <v>45131</v>
      </c>
      <c r="M168" s="5">
        <f t="shared" si="13"/>
        <v>13</v>
      </c>
      <c r="N168" s="5" t="str">
        <f t="shared" si="14"/>
        <v>kw.3</v>
      </c>
    </row>
    <row r="169" spans="1:14" x14ac:dyDescent="0.2">
      <c r="A169" s="5">
        <v>159</v>
      </c>
      <c r="B169" s="6">
        <v>45090</v>
      </c>
      <c r="C169" s="7" t="s">
        <v>12</v>
      </c>
      <c r="D169" s="8">
        <v>3</v>
      </c>
      <c r="E169" s="5" t="str">
        <f>VLOOKUP(D169,Klienci!$B$2:$C$25,2,0)</f>
        <v>WIGA SZCZECIN</v>
      </c>
      <c r="F169" s="5" t="str">
        <f>VLOOKUP(E169,Klienci!$C$2:$D$25,2,0)</f>
        <v>dealer autoryzowany</v>
      </c>
      <c r="G169" s="5" t="str">
        <f>VLOOKUP(E169,Klienci!$C$2:$E$25,3,0)</f>
        <v>północny</v>
      </c>
      <c r="H169" s="9">
        <v>9730.69</v>
      </c>
      <c r="I169" s="9">
        <f t="shared" si="10"/>
        <v>2238.06</v>
      </c>
      <c r="J169" s="9">
        <f t="shared" si="11"/>
        <v>11968.75</v>
      </c>
      <c r="K169" s="6">
        <f t="shared" si="12"/>
        <v>45120</v>
      </c>
      <c r="L169" s="6">
        <v>45133</v>
      </c>
      <c r="M169" s="5">
        <f t="shared" si="13"/>
        <v>13</v>
      </c>
      <c r="N169" s="5" t="str">
        <f t="shared" si="14"/>
        <v>kw.3</v>
      </c>
    </row>
    <row r="170" spans="1:14" x14ac:dyDescent="0.2">
      <c r="A170" s="5">
        <v>160</v>
      </c>
      <c r="B170" s="6">
        <v>45090</v>
      </c>
      <c r="C170" s="7" t="s">
        <v>12</v>
      </c>
      <c r="D170" s="8">
        <v>17</v>
      </c>
      <c r="E170" s="5" t="str">
        <f>VLOOKUP(D170,Klienci!$B$2:$C$25,2,0)</f>
        <v>GARIA OLSZTYN</v>
      </c>
      <c r="F170" s="5" t="str">
        <f>VLOOKUP(E170,Klienci!$C$2:$D$25,2,0)</f>
        <v>dealer autoryzowany</v>
      </c>
      <c r="G170" s="5" t="str">
        <f>VLOOKUP(E170,Klienci!$C$2:$E$25,3,0)</f>
        <v>północny</v>
      </c>
      <c r="H170" s="9">
        <v>4183.93</v>
      </c>
      <c r="I170" s="9">
        <f t="shared" si="10"/>
        <v>962.3</v>
      </c>
      <c r="J170" s="9">
        <f t="shared" si="11"/>
        <v>5146.2300000000005</v>
      </c>
      <c r="K170" s="6">
        <f t="shared" si="12"/>
        <v>45120</v>
      </c>
      <c r="L170" s="6">
        <v>45127</v>
      </c>
      <c r="M170" s="5">
        <f t="shared" si="13"/>
        <v>7</v>
      </c>
      <c r="N170" s="5" t="str">
        <f t="shared" si="14"/>
        <v>kw.3</v>
      </c>
    </row>
    <row r="171" spans="1:14" x14ac:dyDescent="0.2">
      <c r="A171" s="5">
        <v>162</v>
      </c>
      <c r="B171" s="6">
        <v>45091</v>
      </c>
      <c r="C171" s="7" t="s">
        <v>11</v>
      </c>
      <c r="D171" s="8">
        <v>3</v>
      </c>
      <c r="E171" s="5" t="str">
        <f>VLOOKUP(D171,Klienci!$B$2:$C$25,2,0)</f>
        <v>WIGA SZCZECIN</v>
      </c>
      <c r="F171" s="5" t="str">
        <f>VLOOKUP(E171,Klienci!$C$2:$D$25,2,0)</f>
        <v>dealer autoryzowany</v>
      </c>
      <c r="G171" s="5" t="str">
        <f>VLOOKUP(E171,Klienci!$C$2:$E$25,3,0)</f>
        <v>północny</v>
      </c>
      <c r="H171" s="9">
        <v>8078.38</v>
      </c>
      <c r="I171" s="9">
        <f t="shared" si="10"/>
        <v>1858.03</v>
      </c>
      <c r="J171" s="9">
        <f t="shared" si="11"/>
        <v>9936.41</v>
      </c>
      <c r="K171" s="6">
        <f t="shared" si="12"/>
        <v>45121</v>
      </c>
      <c r="L171" s="6">
        <v>45119</v>
      </c>
      <c r="M171" s="5">
        <f t="shared" si="13"/>
        <v>-2</v>
      </c>
      <c r="N171" s="5" t="str">
        <f t="shared" si="14"/>
        <v>kw.3</v>
      </c>
    </row>
    <row r="172" spans="1:14" x14ac:dyDescent="0.2">
      <c r="A172" s="5">
        <v>163</v>
      </c>
      <c r="B172" s="6">
        <v>45094</v>
      </c>
      <c r="C172" s="7" t="s">
        <v>11</v>
      </c>
      <c r="D172" s="8">
        <v>3</v>
      </c>
      <c r="E172" s="5" t="str">
        <f>VLOOKUP(D172,Klienci!$B$2:$C$25,2,0)</f>
        <v>WIGA SZCZECIN</v>
      </c>
      <c r="F172" s="5" t="str">
        <f>VLOOKUP(E172,Klienci!$C$2:$D$25,2,0)</f>
        <v>dealer autoryzowany</v>
      </c>
      <c r="G172" s="5" t="str">
        <f>VLOOKUP(E172,Klienci!$C$2:$E$25,3,0)</f>
        <v>północny</v>
      </c>
      <c r="H172" s="9">
        <v>8512.26</v>
      </c>
      <c r="I172" s="9">
        <f t="shared" si="10"/>
        <v>1957.82</v>
      </c>
      <c r="J172" s="9">
        <f t="shared" si="11"/>
        <v>10470.08</v>
      </c>
      <c r="K172" s="6">
        <f t="shared" si="12"/>
        <v>45124</v>
      </c>
      <c r="L172" s="6">
        <v>45135</v>
      </c>
      <c r="M172" s="5">
        <f t="shared" si="13"/>
        <v>11</v>
      </c>
      <c r="N172" s="5" t="str">
        <f t="shared" si="14"/>
        <v>kw.3</v>
      </c>
    </row>
    <row r="173" spans="1:14" x14ac:dyDescent="0.2">
      <c r="A173" s="5">
        <v>164</v>
      </c>
      <c r="B173" s="6">
        <v>45094</v>
      </c>
      <c r="C173" s="7" t="s">
        <v>11</v>
      </c>
      <c r="D173" s="8">
        <v>17</v>
      </c>
      <c r="E173" s="5" t="str">
        <f>VLOOKUP(D173,Klienci!$B$2:$C$25,2,0)</f>
        <v>GARIA OLSZTYN</v>
      </c>
      <c r="F173" s="5" t="str">
        <f>VLOOKUP(E173,Klienci!$C$2:$D$25,2,0)</f>
        <v>dealer autoryzowany</v>
      </c>
      <c r="G173" s="5" t="str">
        <f>VLOOKUP(E173,Klienci!$C$2:$E$25,3,0)</f>
        <v>północny</v>
      </c>
      <c r="H173" s="9">
        <v>9693.99</v>
      </c>
      <c r="I173" s="9">
        <f t="shared" si="10"/>
        <v>2229.62</v>
      </c>
      <c r="J173" s="9">
        <f t="shared" si="11"/>
        <v>11923.61</v>
      </c>
      <c r="K173" s="6">
        <f t="shared" si="12"/>
        <v>45124</v>
      </c>
      <c r="L173" s="6">
        <v>45133</v>
      </c>
      <c r="M173" s="5">
        <f t="shared" si="13"/>
        <v>9</v>
      </c>
      <c r="N173" s="5" t="str">
        <f t="shared" si="14"/>
        <v>kw.3</v>
      </c>
    </row>
    <row r="174" spans="1:14" x14ac:dyDescent="0.2">
      <c r="A174" s="5">
        <v>165</v>
      </c>
      <c r="B174" s="6">
        <v>45096</v>
      </c>
      <c r="C174" s="7" t="s">
        <v>11</v>
      </c>
      <c r="D174" s="8">
        <v>3</v>
      </c>
      <c r="E174" s="5" t="str">
        <f>VLOOKUP(D174,Klienci!$B$2:$C$25,2,0)</f>
        <v>WIGA SZCZECIN</v>
      </c>
      <c r="F174" s="5" t="str">
        <f>VLOOKUP(E174,Klienci!$C$2:$D$25,2,0)</f>
        <v>dealer autoryzowany</v>
      </c>
      <c r="G174" s="5" t="str">
        <f>VLOOKUP(E174,Klienci!$C$2:$E$25,3,0)</f>
        <v>północny</v>
      </c>
      <c r="H174" s="9">
        <v>8814.41</v>
      </c>
      <c r="I174" s="9">
        <f t="shared" si="10"/>
        <v>2027.31</v>
      </c>
      <c r="J174" s="9">
        <f t="shared" si="11"/>
        <v>10841.72</v>
      </c>
      <c r="K174" s="6">
        <f t="shared" si="12"/>
        <v>45126</v>
      </c>
      <c r="L174" s="6">
        <v>45132</v>
      </c>
      <c r="M174" s="5">
        <f t="shared" si="13"/>
        <v>6</v>
      </c>
      <c r="N174" s="5" t="str">
        <f t="shared" si="14"/>
        <v>kw.3</v>
      </c>
    </row>
    <row r="175" spans="1:14" x14ac:dyDescent="0.2">
      <c r="A175" s="5">
        <v>167</v>
      </c>
      <c r="B175" s="6">
        <v>45096</v>
      </c>
      <c r="C175" s="7" t="s">
        <v>12</v>
      </c>
      <c r="D175" s="8">
        <v>17</v>
      </c>
      <c r="E175" s="5" t="str">
        <f>VLOOKUP(D175,Klienci!$B$2:$C$25,2,0)</f>
        <v>GARIA OLSZTYN</v>
      </c>
      <c r="F175" s="5" t="str">
        <f>VLOOKUP(E175,Klienci!$C$2:$D$25,2,0)</f>
        <v>dealer autoryzowany</v>
      </c>
      <c r="G175" s="5" t="str">
        <f>VLOOKUP(E175,Klienci!$C$2:$E$25,3,0)</f>
        <v>północny</v>
      </c>
      <c r="H175" s="9">
        <v>4204.54</v>
      </c>
      <c r="I175" s="9">
        <f t="shared" si="10"/>
        <v>967.04</v>
      </c>
      <c r="J175" s="9">
        <f t="shared" si="11"/>
        <v>5171.58</v>
      </c>
      <c r="K175" s="6">
        <f t="shared" si="12"/>
        <v>45126</v>
      </c>
      <c r="L175" s="6">
        <v>45134</v>
      </c>
      <c r="M175" s="5">
        <f t="shared" si="13"/>
        <v>8</v>
      </c>
      <c r="N175" s="5" t="str">
        <f t="shared" si="14"/>
        <v>kw.3</v>
      </c>
    </row>
    <row r="176" spans="1:14" x14ac:dyDescent="0.2">
      <c r="A176" s="5">
        <v>169</v>
      </c>
      <c r="B176" s="6">
        <v>45098</v>
      </c>
      <c r="C176" s="7" t="s">
        <v>12</v>
      </c>
      <c r="D176" s="8">
        <v>2</v>
      </c>
      <c r="E176" s="5" t="str">
        <f>VLOOKUP(D176,Klienci!$B$2:$C$25,2,0)</f>
        <v>O.W.P.T. POZNAN</v>
      </c>
      <c r="F176" s="5" t="str">
        <f>VLOOKUP(E176,Klienci!$C$2:$D$25,2,0)</f>
        <v>dealer autoryzowany</v>
      </c>
      <c r="G176" s="5" t="str">
        <f>VLOOKUP(E176,Klienci!$C$2:$E$25,3,0)</f>
        <v>zachodni</v>
      </c>
      <c r="H176" s="9">
        <v>3467.02</v>
      </c>
      <c r="I176" s="9">
        <f t="shared" si="10"/>
        <v>797.41</v>
      </c>
      <c r="J176" s="9">
        <f t="shared" si="11"/>
        <v>4264.43</v>
      </c>
      <c r="K176" s="6">
        <f t="shared" si="12"/>
        <v>45128</v>
      </c>
      <c r="L176" s="6">
        <v>45134</v>
      </c>
      <c r="M176" s="5">
        <f t="shared" si="13"/>
        <v>6</v>
      </c>
      <c r="N176" s="5" t="str">
        <f t="shared" si="14"/>
        <v>kw.3</v>
      </c>
    </row>
    <row r="177" spans="1:14" x14ac:dyDescent="0.2">
      <c r="A177" s="5">
        <v>171</v>
      </c>
      <c r="B177" s="6">
        <v>45100</v>
      </c>
      <c r="C177" s="7" t="s">
        <v>11</v>
      </c>
      <c r="D177" s="8">
        <v>17</v>
      </c>
      <c r="E177" s="5" t="str">
        <f>VLOOKUP(D177,Klienci!$B$2:$C$25,2,0)</f>
        <v>GARIA OLSZTYN</v>
      </c>
      <c r="F177" s="5" t="str">
        <f>VLOOKUP(E177,Klienci!$C$2:$D$25,2,0)</f>
        <v>dealer autoryzowany</v>
      </c>
      <c r="G177" s="5" t="str">
        <f>VLOOKUP(E177,Klienci!$C$2:$E$25,3,0)</f>
        <v>północny</v>
      </c>
      <c r="H177" s="9">
        <v>4126.93</v>
      </c>
      <c r="I177" s="9">
        <f t="shared" si="10"/>
        <v>949.19</v>
      </c>
      <c r="J177" s="9">
        <f t="shared" si="11"/>
        <v>5076.1200000000008</v>
      </c>
      <c r="K177" s="6">
        <f t="shared" si="12"/>
        <v>45130</v>
      </c>
      <c r="L177" s="6">
        <v>45135</v>
      </c>
      <c r="M177" s="5">
        <f t="shared" si="13"/>
        <v>5</v>
      </c>
      <c r="N177" s="5" t="str">
        <f t="shared" si="14"/>
        <v>kw.3</v>
      </c>
    </row>
    <row r="178" spans="1:14" x14ac:dyDescent="0.2">
      <c r="A178" s="5">
        <v>172</v>
      </c>
      <c r="B178" s="6">
        <v>45101</v>
      </c>
      <c r="C178" s="7" t="s">
        <v>11</v>
      </c>
      <c r="D178" s="8">
        <v>4</v>
      </c>
      <c r="E178" s="5" t="str">
        <f>VLOOKUP(D178,Klienci!$B$2:$C$25,2,0)</f>
        <v>KAR-PEK POZNAN</v>
      </c>
      <c r="F178" s="5" t="str">
        <f>VLOOKUP(E178,Klienci!$C$2:$D$25,2,0)</f>
        <v>dealer autoryzowany</v>
      </c>
      <c r="G178" s="5" t="str">
        <f>VLOOKUP(E178,Klienci!$C$2:$E$25,3,0)</f>
        <v>zachodni</v>
      </c>
      <c r="H178" s="9">
        <v>21900.77</v>
      </c>
      <c r="I178" s="9">
        <f t="shared" si="10"/>
        <v>5037.18</v>
      </c>
      <c r="J178" s="9">
        <f t="shared" si="11"/>
        <v>26937.95</v>
      </c>
      <c r="K178" s="6">
        <f t="shared" si="12"/>
        <v>45131</v>
      </c>
      <c r="L178" s="6">
        <v>45130</v>
      </c>
      <c r="M178" s="5">
        <f t="shared" si="13"/>
        <v>-1</v>
      </c>
      <c r="N178" s="5" t="str">
        <f t="shared" si="14"/>
        <v>kw.3</v>
      </c>
    </row>
    <row r="179" spans="1:14" x14ac:dyDescent="0.2">
      <c r="A179" s="5">
        <v>174</v>
      </c>
      <c r="B179" s="6">
        <v>45102</v>
      </c>
      <c r="C179" s="7" t="s">
        <v>11</v>
      </c>
      <c r="D179" s="8">
        <v>6</v>
      </c>
      <c r="E179" s="5" t="str">
        <f>VLOOKUP(D179,Klienci!$B$2:$C$25,2,0)</f>
        <v>WSCHOD BIALYSTOK</v>
      </c>
      <c r="F179" s="5" t="str">
        <f>VLOOKUP(E179,Klienci!$C$2:$D$25,2,0)</f>
        <v>dealer autoryzowany</v>
      </c>
      <c r="G179" s="5" t="str">
        <f>VLOOKUP(E179,Klienci!$C$2:$E$25,3,0)</f>
        <v>centralny i wschodni</v>
      </c>
      <c r="H179" s="9">
        <v>3379.47</v>
      </c>
      <c r="I179" s="9">
        <f t="shared" si="10"/>
        <v>777.28</v>
      </c>
      <c r="J179" s="9">
        <f t="shared" si="11"/>
        <v>4156.75</v>
      </c>
      <c r="K179" s="6">
        <f t="shared" si="12"/>
        <v>45132</v>
      </c>
      <c r="L179" s="6">
        <v>45130</v>
      </c>
      <c r="M179" s="5">
        <f t="shared" si="13"/>
        <v>-2</v>
      </c>
      <c r="N179" s="5" t="str">
        <f t="shared" si="14"/>
        <v>kw.3</v>
      </c>
    </row>
    <row r="180" spans="1:14" x14ac:dyDescent="0.2">
      <c r="A180" s="5">
        <v>175</v>
      </c>
      <c r="B180" s="6">
        <v>45102</v>
      </c>
      <c r="C180" s="7" t="s">
        <v>11</v>
      </c>
      <c r="D180" s="8">
        <v>17</v>
      </c>
      <c r="E180" s="5" t="str">
        <f>VLOOKUP(D180,Klienci!$B$2:$C$25,2,0)</f>
        <v>GARIA OLSZTYN</v>
      </c>
      <c r="F180" s="5" t="str">
        <f>VLOOKUP(E180,Klienci!$C$2:$D$25,2,0)</f>
        <v>dealer autoryzowany</v>
      </c>
      <c r="G180" s="5" t="str">
        <f>VLOOKUP(E180,Klienci!$C$2:$E$25,3,0)</f>
        <v>północny</v>
      </c>
      <c r="H180" s="9">
        <v>8637.2800000000007</v>
      </c>
      <c r="I180" s="9">
        <f t="shared" si="10"/>
        <v>1986.57</v>
      </c>
      <c r="J180" s="9">
        <f t="shared" si="11"/>
        <v>10623.85</v>
      </c>
      <c r="K180" s="6">
        <f t="shared" si="12"/>
        <v>45132</v>
      </c>
      <c r="L180" s="6">
        <v>45141</v>
      </c>
      <c r="M180" s="5">
        <f t="shared" si="13"/>
        <v>9</v>
      </c>
      <c r="N180" s="5" t="str">
        <f t="shared" si="14"/>
        <v>kw.3</v>
      </c>
    </row>
    <row r="181" spans="1:14" x14ac:dyDescent="0.2">
      <c r="A181" s="5">
        <v>177</v>
      </c>
      <c r="B181" s="6">
        <v>45104</v>
      </c>
      <c r="C181" s="7" t="s">
        <v>11</v>
      </c>
      <c r="D181" s="8">
        <v>4</v>
      </c>
      <c r="E181" s="5" t="str">
        <f>VLOOKUP(D181,Klienci!$B$2:$C$25,2,0)</f>
        <v>KAR-PEK POZNAN</v>
      </c>
      <c r="F181" s="5" t="str">
        <f>VLOOKUP(E181,Klienci!$C$2:$D$25,2,0)</f>
        <v>dealer autoryzowany</v>
      </c>
      <c r="G181" s="5" t="str">
        <f>VLOOKUP(E181,Klienci!$C$2:$E$25,3,0)</f>
        <v>zachodni</v>
      </c>
      <c r="H181" s="9">
        <v>22055.87</v>
      </c>
      <c r="I181" s="9">
        <f t="shared" si="10"/>
        <v>5072.8500000000004</v>
      </c>
      <c r="J181" s="9">
        <f t="shared" si="11"/>
        <v>27128.720000000001</v>
      </c>
      <c r="K181" s="6">
        <f t="shared" si="12"/>
        <v>45134</v>
      </c>
      <c r="L181" s="6">
        <v>45133</v>
      </c>
      <c r="M181" s="5">
        <f t="shared" si="13"/>
        <v>-1</v>
      </c>
      <c r="N181" s="5" t="str">
        <f t="shared" si="14"/>
        <v>kw.3</v>
      </c>
    </row>
    <row r="182" spans="1:14" x14ac:dyDescent="0.2">
      <c r="A182" s="5">
        <v>182</v>
      </c>
      <c r="B182" s="6">
        <v>45110</v>
      </c>
      <c r="C182" s="7" t="s">
        <v>11</v>
      </c>
      <c r="D182" s="8">
        <v>3</v>
      </c>
      <c r="E182" s="5" t="str">
        <f>VLOOKUP(D182,Klienci!$B$2:$C$25,2,0)</f>
        <v>WIGA SZCZECIN</v>
      </c>
      <c r="F182" s="5" t="str">
        <f>VLOOKUP(E182,Klienci!$C$2:$D$25,2,0)</f>
        <v>dealer autoryzowany</v>
      </c>
      <c r="G182" s="5" t="str">
        <f>VLOOKUP(E182,Klienci!$C$2:$E$25,3,0)</f>
        <v>północny</v>
      </c>
      <c r="H182" s="9">
        <v>8498.73</v>
      </c>
      <c r="I182" s="9">
        <f t="shared" si="10"/>
        <v>1954.71</v>
      </c>
      <c r="J182" s="9">
        <f t="shared" si="11"/>
        <v>10453.439999999999</v>
      </c>
      <c r="K182" s="6">
        <f t="shared" si="12"/>
        <v>45141</v>
      </c>
      <c r="L182" s="6">
        <v>45140</v>
      </c>
      <c r="M182" s="5">
        <f t="shared" si="13"/>
        <v>-1</v>
      </c>
      <c r="N182" s="5" t="str">
        <f t="shared" si="14"/>
        <v>kw.3</v>
      </c>
    </row>
    <row r="183" spans="1:14" x14ac:dyDescent="0.2">
      <c r="A183" s="5">
        <v>183</v>
      </c>
      <c r="B183" s="6">
        <v>45112</v>
      </c>
      <c r="C183" s="7" t="s">
        <v>11</v>
      </c>
      <c r="D183" s="8">
        <v>15</v>
      </c>
      <c r="E183" s="5" t="str">
        <f>VLOOKUP(D183,Klienci!$B$2:$C$25,2,0)</f>
        <v>T.GORAL BIALYSTOK</v>
      </c>
      <c r="F183" s="5" t="str">
        <f>VLOOKUP(E183,Klienci!$C$2:$D$25,2,0)</f>
        <v>dealer autoryzowany</v>
      </c>
      <c r="G183" s="5" t="str">
        <f>VLOOKUP(E183,Klienci!$C$2:$E$25,3,0)</f>
        <v>centralny i wschodni</v>
      </c>
      <c r="H183" s="9">
        <v>6188.26</v>
      </c>
      <c r="I183" s="9">
        <f t="shared" si="10"/>
        <v>1423.3</v>
      </c>
      <c r="J183" s="9">
        <f t="shared" si="11"/>
        <v>7611.56</v>
      </c>
      <c r="K183" s="6">
        <f t="shared" si="12"/>
        <v>45143</v>
      </c>
      <c r="L183" s="6">
        <v>45143</v>
      </c>
      <c r="M183" s="5">
        <f t="shared" si="13"/>
        <v>0</v>
      </c>
      <c r="N183" s="5" t="str">
        <f t="shared" si="14"/>
        <v>kw.3</v>
      </c>
    </row>
    <row r="184" spans="1:14" x14ac:dyDescent="0.2">
      <c r="A184" s="5">
        <v>184</v>
      </c>
      <c r="B184" s="6">
        <v>45113</v>
      </c>
      <c r="C184" s="7" t="s">
        <v>11</v>
      </c>
      <c r="D184" s="8">
        <v>17</v>
      </c>
      <c r="E184" s="5" t="str">
        <f>VLOOKUP(D184,Klienci!$B$2:$C$25,2,0)</f>
        <v>GARIA OLSZTYN</v>
      </c>
      <c r="F184" s="5" t="str">
        <f>VLOOKUP(E184,Klienci!$C$2:$D$25,2,0)</f>
        <v>dealer autoryzowany</v>
      </c>
      <c r="G184" s="5" t="str">
        <f>VLOOKUP(E184,Klienci!$C$2:$E$25,3,0)</f>
        <v>północny</v>
      </c>
      <c r="H184" s="9">
        <v>7925.46</v>
      </c>
      <c r="I184" s="9">
        <f t="shared" si="10"/>
        <v>1822.86</v>
      </c>
      <c r="J184" s="9">
        <f t="shared" si="11"/>
        <v>9748.32</v>
      </c>
      <c r="K184" s="6">
        <f t="shared" si="12"/>
        <v>45144</v>
      </c>
      <c r="L184" s="6">
        <v>45150</v>
      </c>
      <c r="M184" s="5">
        <f t="shared" si="13"/>
        <v>6</v>
      </c>
      <c r="N184" s="5" t="str">
        <f t="shared" si="14"/>
        <v>kw.3</v>
      </c>
    </row>
    <row r="185" spans="1:14" x14ac:dyDescent="0.2">
      <c r="A185" s="5">
        <v>185</v>
      </c>
      <c r="B185" s="6">
        <v>45114</v>
      </c>
      <c r="C185" s="7" t="s">
        <v>11</v>
      </c>
      <c r="D185" s="8">
        <v>3</v>
      </c>
      <c r="E185" s="5" t="str">
        <f>VLOOKUP(D185,Klienci!$B$2:$C$25,2,0)</f>
        <v>WIGA SZCZECIN</v>
      </c>
      <c r="F185" s="5" t="str">
        <f>VLOOKUP(E185,Klienci!$C$2:$D$25,2,0)</f>
        <v>dealer autoryzowany</v>
      </c>
      <c r="G185" s="5" t="str">
        <f>VLOOKUP(E185,Klienci!$C$2:$E$25,3,0)</f>
        <v>północny</v>
      </c>
      <c r="H185" s="9">
        <v>8533.06</v>
      </c>
      <c r="I185" s="9">
        <f t="shared" si="10"/>
        <v>1962.6</v>
      </c>
      <c r="J185" s="9">
        <f t="shared" si="11"/>
        <v>10495.66</v>
      </c>
      <c r="K185" s="6">
        <f t="shared" si="12"/>
        <v>45145</v>
      </c>
      <c r="L185" s="6">
        <v>45151</v>
      </c>
      <c r="M185" s="5">
        <f t="shared" si="13"/>
        <v>6</v>
      </c>
      <c r="N185" s="5" t="str">
        <f t="shared" si="14"/>
        <v>kw.3</v>
      </c>
    </row>
    <row r="186" spans="1:14" x14ac:dyDescent="0.2">
      <c r="A186" s="5">
        <v>186</v>
      </c>
      <c r="B186" s="6">
        <v>45114</v>
      </c>
      <c r="C186" s="7" t="s">
        <v>12</v>
      </c>
      <c r="D186" s="8">
        <v>3</v>
      </c>
      <c r="E186" s="5" t="str">
        <f>VLOOKUP(D186,Klienci!$B$2:$C$25,2,0)</f>
        <v>WIGA SZCZECIN</v>
      </c>
      <c r="F186" s="5" t="str">
        <f>VLOOKUP(E186,Klienci!$C$2:$D$25,2,0)</f>
        <v>dealer autoryzowany</v>
      </c>
      <c r="G186" s="5" t="str">
        <f>VLOOKUP(E186,Klienci!$C$2:$E$25,3,0)</f>
        <v>północny</v>
      </c>
      <c r="H186" s="9">
        <v>9666.7199999999993</v>
      </c>
      <c r="I186" s="9">
        <f t="shared" si="10"/>
        <v>2223.35</v>
      </c>
      <c r="J186" s="9">
        <f t="shared" si="11"/>
        <v>11890.07</v>
      </c>
      <c r="K186" s="6">
        <f t="shared" si="12"/>
        <v>45145</v>
      </c>
      <c r="L186" s="6">
        <v>45156</v>
      </c>
      <c r="M186" s="5">
        <f t="shared" si="13"/>
        <v>11</v>
      </c>
      <c r="N186" s="5" t="str">
        <f t="shared" si="14"/>
        <v>kw.3</v>
      </c>
    </row>
    <row r="187" spans="1:14" x14ac:dyDescent="0.2">
      <c r="A187" s="5">
        <v>187</v>
      </c>
      <c r="B187" s="6">
        <v>45115</v>
      </c>
      <c r="C187" s="7" t="s">
        <v>12</v>
      </c>
      <c r="D187" s="8">
        <v>3</v>
      </c>
      <c r="E187" s="5" t="str">
        <f>VLOOKUP(D187,Klienci!$B$2:$C$25,2,0)</f>
        <v>WIGA SZCZECIN</v>
      </c>
      <c r="F187" s="5" t="str">
        <f>VLOOKUP(E187,Klienci!$C$2:$D$25,2,0)</f>
        <v>dealer autoryzowany</v>
      </c>
      <c r="G187" s="5" t="str">
        <f>VLOOKUP(E187,Klienci!$C$2:$E$25,3,0)</f>
        <v>północny</v>
      </c>
      <c r="H187" s="9">
        <v>8882.17</v>
      </c>
      <c r="I187" s="9">
        <f t="shared" si="10"/>
        <v>2042.9</v>
      </c>
      <c r="J187" s="9">
        <f t="shared" si="11"/>
        <v>10925.07</v>
      </c>
      <c r="K187" s="6">
        <f t="shared" si="12"/>
        <v>45146</v>
      </c>
      <c r="L187" s="6">
        <v>45143</v>
      </c>
      <c r="M187" s="5">
        <f t="shared" si="13"/>
        <v>-3</v>
      </c>
      <c r="N187" s="5" t="str">
        <f t="shared" si="14"/>
        <v>kw.3</v>
      </c>
    </row>
    <row r="188" spans="1:14" x14ac:dyDescent="0.2">
      <c r="A188" s="5">
        <v>188</v>
      </c>
      <c r="B188" s="6">
        <v>45117</v>
      </c>
      <c r="C188" s="7" t="s">
        <v>11</v>
      </c>
      <c r="D188" s="8">
        <v>3</v>
      </c>
      <c r="E188" s="5" t="str">
        <f>VLOOKUP(D188,Klienci!$B$2:$C$25,2,0)</f>
        <v>WIGA SZCZECIN</v>
      </c>
      <c r="F188" s="5" t="str">
        <f>VLOOKUP(E188,Klienci!$C$2:$D$25,2,0)</f>
        <v>dealer autoryzowany</v>
      </c>
      <c r="G188" s="5" t="str">
        <f>VLOOKUP(E188,Klienci!$C$2:$E$25,3,0)</f>
        <v>północny</v>
      </c>
      <c r="H188" s="9">
        <v>8193.1</v>
      </c>
      <c r="I188" s="9">
        <f t="shared" si="10"/>
        <v>1884.41</v>
      </c>
      <c r="J188" s="9">
        <f t="shared" si="11"/>
        <v>10077.51</v>
      </c>
      <c r="K188" s="6">
        <f t="shared" si="12"/>
        <v>45148</v>
      </c>
      <c r="L188" s="6">
        <v>45151</v>
      </c>
      <c r="M188" s="5">
        <f t="shared" si="13"/>
        <v>3</v>
      </c>
      <c r="N188" s="5" t="str">
        <f t="shared" si="14"/>
        <v>kw.3</v>
      </c>
    </row>
    <row r="189" spans="1:14" x14ac:dyDescent="0.2">
      <c r="A189" s="5">
        <v>196</v>
      </c>
      <c r="B189" s="6">
        <v>45121</v>
      </c>
      <c r="C189" s="7" t="s">
        <v>12</v>
      </c>
      <c r="D189" s="8">
        <v>3</v>
      </c>
      <c r="E189" s="5" t="str">
        <f>VLOOKUP(D189,Klienci!$B$2:$C$25,2,0)</f>
        <v>WIGA SZCZECIN</v>
      </c>
      <c r="F189" s="5" t="str">
        <f>VLOOKUP(E189,Klienci!$C$2:$D$25,2,0)</f>
        <v>dealer autoryzowany</v>
      </c>
      <c r="G189" s="5" t="str">
        <f>VLOOKUP(E189,Klienci!$C$2:$E$25,3,0)</f>
        <v>północny</v>
      </c>
      <c r="H189" s="9">
        <v>10557.17</v>
      </c>
      <c r="I189" s="9">
        <f t="shared" si="10"/>
        <v>2428.15</v>
      </c>
      <c r="J189" s="9">
        <f t="shared" si="11"/>
        <v>12985.32</v>
      </c>
      <c r="K189" s="6">
        <f t="shared" si="12"/>
        <v>45152</v>
      </c>
      <c r="L189" s="6">
        <v>45164</v>
      </c>
      <c r="M189" s="5">
        <f t="shared" si="13"/>
        <v>12</v>
      </c>
      <c r="N189" s="5" t="str">
        <f t="shared" si="14"/>
        <v>kw.3</v>
      </c>
    </row>
    <row r="190" spans="1:14" x14ac:dyDescent="0.2">
      <c r="A190" s="5">
        <v>197</v>
      </c>
      <c r="B190" s="6">
        <v>45122</v>
      </c>
      <c r="C190" s="7" t="s">
        <v>11</v>
      </c>
      <c r="D190" s="8">
        <v>3</v>
      </c>
      <c r="E190" s="5" t="str">
        <f>VLOOKUP(D190,Klienci!$B$2:$C$25,2,0)</f>
        <v>WIGA SZCZECIN</v>
      </c>
      <c r="F190" s="5" t="str">
        <f>VLOOKUP(E190,Klienci!$C$2:$D$25,2,0)</f>
        <v>dealer autoryzowany</v>
      </c>
      <c r="G190" s="5" t="str">
        <f>VLOOKUP(E190,Klienci!$C$2:$E$25,3,0)</f>
        <v>północny</v>
      </c>
      <c r="H190" s="9">
        <v>8903.26</v>
      </c>
      <c r="I190" s="9">
        <f t="shared" si="10"/>
        <v>2047.75</v>
      </c>
      <c r="J190" s="9">
        <f t="shared" si="11"/>
        <v>10951.01</v>
      </c>
      <c r="K190" s="6">
        <f t="shared" si="12"/>
        <v>45153</v>
      </c>
      <c r="L190" s="6">
        <v>45150</v>
      </c>
      <c r="M190" s="5">
        <f t="shared" si="13"/>
        <v>-3</v>
      </c>
      <c r="N190" s="5" t="str">
        <f t="shared" si="14"/>
        <v>kw.3</v>
      </c>
    </row>
    <row r="191" spans="1:14" x14ac:dyDescent="0.2">
      <c r="A191" s="5">
        <v>198</v>
      </c>
      <c r="B191" s="6">
        <v>45122</v>
      </c>
      <c r="C191" s="7" t="s">
        <v>11</v>
      </c>
      <c r="D191" s="8">
        <v>6</v>
      </c>
      <c r="E191" s="5" t="str">
        <f>VLOOKUP(D191,Klienci!$B$2:$C$25,2,0)</f>
        <v>WSCHOD BIALYSTOK</v>
      </c>
      <c r="F191" s="5" t="str">
        <f>VLOOKUP(E191,Klienci!$C$2:$D$25,2,0)</f>
        <v>dealer autoryzowany</v>
      </c>
      <c r="G191" s="5" t="str">
        <f>VLOOKUP(E191,Klienci!$C$2:$E$25,3,0)</f>
        <v>centralny i wschodni</v>
      </c>
      <c r="H191" s="9">
        <v>5710.26</v>
      </c>
      <c r="I191" s="9">
        <f t="shared" si="10"/>
        <v>1313.36</v>
      </c>
      <c r="J191" s="9">
        <f t="shared" si="11"/>
        <v>7023.62</v>
      </c>
      <c r="K191" s="6">
        <f t="shared" si="12"/>
        <v>45153</v>
      </c>
      <c r="L191" s="6">
        <v>45157</v>
      </c>
      <c r="M191" s="5">
        <f t="shared" si="13"/>
        <v>4</v>
      </c>
      <c r="N191" s="5" t="str">
        <f t="shared" si="14"/>
        <v>kw.3</v>
      </c>
    </row>
    <row r="192" spans="1:14" x14ac:dyDescent="0.2">
      <c r="A192" s="5">
        <v>199</v>
      </c>
      <c r="B192" s="6">
        <v>45123</v>
      </c>
      <c r="C192" s="7" t="s">
        <v>12</v>
      </c>
      <c r="D192" s="8">
        <v>3</v>
      </c>
      <c r="E192" s="5" t="str">
        <f>VLOOKUP(D192,Klienci!$B$2:$C$25,2,0)</f>
        <v>WIGA SZCZECIN</v>
      </c>
      <c r="F192" s="5" t="str">
        <f>VLOOKUP(E192,Klienci!$C$2:$D$25,2,0)</f>
        <v>dealer autoryzowany</v>
      </c>
      <c r="G192" s="5" t="str">
        <f>VLOOKUP(E192,Klienci!$C$2:$E$25,3,0)</f>
        <v>północny</v>
      </c>
      <c r="H192" s="9">
        <v>7940.57</v>
      </c>
      <c r="I192" s="9">
        <f t="shared" si="10"/>
        <v>1826.33</v>
      </c>
      <c r="J192" s="9">
        <f t="shared" si="11"/>
        <v>9766.9</v>
      </c>
      <c r="K192" s="6">
        <f t="shared" si="12"/>
        <v>45154</v>
      </c>
      <c r="L192" s="6">
        <v>45166</v>
      </c>
      <c r="M192" s="5">
        <f t="shared" si="13"/>
        <v>12</v>
      </c>
      <c r="N192" s="5" t="str">
        <f t="shared" si="14"/>
        <v>kw.3</v>
      </c>
    </row>
    <row r="193" spans="1:14" x14ac:dyDescent="0.2">
      <c r="A193" s="5">
        <v>200</v>
      </c>
      <c r="B193" s="6">
        <v>45123</v>
      </c>
      <c r="C193" s="7" t="s">
        <v>12</v>
      </c>
      <c r="D193" s="8">
        <v>17</v>
      </c>
      <c r="E193" s="5" t="str">
        <f>VLOOKUP(D193,Klienci!$B$2:$C$25,2,0)</f>
        <v>GARIA OLSZTYN</v>
      </c>
      <c r="F193" s="5" t="str">
        <f>VLOOKUP(E193,Klienci!$C$2:$D$25,2,0)</f>
        <v>dealer autoryzowany</v>
      </c>
      <c r="G193" s="5" t="str">
        <f>VLOOKUP(E193,Klienci!$C$2:$E$25,3,0)</f>
        <v>północny</v>
      </c>
      <c r="H193" s="9">
        <v>7678.33</v>
      </c>
      <c r="I193" s="9">
        <f t="shared" si="10"/>
        <v>1766.02</v>
      </c>
      <c r="J193" s="9">
        <f t="shared" si="11"/>
        <v>9444.35</v>
      </c>
      <c r="K193" s="6">
        <f t="shared" si="12"/>
        <v>45154</v>
      </c>
      <c r="L193" s="6">
        <v>45159</v>
      </c>
      <c r="M193" s="5">
        <f t="shared" si="13"/>
        <v>5</v>
      </c>
      <c r="N193" s="5" t="str">
        <f t="shared" si="14"/>
        <v>kw.3</v>
      </c>
    </row>
    <row r="194" spans="1:14" x14ac:dyDescent="0.2">
      <c r="A194" s="5">
        <v>202</v>
      </c>
      <c r="B194" s="6">
        <v>45124</v>
      </c>
      <c r="C194" s="7" t="s">
        <v>12</v>
      </c>
      <c r="D194" s="8">
        <v>3</v>
      </c>
      <c r="E194" s="5" t="str">
        <f>VLOOKUP(D194,Klienci!$B$2:$C$25,2,0)</f>
        <v>WIGA SZCZECIN</v>
      </c>
      <c r="F194" s="5" t="str">
        <f>VLOOKUP(E194,Klienci!$C$2:$D$25,2,0)</f>
        <v>dealer autoryzowany</v>
      </c>
      <c r="G194" s="5" t="str">
        <f>VLOOKUP(E194,Klienci!$C$2:$E$25,3,0)</f>
        <v>północny</v>
      </c>
      <c r="H194" s="9">
        <v>7134.18</v>
      </c>
      <c r="I194" s="9">
        <f t="shared" ref="I194:I257" si="15">ROUND(H194*VAT,2)</f>
        <v>1640.86</v>
      </c>
      <c r="J194" s="9">
        <f t="shared" ref="J194:J257" si="16">H194+I194</f>
        <v>8775.0400000000009</v>
      </c>
      <c r="K194" s="6">
        <f t="shared" ref="K194:K257" si="17">IF(F194=$R$2,EDATE(B194,1),IF(F194=$R$3,B194+21,B194+14))</f>
        <v>45155</v>
      </c>
      <c r="L194" s="6">
        <v>45158</v>
      </c>
      <c r="M194" s="5">
        <f t="shared" ref="M194:M257" si="18">L194-K194</f>
        <v>3</v>
      </c>
      <c r="N194" s="5" t="str">
        <f t="shared" ref="N194:N257" si="19">VLOOKUP(L194,$Q$6:$R$11,2,1)</f>
        <v>kw.3</v>
      </c>
    </row>
    <row r="195" spans="1:14" x14ac:dyDescent="0.2">
      <c r="A195" s="5">
        <v>203</v>
      </c>
      <c r="B195" s="6">
        <v>45125</v>
      </c>
      <c r="C195" s="7" t="s">
        <v>11</v>
      </c>
      <c r="D195" s="8">
        <v>2</v>
      </c>
      <c r="E195" s="5" t="str">
        <f>VLOOKUP(D195,Klienci!$B$2:$C$25,2,0)</f>
        <v>O.W.P.T. POZNAN</v>
      </c>
      <c r="F195" s="5" t="str">
        <f>VLOOKUP(E195,Klienci!$C$2:$D$25,2,0)</f>
        <v>dealer autoryzowany</v>
      </c>
      <c r="G195" s="5" t="str">
        <f>VLOOKUP(E195,Klienci!$C$2:$E$25,3,0)</f>
        <v>zachodni</v>
      </c>
      <c r="H195" s="9">
        <v>7096.16</v>
      </c>
      <c r="I195" s="9">
        <f t="shared" si="15"/>
        <v>1632.12</v>
      </c>
      <c r="J195" s="9">
        <f t="shared" si="16"/>
        <v>8728.2799999999988</v>
      </c>
      <c r="K195" s="6">
        <f t="shared" si="17"/>
        <v>45156</v>
      </c>
      <c r="L195" s="6">
        <v>45158</v>
      </c>
      <c r="M195" s="5">
        <f t="shared" si="18"/>
        <v>2</v>
      </c>
      <c r="N195" s="5" t="str">
        <f t="shared" si="19"/>
        <v>kw.3</v>
      </c>
    </row>
    <row r="196" spans="1:14" x14ac:dyDescent="0.2">
      <c r="A196" s="5">
        <v>204</v>
      </c>
      <c r="B196" s="6">
        <v>45125</v>
      </c>
      <c r="C196" s="7" t="s">
        <v>11</v>
      </c>
      <c r="D196" s="8">
        <v>17</v>
      </c>
      <c r="E196" s="5" t="str">
        <f>VLOOKUP(D196,Klienci!$B$2:$C$25,2,0)</f>
        <v>GARIA OLSZTYN</v>
      </c>
      <c r="F196" s="5" t="str">
        <f>VLOOKUP(E196,Klienci!$C$2:$D$25,2,0)</f>
        <v>dealer autoryzowany</v>
      </c>
      <c r="G196" s="5" t="str">
        <f>VLOOKUP(E196,Klienci!$C$2:$E$25,3,0)</f>
        <v>północny</v>
      </c>
      <c r="H196" s="9">
        <v>8218.9599999999991</v>
      </c>
      <c r="I196" s="9">
        <f t="shared" si="15"/>
        <v>1890.36</v>
      </c>
      <c r="J196" s="9">
        <f t="shared" si="16"/>
        <v>10109.32</v>
      </c>
      <c r="K196" s="6">
        <f t="shared" si="17"/>
        <v>45156</v>
      </c>
      <c r="L196" s="6">
        <v>45156</v>
      </c>
      <c r="M196" s="5">
        <f t="shared" si="18"/>
        <v>0</v>
      </c>
      <c r="N196" s="5" t="str">
        <f t="shared" si="19"/>
        <v>kw.3</v>
      </c>
    </row>
    <row r="197" spans="1:14" x14ac:dyDescent="0.2">
      <c r="A197" s="5">
        <v>205</v>
      </c>
      <c r="B197" s="6">
        <v>45126</v>
      </c>
      <c r="C197" s="7" t="s">
        <v>11</v>
      </c>
      <c r="D197" s="8">
        <v>3</v>
      </c>
      <c r="E197" s="5" t="str">
        <f>VLOOKUP(D197,Klienci!$B$2:$C$25,2,0)</f>
        <v>WIGA SZCZECIN</v>
      </c>
      <c r="F197" s="5" t="str">
        <f>VLOOKUP(E197,Klienci!$C$2:$D$25,2,0)</f>
        <v>dealer autoryzowany</v>
      </c>
      <c r="G197" s="5" t="str">
        <f>VLOOKUP(E197,Klienci!$C$2:$E$25,3,0)</f>
        <v>północny</v>
      </c>
      <c r="H197" s="9">
        <v>7040.18</v>
      </c>
      <c r="I197" s="9">
        <f t="shared" si="15"/>
        <v>1619.24</v>
      </c>
      <c r="J197" s="9">
        <f t="shared" si="16"/>
        <v>8659.42</v>
      </c>
      <c r="K197" s="6">
        <f t="shared" si="17"/>
        <v>45157</v>
      </c>
      <c r="L197" s="6">
        <v>45167</v>
      </c>
      <c r="M197" s="5">
        <f t="shared" si="18"/>
        <v>10</v>
      </c>
      <c r="N197" s="5" t="str">
        <f t="shared" si="19"/>
        <v>kw.3</v>
      </c>
    </row>
    <row r="198" spans="1:14" x14ac:dyDescent="0.2">
      <c r="A198" s="5">
        <v>209</v>
      </c>
      <c r="B198" s="6">
        <v>45132</v>
      </c>
      <c r="C198" s="7" t="s">
        <v>11</v>
      </c>
      <c r="D198" s="8">
        <v>1</v>
      </c>
      <c r="E198" s="5" t="str">
        <f>VLOOKUP(D198,Klienci!$B$2:$C$25,2,0)</f>
        <v>JAFAN WARSZAWA</v>
      </c>
      <c r="F198" s="5" t="str">
        <f>VLOOKUP(E198,Klienci!$C$2:$D$25,2,0)</f>
        <v>dealer autoryzowany</v>
      </c>
      <c r="G198" s="5" t="str">
        <f>VLOOKUP(E198,Klienci!$C$2:$E$25,3,0)</f>
        <v>centralny i wschodni</v>
      </c>
      <c r="H198" s="9">
        <v>7734.32</v>
      </c>
      <c r="I198" s="9">
        <f t="shared" si="15"/>
        <v>1778.89</v>
      </c>
      <c r="J198" s="9">
        <f t="shared" si="16"/>
        <v>9513.2099999999991</v>
      </c>
      <c r="K198" s="6">
        <f t="shared" si="17"/>
        <v>45163</v>
      </c>
      <c r="L198" s="6">
        <v>45157</v>
      </c>
      <c r="M198" s="5">
        <f t="shared" si="18"/>
        <v>-6</v>
      </c>
      <c r="N198" s="5" t="str">
        <f t="shared" si="19"/>
        <v>kw.3</v>
      </c>
    </row>
    <row r="199" spans="1:14" x14ac:dyDescent="0.2">
      <c r="A199" s="5">
        <v>210</v>
      </c>
      <c r="B199" s="6">
        <v>45133</v>
      </c>
      <c r="C199" s="7" t="s">
        <v>11</v>
      </c>
      <c r="D199" s="8">
        <v>2</v>
      </c>
      <c r="E199" s="5" t="str">
        <f>VLOOKUP(D199,Klienci!$B$2:$C$25,2,0)</f>
        <v>O.W.P.T. POZNAN</v>
      </c>
      <c r="F199" s="5" t="str">
        <f>VLOOKUP(E199,Klienci!$C$2:$D$25,2,0)</f>
        <v>dealer autoryzowany</v>
      </c>
      <c r="G199" s="5" t="str">
        <f>VLOOKUP(E199,Klienci!$C$2:$E$25,3,0)</f>
        <v>zachodni</v>
      </c>
      <c r="H199" s="9">
        <v>11516.24</v>
      </c>
      <c r="I199" s="9">
        <f t="shared" si="15"/>
        <v>2648.74</v>
      </c>
      <c r="J199" s="9">
        <f t="shared" si="16"/>
        <v>14164.98</v>
      </c>
      <c r="K199" s="6">
        <f t="shared" si="17"/>
        <v>45164</v>
      </c>
      <c r="L199" s="6">
        <v>45166</v>
      </c>
      <c r="M199" s="5">
        <f t="shared" si="18"/>
        <v>2</v>
      </c>
      <c r="N199" s="5" t="str">
        <f t="shared" si="19"/>
        <v>kw.3</v>
      </c>
    </row>
    <row r="200" spans="1:14" x14ac:dyDescent="0.2">
      <c r="A200" s="5">
        <v>211</v>
      </c>
      <c r="B200" s="6">
        <v>45133</v>
      </c>
      <c r="C200" s="7" t="s">
        <v>12</v>
      </c>
      <c r="D200" s="8">
        <v>3</v>
      </c>
      <c r="E200" s="5" t="str">
        <f>VLOOKUP(D200,Klienci!$B$2:$C$25,2,0)</f>
        <v>WIGA SZCZECIN</v>
      </c>
      <c r="F200" s="5" t="str">
        <f>VLOOKUP(E200,Klienci!$C$2:$D$25,2,0)</f>
        <v>dealer autoryzowany</v>
      </c>
      <c r="G200" s="5" t="str">
        <f>VLOOKUP(E200,Klienci!$C$2:$E$25,3,0)</f>
        <v>północny</v>
      </c>
      <c r="H200" s="9">
        <v>8827.4599999999991</v>
      </c>
      <c r="I200" s="9">
        <f t="shared" si="15"/>
        <v>2030.32</v>
      </c>
      <c r="J200" s="9">
        <f t="shared" si="16"/>
        <v>10857.779999999999</v>
      </c>
      <c r="K200" s="6">
        <f t="shared" si="17"/>
        <v>45164</v>
      </c>
      <c r="L200" s="6">
        <v>45178</v>
      </c>
      <c r="M200" s="5">
        <f t="shared" si="18"/>
        <v>14</v>
      </c>
      <c r="N200" s="5" t="str">
        <f t="shared" si="19"/>
        <v>kw.3</v>
      </c>
    </row>
    <row r="201" spans="1:14" x14ac:dyDescent="0.2">
      <c r="A201" s="5">
        <v>212</v>
      </c>
      <c r="B201" s="6">
        <v>45134</v>
      </c>
      <c r="C201" s="7" t="s">
        <v>11</v>
      </c>
      <c r="D201" s="8">
        <v>15</v>
      </c>
      <c r="E201" s="5" t="str">
        <f>VLOOKUP(D201,Klienci!$B$2:$C$25,2,0)</f>
        <v>T.GORAL BIALYSTOK</v>
      </c>
      <c r="F201" s="5" t="str">
        <f>VLOOKUP(E201,Klienci!$C$2:$D$25,2,0)</f>
        <v>dealer autoryzowany</v>
      </c>
      <c r="G201" s="5" t="str">
        <f>VLOOKUP(E201,Klienci!$C$2:$E$25,3,0)</f>
        <v>centralny i wschodni</v>
      </c>
      <c r="H201" s="9">
        <v>10405.84</v>
      </c>
      <c r="I201" s="9">
        <f t="shared" si="15"/>
        <v>2393.34</v>
      </c>
      <c r="J201" s="9">
        <f t="shared" si="16"/>
        <v>12799.18</v>
      </c>
      <c r="K201" s="6">
        <f t="shared" si="17"/>
        <v>45165</v>
      </c>
      <c r="L201" s="6">
        <v>45164</v>
      </c>
      <c r="M201" s="5">
        <f t="shared" si="18"/>
        <v>-1</v>
      </c>
      <c r="N201" s="5" t="str">
        <f t="shared" si="19"/>
        <v>kw.3</v>
      </c>
    </row>
    <row r="202" spans="1:14" x14ac:dyDescent="0.2">
      <c r="A202" s="5">
        <v>213</v>
      </c>
      <c r="B202" s="6">
        <v>45136</v>
      </c>
      <c r="C202" s="7" t="s">
        <v>11</v>
      </c>
      <c r="D202" s="8">
        <v>17</v>
      </c>
      <c r="E202" s="5" t="str">
        <f>VLOOKUP(D202,Klienci!$B$2:$C$25,2,0)</f>
        <v>GARIA OLSZTYN</v>
      </c>
      <c r="F202" s="5" t="str">
        <f>VLOOKUP(E202,Klienci!$C$2:$D$25,2,0)</f>
        <v>dealer autoryzowany</v>
      </c>
      <c r="G202" s="5" t="str">
        <f>VLOOKUP(E202,Klienci!$C$2:$E$25,3,0)</f>
        <v>północny</v>
      </c>
      <c r="H202" s="9">
        <v>5690.06</v>
      </c>
      <c r="I202" s="9">
        <f t="shared" si="15"/>
        <v>1308.71</v>
      </c>
      <c r="J202" s="9">
        <f t="shared" si="16"/>
        <v>6998.77</v>
      </c>
      <c r="K202" s="6">
        <f t="shared" si="17"/>
        <v>45167</v>
      </c>
      <c r="L202" s="6">
        <v>45167</v>
      </c>
      <c r="M202" s="5">
        <f t="shared" si="18"/>
        <v>0</v>
      </c>
      <c r="N202" s="5" t="str">
        <f t="shared" si="19"/>
        <v>kw.3</v>
      </c>
    </row>
    <row r="203" spans="1:14" x14ac:dyDescent="0.2">
      <c r="A203" s="5">
        <v>214</v>
      </c>
      <c r="B203" s="6">
        <v>45137</v>
      </c>
      <c r="C203" s="7" t="s">
        <v>11</v>
      </c>
      <c r="D203" s="8">
        <v>3</v>
      </c>
      <c r="E203" s="5" t="str">
        <f>VLOOKUP(D203,Klienci!$B$2:$C$25,2,0)</f>
        <v>WIGA SZCZECIN</v>
      </c>
      <c r="F203" s="5" t="str">
        <f>VLOOKUP(E203,Klienci!$C$2:$D$25,2,0)</f>
        <v>dealer autoryzowany</v>
      </c>
      <c r="G203" s="5" t="str">
        <f>VLOOKUP(E203,Klienci!$C$2:$E$25,3,0)</f>
        <v>północny</v>
      </c>
      <c r="H203" s="9">
        <v>10986.2</v>
      </c>
      <c r="I203" s="9">
        <f t="shared" si="15"/>
        <v>2526.83</v>
      </c>
      <c r="J203" s="9">
        <f t="shared" si="16"/>
        <v>13513.03</v>
      </c>
      <c r="K203" s="6">
        <f t="shared" si="17"/>
        <v>45168</v>
      </c>
      <c r="L203" s="6">
        <v>45175</v>
      </c>
      <c r="M203" s="5">
        <f t="shared" si="18"/>
        <v>7</v>
      </c>
      <c r="N203" s="5" t="str">
        <f t="shared" si="19"/>
        <v>kw.3</v>
      </c>
    </row>
    <row r="204" spans="1:14" x14ac:dyDescent="0.2">
      <c r="A204" s="5">
        <v>215</v>
      </c>
      <c r="B204" s="6">
        <v>45140</v>
      </c>
      <c r="C204" s="7" t="s">
        <v>12</v>
      </c>
      <c r="D204" s="8">
        <v>17</v>
      </c>
      <c r="E204" s="5" t="str">
        <f>VLOOKUP(D204,Klienci!$B$2:$C$25,2,0)</f>
        <v>GARIA OLSZTYN</v>
      </c>
      <c r="F204" s="5" t="str">
        <f>VLOOKUP(E204,Klienci!$C$2:$D$25,2,0)</f>
        <v>dealer autoryzowany</v>
      </c>
      <c r="G204" s="5" t="str">
        <f>VLOOKUP(E204,Klienci!$C$2:$E$25,3,0)</f>
        <v>północny</v>
      </c>
      <c r="H204" s="9">
        <v>8895.48</v>
      </c>
      <c r="I204" s="9">
        <f t="shared" si="15"/>
        <v>2045.96</v>
      </c>
      <c r="J204" s="9">
        <f t="shared" si="16"/>
        <v>10941.439999999999</v>
      </c>
      <c r="K204" s="6">
        <f t="shared" si="17"/>
        <v>45171</v>
      </c>
      <c r="L204" s="6">
        <v>45180</v>
      </c>
      <c r="M204" s="5">
        <f t="shared" si="18"/>
        <v>9</v>
      </c>
      <c r="N204" s="5" t="str">
        <f t="shared" si="19"/>
        <v>kw.3</v>
      </c>
    </row>
    <row r="205" spans="1:14" x14ac:dyDescent="0.2">
      <c r="A205" s="5">
        <v>216</v>
      </c>
      <c r="B205" s="6">
        <v>45143</v>
      </c>
      <c r="C205" s="7" t="s">
        <v>11</v>
      </c>
      <c r="D205" s="8">
        <v>1</v>
      </c>
      <c r="E205" s="5" t="str">
        <f>VLOOKUP(D205,Klienci!$B$2:$C$25,2,0)</f>
        <v>JAFAN WARSZAWA</v>
      </c>
      <c r="F205" s="5" t="str">
        <f>VLOOKUP(E205,Klienci!$C$2:$D$25,2,0)</f>
        <v>dealer autoryzowany</v>
      </c>
      <c r="G205" s="5" t="str">
        <f>VLOOKUP(E205,Klienci!$C$2:$E$25,3,0)</f>
        <v>centralny i wschodni</v>
      </c>
      <c r="H205" s="9">
        <v>8899.07</v>
      </c>
      <c r="I205" s="9">
        <f t="shared" si="15"/>
        <v>2046.79</v>
      </c>
      <c r="J205" s="9">
        <f t="shared" si="16"/>
        <v>10945.86</v>
      </c>
      <c r="K205" s="6">
        <f t="shared" si="17"/>
        <v>45174</v>
      </c>
      <c r="L205" s="6">
        <v>45170</v>
      </c>
      <c r="M205" s="5">
        <f t="shared" si="18"/>
        <v>-4</v>
      </c>
      <c r="N205" s="5" t="str">
        <f t="shared" si="19"/>
        <v>kw.3</v>
      </c>
    </row>
    <row r="206" spans="1:14" x14ac:dyDescent="0.2">
      <c r="A206" s="5">
        <v>218</v>
      </c>
      <c r="B206" s="6">
        <v>45145</v>
      </c>
      <c r="C206" s="7" t="s">
        <v>12</v>
      </c>
      <c r="D206" s="8">
        <v>2</v>
      </c>
      <c r="E206" s="5" t="str">
        <f>VLOOKUP(D206,Klienci!$B$2:$C$25,2,0)</f>
        <v>O.W.P.T. POZNAN</v>
      </c>
      <c r="F206" s="5" t="str">
        <f>VLOOKUP(E206,Klienci!$C$2:$D$25,2,0)</f>
        <v>dealer autoryzowany</v>
      </c>
      <c r="G206" s="5" t="str">
        <f>VLOOKUP(E206,Klienci!$C$2:$E$25,3,0)</f>
        <v>zachodni</v>
      </c>
      <c r="H206" s="9">
        <v>8950.17</v>
      </c>
      <c r="I206" s="9">
        <f t="shared" si="15"/>
        <v>2058.54</v>
      </c>
      <c r="J206" s="9">
        <f t="shared" si="16"/>
        <v>11008.71</v>
      </c>
      <c r="K206" s="6">
        <f t="shared" si="17"/>
        <v>45176</v>
      </c>
      <c r="L206" s="6">
        <v>45175</v>
      </c>
      <c r="M206" s="5">
        <f t="shared" si="18"/>
        <v>-1</v>
      </c>
      <c r="N206" s="5" t="str">
        <f t="shared" si="19"/>
        <v>kw.3</v>
      </c>
    </row>
    <row r="207" spans="1:14" x14ac:dyDescent="0.2">
      <c r="A207" s="5">
        <v>219</v>
      </c>
      <c r="B207" s="6">
        <v>45145</v>
      </c>
      <c r="C207" s="7" t="s">
        <v>11</v>
      </c>
      <c r="D207" s="8">
        <v>6</v>
      </c>
      <c r="E207" s="5" t="str">
        <f>VLOOKUP(D207,Klienci!$B$2:$C$25,2,0)</f>
        <v>WSCHOD BIALYSTOK</v>
      </c>
      <c r="F207" s="5" t="str">
        <f>VLOOKUP(E207,Klienci!$C$2:$D$25,2,0)</f>
        <v>dealer autoryzowany</v>
      </c>
      <c r="G207" s="5" t="str">
        <f>VLOOKUP(E207,Klienci!$C$2:$E$25,3,0)</f>
        <v>centralny i wschodni</v>
      </c>
      <c r="H207" s="9">
        <v>3153.28</v>
      </c>
      <c r="I207" s="9">
        <f t="shared" si="15"/>
        <v>725.25</v>
      </c>
      <c r="J207" s="9">
        <f t="shared" si="16"/>
        <v>3878.53</v>
      </c>
      <c r="K207" s="6">
        <f t="shared" si="17"/>
        <v>45176</v>
      </c>
      <c r="L207" s="6">
        <v>45175</v>
      </c>
      <c r="M207" s="5">
        <f t="shared" si="18"/>
        <v>-1</v>
      </c>
      <c r="N207" s="5" t="str">
        <f t="shared" si="19"/>
        <v>kw.3</v>
      </c>
    </row>
    <row r="208" spans="1:14" x14ac:dyDescent="0.2">
      <c r="A208" s="5">
        <v>220</v>
      </c>
      <c r="B208" s="6">
        <v>45146</v>
      </c>
      <c r="C208" s="7" t="s">
        <v>11</v>
      </c>
      <c r="D208" s="8">
        <v>15</v>
      </c>
      <c r="E208" s="5" t="str">
        <f>VLOOKUP(D208,Klienci!$B$2:$C$25,2,0)</f>
        <v>T.GORAL BIALYSTOK</v>
      </c>
      <c r="F208" s="5" t="str">
        <f>VLOOKUP(E208,Klienci!$C$2:$D$25,2,0)</f>
        <v>dealer autoryzowany</v>
      </c>
      <c r="G208" s="5" t="str">
        <f>VLOOKUP(E208,Klienci!$C$2:$E$25,3,0)</f>
        <v>centralny i wschodni</v>
      </c>
      <c r="H208" s="9">
        <v>9161.15</v>
      </c>
      <c r="I208" s="9">
        <f t="shared" si="15"/>
        <v>2107.06</v>
      </c>
      <c r="J208" s="9">
        <f t="shared" si="16"/>
        <v>11268.21</v>
      </c>
      <c r="K208" s="6">
        <f t="shared" si="17"/>
        <v>45177</v>
      </c>
      <c r="L208" s="6">
        <v>45177</v>
      </c>
      <c r="M208" s="5">
        <f t="shared" si="18"/>
        <v>0</v>
      </c>
      <c r="N208" s="5" t="str">
        <f t="shared" si="19"/>
        <v>kw.3</v>
      </c>
    </row>
    <row r="209" spans="1:14" x14ac:dyDescent="0.2">
      <c r="A209" s="5">
        <v>221</v>
      </c>
      <c r="B209" s="6">
        <v>45150</v>
      </c>
      <c r="C209" s="7" t="s">
        <v>11</v>
      </c>
      <c r="D209" s="8">
        <v>3</v>
      </c>
      <c r="E209" s="5" t="str">
        <f>VLOOKUP(D209,Klienci!$B$2:$C$25,2,0)</f>
        <v>WIGA SZCZECIN</v>
      </c>
      <c r="F209" s="5" t="str">
        <f>VLOOKUP(E209,Klienci!$C$2:$D$25,2,0)</f>
        <v>dealer autoryzowany</v>
      </c>
      <c r="G209" s="5" t="str">
        <f>VLOOKUP(E209,Klienci!$C$2:$E$25,3,0)</f>
        <v>północny</v>
      </c>
      <c r="H209" s="9">
        <v>7785.41</v>
      </c>
      <c r="I209" s="9">
        <f t="shared" si="15"/>
        <v>1790.64</v>
      </c>
      <c r="J209" s="9">
        <f t="shared" si="16"/>
        <v>9576.0499999999993</v>
      </c>
      <c r="K209" s="6">
        <f t="shared" si="17"/>
        <v>45181</v>
      </c>
      <c r="L209" s="6">
        <v>45187</v>
      </c>
      <c r="M209" s="5">
        <f t="shared" si="18"/>
        <v>6</v>
      </c>
      <c r="N209" s="5" t="str">
        <f t="shared" si="19"/>
        <v>kw.3</v>
      </c>
    </row>
    <row r="210" spans="1:14" x14ac:dyDescent="0.2">
      <c r="A210" s="5">
        <v>223</v>
      </c>
      <c r="B210" s="6">
        <v>45150</v>
      </c>
      <c r="C210" s="7" t="s">
        <v>11</v>
      </c>
      <c r="D210" s="8">
        <v>17</v>
      </c>
      <c r="E210" s="5" t="str">
        <f>VLOOKUP(D210,Klienci!$B$2:$C$25,2,0)</f>
        <v>GARIA OLSZTYN</v>
      </c>
      <c r="F210" s="5" t="str">
        <f>VLOOKUP(E210,Klienci!$C$2:$D$25,2,0)</f>
        <v>dealer autoryzowany</v>
      </c>
      <c r="G210" s="5" t="str">
        <f>VLOOKUP(E210,Klienci!$C$2:$E$25,3,0)</f>
        <v>północny</v>
      </c>
      <c r="H210" s="9">
        <v>6204.79</v>
      </c>
      <c r="I210" s="9">
        <f t="shared" si="15"/>
        <v>1427.1</v>
      </c>
      <c r="J210" s="9">
        <f t="shared" si="16"/>
        <v>7631.8899999999994</v>
      </c>
      <c r="K210" s="6">
        <f t="shared" si="17"/>
        <v>45181</v>
      </c>
      <c r="L210" s="6">
        <v>45185</v>
      </c>
      <c r="M210" s="5">
        <f t="shared" si="18"/>
        <v>4</v>
      </c>
      <c r="N210" s="5" t="str">
        <f t="shared" si="19"/>
        <v>kw.3</v>
      </c>
    </row>
    <row r="211" spans="1:14" x14ac:dyDescent="0.2">
      <c r="A211" s="5">
        <v>224</v>
      </c>
      <c r="B211" s="6">
        <v>45152</v>
      </c>
      <c r="C211" s="7" t="s">
        <v>11</v>
      </c>
      <c r="D211" s="8">
        <v>15</v>
      </c>
      <c r="E211" s="5" t="str">
        <f>VLOOKUP(D211,Klienci!$B$2:$C$25,2,0)</f>
        <v>T.GORAL BIALYSTOK</v>
      </c>
      <c r="F211" s="5" t="str">
        <f>VLOOKUP(E211,Klienci!$C$2:$D$25,2,0)</f>
        <v>dealer autoryzowany</v>
      </c>
      <c r="G211" s="5" t="str">
        <f>VLOOKUP(E211,Klienci!$C$2:$E$25,3,0)</f>
        <v>centralny i wschodni</v>
      </c>
      <c r="H211" s="9">
        <v>7489.48</v>
      </c>
      <c r="I211" s="9">
        <f t="shared" si="15"/>
        <v>1722.58</v>
      </c>
      <c r="J211" s="9">
        <f t="shared" si="16"/>
        <v>9212.06</v>
      </c>
      <c r="K211" s="6">
        <f t="shared" si="17"/>
        <v>45183</v>
      </c>
      <c r="L211" s="6">
        <v>45179</v>
      </c>
      <c r="M211" s="5">
        <f t="shared" si="18"/>
        <v>-4</v>
      </c>
      <c r="N211" s="5" t="str">
        <f t="shared" si="19"/>
        <v>kw.3</v>
      </c>
    </row>
    <row r="212" spans="1:14" x14ac:dyDescent="0.2">
      <c r="A212" s="5">
        <v>225</v>
      </c>
      <c r="B212" s="6">
        <v>45153</v>
      </c>
      <c r="C212" s="7" t="s">
        <v>11</v>
      </c>
      <c r="D212" s="8">
        <v>3</v>
      </c>
      <c r="E212" s="5" t="str">
        <f>VLOOKUP(D212,Klienci!$B$2:$C$25,2,0)</f>
        <v>WIGA SZCZECIN</v>
      </c>
      <c r="F212" s="5" t="str">
        <f>VLOOKUP(E212,Klienci!$C$2:$D$25,2,0)</f>
        <v>dealer autoryzowany</v>
      </c>
      <c r="G212" s="5" t="str">
        <f>VLOOKUP(E212,Klienci!$C$2:$E$25,3,0)</f>
        <v>północny</v>
      </c>
      <c r="H212" s="9">
        <v>8861.15</v>
      </c>
      <c r="I212" s="9">
        <f t="shared" si="15"/>
        <v>2038.06</v>
      </c>
      <c r="J212" s="9">
        <f t="shared" si="16"/>
        <v>10899.21</v>
      </c>
      <c r="K212" s="6">
        <f t="shared" si="17"/>
        <v>45184</v>
      </c>
      <c r="L212" s="6">
        <v>45180</v>
      </c>
      <c r="M212" s="5">
        <f t="shared" si="18"/>
        <v>-4</v>
      </c>
      <c r="N212" s="5" t="str">
        <f t="shared" si="19"/>
        <v>kw.3</v>
      </c>
    </row>
    <row r="213" spans="1:14" x14ac:dyDescent="0.2">
      <c r="A213" s="5">
        <v>228</v>
      </c>
      <c r="B213" s="6">
        <v>45154</v>
      </c>
      <c r="C213" s="7" t="s">
        <v>12</v>
      </c>
      <c r="D213" s="8">
        <v>3</v>
      </c>
      <c r="E213" s="5" t="str">
        <f>VLOOKUP(D213,Klienci!$B$2:$C$25,2,0)</f>
        <v>WIGA SZCZECIN</v>
      </c>
      <c r="F213" s="5" t="str">
        <f>VLOOKUP(E213,Klienci!$C$2:$D$25,2,0)</f>
        <v>dealer autoryzowany</v>
      </c>
      <c r="G213" s="5" t="str">
        <f>VLOOKUP(E213,Klienci!$C$2:$E$25,3,0)</f>
        <v>północny</v>
      </c>
      <c r="H213" s="9">
        <v>7656.87</v>
      </c>
      <c r="I213" s="9">
        <f t="shared" si="15"/>
        <v>1761.08</v>
      </c>
      <c r="J213" s="9">
        <f t="shared" si="16"/>
        <v>9417.9500000000007</v>
      </c>
      <c r="K213" s="6">
        <f t="shared" si="17"/>
        <v>45185</v>
      </c>
      <c r="L213" s="6">
        <v>45189</v>
      </c>
      <c r="M213" s="5">
        <f t="shared" si="18"/>
        <v>4</v>
      </c>
      <c r="N213" s="5" t="str">
        <f t="shared" si="19"/>
        <v>kw.3</v>
      </c>
    </row>
    <row r="214" spans="1:14" x14ac:dyDescent="0.2">
      <c r="A214" s="5">
        <v>229</v>
      </c>
      <c r="B214" s="6">
        <v>45155</v>
      </c>
      <c r="C214" s="7" t="s">
        <v>11</v>
      </c>
      <c r="D214" s="8">
        <v>15</v>
      </c>
      <c r="E214" s="5" t="str">
        <f>VLOOKUP(D214,Klienci!$B$2:$C$25,2,0)</f>
        <v>T.GORAL BIALYSTOK</v>
      </c>
      <c r="F214" s="5" t="str">
        <f>VLOOKUP(E214,Klienci!$C$2:$D$25,2,0)</f>
        <v>dealer autoryzowany</v>
      </c>
      <c r="G214" s="5" t="str">
        <f>VLOOKUP(E214,Klienci!$C$2:$E$25,3,0)</f>
        <v>centralny i wschodni</v>
      </c>
      <c r="H214" s="9">
        <v>7959.05</v>
      </c>
      <c r="I214" s="9">
        <f t="shared" si="15"/>
        <v>1830.58</v>
      </c>
      <c r="J214" s="9">
        <f t="shared" si="16"/>
        <v>9789.630000000001</v>
      </c>
      <c r="K214" s="6">
        <f t="shared" si="17"/>
        <v>45186</v>
      </c>
      <c r="L214" s="6">
        <v>45182</v>
      </c>
      <c r="M214" s="5">
        <f t="shared" si="18"/>
        <v>-4</v>
      </c>
      <c r="N214" s="5" t="str">
        <f t="shared" si="19"/>
        <v>kw.3</v>
      </c>
    </row>
    <row r="215" spans="1:14" x14ac:dyDescent="0.2">
      <c r="A215" s="5">
        <v>230</v>
      </c>
      <c r="B215" s="6">
        <v>45156</v>
      </c>
      <c r="C215" s="7" t="s">
        <v>11</v>
      </c>
      <c r="D215" s="8">
        <v>2</v>
      </c>
      <c r="E215" s="5" t="str">
        <f>VLOOKUP(D215,Klienci!$B$2:$C$25,2,0)</f>
        <v>O.W.P.T. POZNAN</v>
      </c>
      <c r="F215" s="5" t="str">
        <f>VLOOKUP(E215,Klienci!$C$2:$D$25,2,0)</f>
        <v>dealer autoryzowany</v>
      </c>
      <c r="G215" s="5" t="str">
        <f>VLOOKUP(E215,Klienci!$C$2:$E$25,3,0)</f>
        <v>zachodni</v>
      </c>
      <c r="H215" s="9">
        <v>14191.28</v>
      </c>
      <c r="I215" s="9">
        <f t="shared" si="15"/>
        <v>3263.99</v>
      </c>
      <c r="J215" s="9">
        <f t="shared" si="16"/>
        <v>17455.27</v>
      </c>
      <c r="K215" s="6">
        <f t="shared" si="17"/>
        <v>45187</v>
      </c>
      <c r="L215" s="6">
        <v>45184</v>
      </c>
      <c r="M215" s="5">
        <f t="shared" si="18"/>
        <v>-3</v>
      </c>
      <c r="N215" s="5" t="str">
        <f t="shared" si="19"/>
        <v>kw.3</v>
      </c>
    </row>
    <row r="216" spans="1:14" x14ac:dyDescent="0.2">
      <c r="A216" s="5">
        <v>231</v>
      </c>
      <c r="B216" s="6">
        <v>45157</v>
      </c>
      <c r="C216" s="7" t="s">
        <v>11</v>
      </c>
      <c r="D216" s="8">
        <v>3</v>
      </c>
      <c r="E216" s="5" t="str">
        <f>VLOOKUP(D216,Klienci!$B$2:$C$25,2,0)</f>
        <v>WIGA SZCZECIN</v>
      </c>
      <c r="F216" s="5" t="str">
        <f>VLOOKUP(E216,Klienci!$C$2:$D$25,2,0)</f>
        <v>dealer autoryzowany</v>
      </c>
      <c r="G216" s="5" t="str">
        <f>VLOOKUP(E216,Klienci!$C$2:$E$25,3,0)</f>
        <v>północny</v>
      </c>
      <c r="H216" s="9">
        <v>9018.5499999999993</v>
      </c>
      <c r="I216" s="9">
        <f t="shared" si="15"/>
        <v>2074.27</v>
      </c>
      <c r="J216" s="9">
        <f t="shared" si="16"/>
        <v>11092.82</v>
      </c>
      <c r="K216" s="6">
        <f t="shared" si="17"/>
        <v>45188</v>
      </c>
      <c r="L216" s="6">
        <v>45198</v>
      </c>
      <c r="M216" s="5">
        <f t="shared" si="18"/>
        <v>10</v>
      </c>
      <c r="N216" s="5" t="str">
        <f t="shared" si="19"/>
        <v>kw.3</v>
      </c>
    </row>
    <row r="217" spans="1:14" x14ac:dyDescent="0.2">
      <c r="A217" s="5">
        <v>233</v>
      </c>
      <c r="B217" s="6">
        <v>45159</v>
      </c>
      <c r="C217" s="7" t="s">
        <v>11</v>
      </c>
      <c r="D217" s="8">
        <v>3</v>
      </c>
      <c r="E217" s="5" t="str">
        <f>VLOOKUP(D217,Klienci!$B$2:$C$25,2,0)</f>
        <v>WIGA SZCZECIN</v>
      </c>
      <c r="F217" s="5" t="str">
        <f>VLOOKUP(E217,Klienci!$C$2:$D$25,2,0)</f>
        <v>dealer autoryzowany</v>
      </c>
      <c r="G217" s="5" t="str">
        <f>VLOOKUP(E217,Klienci!$C$2:$E$25,3,0)</f>
        <v>północny</v>
      </c>
      <c r="H217" s="9">
        <v>10518.95</v>
      </c>
      <c r="I217" s="9">
        <f t="shared" si="15"/>
        <v>2419.36</v>
      </c>
      <c r="J217" s="9">
        <f t="shared" si="16"/>
        <v>12938.310000000001</v>
      </c>
      <c r="K217" s="6">
        <f t="shared" si="17"/>
        <v>45190</v>
      </c>
      <c r="L217" s="6">
        <v>45200</v>
      </c>
      <c r="M217" s="5">
        <f t="shared" si="18"/>
        <v>10</v>
      </c>
      <c r="N217" s="5" t="str">
        <f t="shared" si="19"/>
        <v>kw.4</v>
      </c>
    </row>
    <row r="218" spans="1:14" x14ac:dyDescent="0.2">
      <c r="A218" s="5">
        <v>234</v>
      </c>
      <c r="B218" s="6">
        <v>45160</v>
      </c>
      <c r="C218" s="7" t="s">
        <v>12</v>
      </c>
      <c r="D218" s="8">
        <v>17</v>
      </c>
      <c r="E218" s="5" t="str">
        <f>VLOOKUP(D218,Klienci!$B$2:$C$25,2,0)</f>
        <v>GARIA OLSZTYN</v>
      </c>
      <c r="F218" s="5" t="str">
        <f>VLOOKUP(E218,Klienci!$C$2:$D$25,2,0)</f>
        <v>dealer autoryzowany</v>
      </c>
      <c r="G218" s="5" t="str">
        <f>VLOOKUP(E218,Klienci!$C$2:$E$25,3,0)</f>
        <v>północny</v>
      </c>
      <c r="H218" s="9">
        <v>9609.4599999999991</v>
      </c>
      <c r="I218" s="9">
        <f t="shared" si="15"/>
        <v>2210.1799999999998</v>
      </c>
      <c r="J218" s="9">
        <f t="shared" si="16"/>
        <v>11819.64</v>
      </c>
      <c r="K218" s="6">
        <f t="shared" si="17"/>
        <v>45191</v>
      </c>
      <c r="L218" s="6">
        <v>45196</v>
      </c>
      <c r="M218" s="5">
        <f t="shared" si="18"/>
        <v>5</v>
      </c>
      <c r="N218" s="5" t="str">
        <f t="shared" si="19"/>
        <v>kw.3</v>
      </c>
    </row>
    <row r="219" spans="1:14" x14ac:dyDescent="0.2">
      <c r="A219" s="5">
        <v>238</v>
      </c>
      <c r="B219" s="6">
        <v>45165</v>
      </c>
      <c r="C219" s="7" t="s">
        <v>11</v>
      </c>
      <c r="D219" s="8">
        <v>6</v>
      </c>
      <c r="E219" s="5" t="str">
        <f>VLOOKUP(D219,Klienci!$B$2:$C$25,2,0)</f>
        <v>WSCHOD BIALYSTOK</v>
      </c>
      <c r="F219" s="5" t="str">
        <f>VLOOKUP(E219,Klienci!$C$2:$D$25,2,0)</f>
        <v>dealer autoryzowany</v>
      </c>
      <c r="G219" s="5" t="str">
        <f>VLOOKUP(E219,Klienci!$C$2:$E$25,3,0)</f>
        <v>centralny i wschodni</v>
      </c>
      <c r="H219" s="9">
        <v>5015.45</v>
      </c>
      <c r="I219" s="9">
        <f t="shared" si="15"/>
        <v>1153.55</v>
      </c>
      <c r="J219" s="9">
        <f t="shared" si="16"/>
        <v>6169</v>
      </c>
      <c r="K219" s="6">
        <f t="shared" si="17"/>
        <v>45196</v>
      </c>
      <c r="L219" s="6">
        <v>45200</v>
      </c>
      <c r="M219" s="5">
        <f t="shared" si="18"/>
        <v>4</v>
      </c>
      <c r="N219" s="5" t="str">
        <f t="shared" si="19"/>
        <v>kw.4</v>
      </c>
    </row>
    <row r="220" spans="1:14" x14ac:dyDescent="0.2">
      <c r="A220" s="5">
        <v>239</v>
      </c>
      <c r="B220" s="6">
        <v>45166</v>
      </c>
      <c r="C220" s="7" t="s">
        <v>11</v>
      </c>
      <c r="D220" s="8">
        <v>15</v>
      </c>
      <c r="E220" s="5" t="str">
        <f>VLOOKUP(D220,Klienci!$B$2:$C$25,2,0)</f>
        <v>T.GORAL BIALYSTOK</v>
      </c>
      <c r="F220" s="5" t="str">
        <f>VLOOKUP(E220,Klienci!$C$2:$D$25,2,0)</f>
        <v>dealer autoryzowany</v>
      </c>
      <c r="G220" s="5" t="str">
        <f>VLOOKUP(E220,Klienci!$C$2:$E$25,3,0)</f>
        <v>centralny i wschodni</v>
      </c>
      <c r="H220" s="9">
        <v>7673.26</v>
      </c>
      <c r="I220" s="9">
        <f t="shared" si="15"/>
        <v>1764.85</v>
      </c>
      <c r="J220" s="9">
        <f t="shared" si="16"/>
        <v>9438.11</v>
      </c>
      <c r="K220" s="6">
        <f t="shared" si="17"/>
        <v>45197</v>
      </c>
      <c r="L220" s="6">
        <v>45198</v>
      </c>
      <c r="M220" s="5">
        <f t="shared" si="18"/>
        <v>1</v>
      </c>
      <c r="N220" s="5" t="str">
        <f t="shared" si="19"/>
        <v>kw.3</v>
      </c>
    </row>
    <row r="221" spans="1:14" x14ac:dyDescent="0.2">
      <c r="A221" s="5">
        <v>240</v>
      </c>
      <c r="B221" s="6">
        <v>45167</v>
      </c>
      <c r="C221" s="7" t="s">
        <v>11</v>
      </c>
      <c r="D221" s="8">
        <v>17</v>
      </c>
      <c r="E221" s="5" t="str">
        <f>VLOOKUP(D221,Klienci!$B$2:$C$25,2,0)</f>
        <v>GARIA OLSZTYN</v>
      </c>
      <c r="F221" s="5" t="str">
        <f>VLOOKUP(E221,Klienci!$C$2:$D$25,2,0)</f>
        <v>dealer autoryzowany</v>
      </c>
      <c r="G221" s="5" t="str">
        <f>VLOOKUP(E221,Klienci!$C$2:$E$25,3,0)</f>
        <v>północny</v>
      </c>
      <c r="H221" s="9">
        <v>6028.72</v>
      </c>
      <c r="I221" s="9">
        <f t="shared" si="15"/>
        <v>1386.61</v>
      </c>
      <c r="J221" s="9">
        <f t="shared" si="16"/>
        <v>7415.33</v>
      </c>
      <c r="K221" s="6">
        <f t="shared" si="17"/>
        <v>45198</v>
      </c>
      <c r="L221" s="6">
        <v>45203</v>
      </c>
      <c r="M221" s="5">
        <f t="shared" si="18"/>
        <v>5</v>
      </c>
      <c r="N221" s="5" t="str">
        <f t="shared" si="19"/>
        <v>kw.4</v>
      </c>
    </row>
    <row r="222" spans="1:14" x14ac:dyDescent="0.2">
      <c r="A222" s="5">
        <v>241</v>
      </c>
      <c r="B222" s="6">
        <v>45168</v>
      </c>
      <c r="C222" s="7" t="s">
        <v>11</v>
      </c>
      <c r="D222" s="8">
        <v>17</v>
      </c>
      <c r="E222" s="5" t="str">
        <f>VLOOKUP(D222,Klienci!$B$2:$C$25,2,0)</f>
        <v>GARIA OLSZTYN</v>
      </c>
      <c r="F222" s="5" t="str">
        <f>VLOOKUP(E222,Klienci!$C$2:$D$25,2,0)</f>
        <v>dealer autoryzowany</v>
      </c>
      <c r="G222" s="5" t="str">
        <f>VLOOKUP(E222,Klienci!$C$2:$E$25,3,0)</f>
        <v>północny</v>
      </c>
      <c r="H222" s="9">
        <v>7372.17</v>
      </c>
      <c r="I222" s="9">
        <f t="shared" si="15"/>
        <v>1695.6</v>
      </c>
      <c r="J222" s="9">
        <f t="shared" si="16"/>
        <v>9067.77</v>
      </c>
      <c r="K222" s="6">
        <f t="shared" si="17"/>
        <v>45199</v>
      </c>
      <c r="L222" s="6">
        <v>45203</v>
      </c>
      <c r="M222" s="5">
        <f t="shared" si="18"/>
        <v>4</v>
      </c>
      <c r="N222" s="5" t="str">
        <f t="shared" si="19"/>
        <v>kw.4</v>
      </c>
    </row>
    <row r="223" spans="1:14" x14ac:dyDescent="0.2">
      <c r="A223" s="5">
        <v>242</v>
      </c>
      <c r="B223" s="6">
        <v>45169</v>
      </c>
      <c r="C223" s="7" t="s">
        <v>11</v>
      </c>
      <c r="D223" s="8">
        <v>3</v>
      </c>
      <c r="E223" s="5" t="str">
        <f>VLOOKUP(D223,Klienci!$B$2:$C$25,2,0)</f>
        <v>WIGA SZCZECIN</v>
      </c>
      <c r="F223" s="5" t="str">
        <f>VLOOKUP(E223,Klienci!$C$2:$D$25,2,0)</f>
        <v>dealer autoryzowany</v>
      </c>
      <c r="G223" s="5" t="str">
        <f>VLOOKUP(E223,Klienci!$C$2:$E$25,3,0)</f>
        <v>północny</v>
      </c>
      <c r="H223" s="9">
        <v>9209.24</v>
      </c>
      <c r="I223" s="9">
        <f t="shared" si="15"/>
        <v>2118.13</v>
      </c>
      <c r="J223" s="9">
        <f t="shared" si="16"/>
        <v>11327.369999999999</v>
      </c>
      <c r="K223" s="6">
        <f t="shared" si="17"/>
        <v>45199</v>
      </c>
      <c r="L223" s="6">
        <v>45203</v>
      </c>
      <c r="M223" s="5">
        <f t="shared" si="18"/>
        <v>4</v>
      </c>
      <c r="N223" s="5" t="str">
        <f t="shared" si="19"/>
        <v>kw.4</v>
      </c>
    </row>
    <row r="224" spans="1:14" x14ac:dyDescent="0.2">
      <c r="A224" s="5">
        <v>246</v>
      </c>
      <c r="B224" s="6">
        <v>45171</v>
      </c>
      <c r="C224" s="7" t="s">
        <v>11</v>
      </c>
      <c r="D224" s="8">
        <v>15</v>
      </c>
      <c r="E224" s="5" t="str">
        <f>VLOOKUP(D224,Klienci!$B$2:$C$25,2,0)</f>
        <v>T.GORAL BIALYSTOK</v>
      </c>
      <c r="F224" s="5" t="str">
        <f>VLOOKUP(E224,Klienci!$C$2:$D$25,2,0)</f>
        <v>dealer autoryzowany</v>
      </c>
      <c r="G224" s="5" t="str">
        <f>VLOOKUP(E224,Klienci!$C$2:$E$25,3,0)</f>
        <v>centralny i wschodni</v>
      </c>
      <c r="H224" s="9">
        <v>8957.9599999999991</v>
      </c>
      <c r="I224" s="9">
        <f t="shared" si="15"/>
        <v>2060.33</v>
      </c>
      <c r="J224" s="9">
        <f t="shared" si="16"/>
        <v>11018.289999999999</v>
      </c>
      <c r="K224" s="6">
        <f t="shared" si="17"/>
        <v>45201</v>
      </c>
      <c r="L224" s="6">
        <v>45206</v>
      </c>
      <c r="M224" s="5">
        <f t="shared" si="18"/>
        <v>5</v>
      </c>
      <c r="N224" s="5" t="str">
        <f t="shared" si="19"/>
        <v>kw.4</v>
      </c>
    </row>
    <row r="225" spans="1:14" x14ac:dyDescent="0.2">
      <c r="A225" s="5">
        <v>249</v>
      </c>
      <c r="B225" s="6">
        <v>45174</v>
      </c>
      <c r="C225" s="7" t="s">
        <v>11</v>
      </c>
      <c r="D225" s="8">
        <v>3</v>
      </c>
      <c r="E225" s="5" t="str">
        <f>VLOOKUP(D225,Klienci!$B$2:$C$25,2,0)</f>
        <v>WIGA SZCZECIN</v>
      </c>
      <c r="F225" s="5" t="str">
        <f>VLOOKUP(E225,Klienci!$C$2:$D$25,2,0)</f>
        <v>dealer autoryzowany</v>
      </c>
      <c r="G225" s="5" t="str">
        <f>VLOOKUP(E225,Klienci!$C$2:$E$25,3,0)</f>
        <v>północny</v>
      </c>
      <c r="H225" s="9">
        <v>7756.75</v>
      </c>
      <c r="I225" s="9">
        <f t="shared" si="15"/>
        <v>1784.05</v>
      </c>
      <c r="J225" s="9">
        <f t="shared" si="16"/>
        <v>9540.7999999999993</v>
      </c>
      <c r="K225" s="6">
        <f t="shared" si="17"/>
        <v>45204</v>
      </c>
      <c r="L225" s="6">
        <v>45204</v>
      </c>
      <c r="M225" s="5">
        <f t="shared" si="18"/>
        <v>0</v>
      </c>
      <c r="N225" s="5" t="str">
        <f t="shared" si="19"/>
        <v>kw.4</v>
      </c>
    </row>
    <row r="226" spans="1:14" x14ac:dyDescent="0.2">
      <c r="A226" s="5">
        <v>250</v>
      </c>
      <c r="B226" s="6">
        <v>45174</v>
      </c>
      <c r="C226" s="7" t="s">
        <v>11</v>
      </c>
      <c r="D226" s="8">
        <v>17</v>
      </c>
      <c r="E226" s="5" t="str">
        <f>VLOOKUP(D226,Klienci!$B$2:$C$25,2,0)</f>
        <v>GARIA OLSZTYN</v>
      </c>
      <c r="F226" s="5" t="str">
        <f>VLOOKUP(E226,Klienci!$C$2:$D$25,2,0)</f>
        <v>dealer autoryzowany</v>
      </c>
      <c r="G226" s="5" t="str">
        <f>VLOOKUP(E226,Klienci!$C$2:$E$25,3,0)</f>
        <v>północny</v>
      </c>
      <c r="H226" s="9">
        <v>7226.67</v>
      </c>
      <c r="I226" s="9">
        <f t="shared" si="15"/>
        <v>1662.13</v>
      </c>
      <c r="J226" s="9">
        <f t="shared" si="16"/>
        <v>8888.7999999999993</v>
      </c>
      <c r="K226" s="6">
        <f t="shared" si="17"/>
        <v>45204</v>
      </c>
      <c r="L226" s="6">
        <v>45207</v>
      </c>
      <c r="M226" s="5">
        <f t="shared" si="18"/>
        <v>3</v>
      </c>
      <c r="N226" s="5" t="str">
        <f t="shared" si="19"/>
        <v>kw.4</v>
      </c>
    </row>
    <row r="227" spans="1:14" x14ac:dyDescent="0.2">
      <c r="A227" s="5">
        <v>251</v>
      </c>
      <c r="B227" s="6">
        <v>45175</v>
      </c>
      <c r="C227" s="7" t="s">
        <v>11</v>
      </c>
      <c r="D227" s="8">
        <v>3</v>
      </c>
      <c r="E227" s="5" t="str">
        <f>VLOOKUP(D227,Klienci!$B$2:$C$25,2,0)</f>
        <v>WIGA SZCZECIN</v>
      </c>
      <c r="F227" s="5" t="str">
        <f>VLOOKUP(E227,Klienci!$C$2:$D$25,2,0)</f>
        <v>dealer autoryzowany</v>
      </c>
      <c r="G227" s="5" t="str">
        <f>VLOOKUP(E227,Klienci!$C$2:$E$25,3,0)</f>
        <v>północny</v>
      </c>
      <c r="H227" s="9">
        <v>10661.79</v>
      </c>
      <c r="I227" s="9">
        <f t="shared" si="15"/>
        <v>2452.21</v>
      </c>
      <c r="J227" s="9">
        <f t="shared" si="16"/>
        <v>13114</v>
      </c>
      <c r="K227" s="6">
        <f t="shared" si="17"/>
        <v>45205</v>
      </c>
      <c r="L227" s="6">
        <v>45206</v>
      </c>
      <c r="M227" s="5">
        <f t="shared" si="18"/>
        <v>1</v>
      </c>
      <c r="N227" s="5" t="str">
        <f t="shared" si="19"/>
        <v>kw.4</v>
      </c>
    </row>
    <row r="228" spans="1:14" x14ac:dyDescent="0.2">
      <c r="A228" s="5">
        <v>252</v>
      </c>
      <c r="B228" s="6">
        <v>45175</v>
      </c>
      <c r="C228" s="7" t="s">
        <v>11</v>
      </c>
      <c r="D228" s="8">
        <v>3</v>
      </c>
      <c r="E228" s="5" t="str">
        <f>VLOOKUP(D228,Klienci!$B$2:$C$25,2,0)</f>
        <v>WIGA SZCZECIN</v>
      </c>
      <c r="F228" s="5" t="str">
        <f>VLOOKUP(E228,Klienci!$C$2:$D$25,2,0)</f>
        <v>dealer autoryzowany</v>
      </c>
      <c r="G228" s="5" t="str">
        <f>VLOOKUP(E228,Klienci!$C$2:$E$25,3,0)</f>
        <v>północny</v>
      </c>
      <c r="H228" s="9">
        <v>10769.77</v>
      </c>
      <c r="I228" s="9">
        <f t="shared" si="15"/>
        <v>2477.0500000000002</v>
      </c>
      <c r="J228" s="9">
        <f t="shared" si="16"/>
        <v>13246.82</v>
      </c>
      <c r="K228" s="6">
        <f t="shared" si="17"/>
        <v>45205</v>
      </c>
      <c r="L228" s="6">
        <v>45204</v>
      </c>
      <c r="M228" s="5">
        <f t="shared" si="18"/>
        <v>-1</v>
      </c>
      <c r="N228" s="5" t="str">
        <f t="shared" si="19"/>
        <v>kw.4</v>
      </c>
    </row>
    <row r="229" spans="1:14" x14ac:dyDescent="0.2">
      <c r="A229" s="5">
        <v>253</v>
      </c>
      <c r="B229" s="6">
        <v>45179</v>
      </c>
      <c r="C229" s="7" t="s">
        <v>11</v>
      </c>
      <c r="D229" s="8">
        <v>15</v>
      </c>
      <c r="E229" s="5" t="str">
        <f>VLOOKUP(D229,Klienci!$B$2:$C$25,2,0)</f>
        <v>T.GORAL BIALYSTOK</v>
      </c>
      <c r="F229" s="5" t="str">
        <f>VLOOKUP(E229,Klienci!$C$2:$D$25,2,0)</f>
        <v>dealer autoryzowany</v>
      </c>
      <c r="G229" s="5" t="str">
        <f>VLOOKUP(E229,Klienci!$C$2:$E$25,3,0)</f>
        <v>centralny i wschodni</v>
      </c>
      <c r="H229" s="9">
        <v>10636.9</v>
      </c>
      <c r="I229" s="9">
        <f t="shared" si="15"/>
        <v>2446.4899999999998</v>
      </c>
      <c r="J229" s="9">
        <f t="shared" si="16"/>
        <v>13083.39</v>
      </c>
      <c r="K229" s="6">
        <f t="shared" si="17"/>
        <v>45209</v>
      </c>
      <c r="L229" s="6">
        <v>45211</v>
      </c>
      <c r="M229" s="5">
        <f t="shared" si="18"/>
        <v>2</v>
      </c>
      <c r="N229" s="5" t="str">
        <f t="shared" si="19"/>
        <v>kw.4</v>
      </c>
    </row>
    <row r="230" spans="1:14" x14ac:dyDescent="0.2">
      <c r="A230" s="5">
        <v>254</v>
      </c>
      <c r="B230" s="6">
        <v>45180</v>
      </c>
      <c r="C230" s="7" t="s">
        <v>12</v>
      </c>
      <c r="D230" s="8">
        <v>17</v>
      </c>
      <c r="E230" s="5" t="str">
        <f>VLOOKUP(D230,Klienci!$B$2:$C$25,2,0)</f>
        <v>GARIA OLSZTYN</v>
      </c>
      <c r="F230" s="5" t="str">
        <f>VLOOKUP(E230,Klienci!$C$2:$D$25,2,0)</f>
        <v>dealer autoryzowany</v>
      </c>
      <c r="G230" s="5" t="str">
        <f>VLOOKUP(E230,Klienci!$C$2:$E$25,3,0)</f>
        <v>północny</v>
      </c>
      <c r="H230" s="9">
        <v>4521.3500000000004</v>
      </c>
      <c r="I230" s="9">
        <f t="shared" si="15"/>
        <v>1039.9100000000001</v>
      </c>
      <c r="J230" s="9">
        <f t="shared" si="16"/>
        <v>5561.26</v>
      </c>
      <c r="K230" s="6">
        <f t="shared" si="17"/>
        <v>45210</v>
      </c>
      <c r="L230" s="6">
        <v>45212</v>
      </c>
      <c r="M230" s="5">
        <f t="shared" si="18"/>
        <v>2</v>
      </c>
      <c r="N230" s="5" t="str">
        <f t="shared" si="19"/>
        <v>kw.4</v>
      </c>
    </row>
    <row r="231" spans="1:14" x14ac:dyDescent="0.2">
      <c r="A231" s="5">
        <v>258</v>
      </c>
      <c r="B231" s="6">
        <v>45188</v>
      </c>
      <c r="C231" s="7" t="s">
        <v>11</v>
      </c>
      <c r="D231" s="8">
        <v>17</v>
      </c>
      <c r="E231" s="5" t="str">
        <f>VLOOKUP(D231,Klienci!$B$2:$C$25,2,0)</f>
        <v>GARIA OLSZTYN</v>
      </c>
      <c r="F231" s="5" t="str">
        <f>VLOOKUP(E231,Klienci!$C$2:$D$25,2,0)</f>
        <v>dealer autoryzowany</v>
      </c>
      <c r="G231" s="5" t="str">
        <f>VLOOKUP(E231,Klienci!$C$2:$E$25,3,0)</f>
        <v>północny</v>
      </c>
      <c r="H231" s="9">
        <v>4150.6000000000004</v>
      </c>
      <c r="I231" s="9">
        <f t="shared" si="15"/>
        <v>954.64</v>
      </c>
      <c r="J231" s="9">
        <f t="shared" si="16"/>
        <v>5105.2400000000007</v>
      </c>
      <c r="K231" s="6">
        <f t="shared" si="17"/>
        <v>45218</v>
      </c>
      <c r="L231" s="6">
        <v>45224</v>
      </c>
      <c r="M231" s="5">
        <f t="shared" si="18"/>
        <v>6</v>
      </c>
      <c r="N231" s="5" t="str">
        <f t="shared" si="19"/>
        <v>kw.4</v>
      </c>
    </row>
    <row r="232" spans="1:14" x14ac:dyDescent="0.2">
      <c r="A232" s="5">
        <v>259</v>
      </c>
      <c r="B232" s="6">
        <v>45189</v>
      </c>
      <c r="C232" s="7" t="s">
        <v>12</v>
      </c>
      <c r="D232" s="8">
        <v>3</v>
      </c>
      <c r="E232" s="5" t="str">
        <f>VLOOKUP(D232,Klienci!$B$2:$C$25,2,0)</f>
        <v>WIGA SZCZECIN</v>
      </c>
      <c r="F232" s="5" t="str">
        <f>VLOOKUP(E232,Klienci!$C$2:$D$25,2,0)</f>
        <v>dealer autoryzowany</v>
      </c>
      <c r="G232" s="5" t="str">
        <f>VLOOKUP(E232,Klienci!$C$2:$E$25,3,0)</f>
        <v>północny</v>
      </c>
      <c r="H232" s="9">
        <v>10775.13</v>
      </c>
      <c r="I232" s="9">
        <f t="shared" si="15"/>
        <v>2478.2800000000002</v>
      </c>
      <c r="J232" s="9">
        <f t="shared" si="16"/>
        <v>13253.41</v>
      </c>
      <c r="K232" s="6">
        <f t="shared" si="17"/>
        <v>45219</v>
      </c>
      <c r="L232" s="6">
        <v>45216</v>
      </c>
      <c r="M232" s="5">
        <f t="shared" si="18"/>
        <v>-3</v>
      </c>
      <c r="N232" s="5" t="str">
        <f t="shared" si="19"/>
        <v>kw.4</v>
      </c>
    </row>
    <row r="233" spans="1:14" x14ac:dyDescent="0.2">
      <c r="A233" s="5">
        <v>260</v>
      </c>
      <c r="B233" s="6">
        <v>45191</v>
      </c>
      <c r="C233" s="7" t="s">
        <v>12</v>
      </c>
      <c r="D233" s="8">
        <v>17</v>
      </c>
      <c r="E233" s="5" t="str">
        <f>VLOOKUP(D233,Klienci!$B$2:$C$25,2,0)</f>
        <v>GARIA OLSZTYN</v>
      </c>
      <c r="F233" s="5" t="str">
        <f>VLOOKUP(E233,Klienci!$C$2:$D$25,2,0)</f>
        <v>dealer autoryzowany</v>
      </c>
      <c r="G233" s="5" t="str">
        <f>VLOOKUP(E233,Klienci!$C$2:$E$25,3,0)</f>
        <v>północny</v>
      </c>
      <c r="H233" s="9">
        <v>7340.45</v>
      </c>
      <c r="I233" s="9">
        <f t="shared" si="15"/>
        <v>1688.3</v>
      </c>
      <c r="J233" s="9">
        <f t="shared" si="16"/>
        <v>9028.75</v>
      </c>
      <c r="K233" s="6">
        <f t="shared" si="17"/>
        <v>45221</v>
      </c>
      <c r="L233" s="6">
        <v>45223</v>
      </c>
      <c r="M233" s="5">
        <f t="shared" si="18"/>
        <v>2</v>
      </c>
      <c r="N233" s="5" t="str">
        <f t="shared" si="19"/>
        <v>kw.4</v>
      </c>
    </row>
    <row r="234" spans="1:14" x14ac:dyDescent="0.2">
      <c r="A234" s="5">
        <v>261</v>
      </c>
      <c r="B234" s="6">
        <v>45192</v>
      </c>
      <c r="C234" s="7" t="s">
        <v>11</v>
      </c>
      <c r="D234" s="8">
        <v>6</v>
      </c>
      <c r="E234" s="5" t="str">
        <f>VLOOKUP(D234,Klienci!$B$2:$C$25,2,0)</f>
        <v>WSCHOD BIALYSTOK</v>
      </c>
      <c r="F234" s="5" t="str">
        <f>VLOOKUP(E234,Klienci!$C$2:$D$25,2,0)</f>
        <v>dealer autoryzowany</v>
      </c>
      <c r="G234" s="5" t="str">
        <f>VLOOKUP(E234,Klienci!$C$2:$E$25,3,0)</f>
        <v>centralny i wschodni</v>
      </c>
      <c r="H234" s="9">
        <v>2042.96</v>
      </c>
      <c r="I234" s="9">
        <f t="shared" si="15"/>
        <v>469.88</v>
      </c>
      <c r="J234" s="9">
        <f t="shared" si="16"/>
        <v>2512.84</v>
      </c>
      <c r="K234" s="6">
        <f t="shared" si="17"/>
        <v>45222</v>
      </c>
      <c r="L234" s="6">
        <v>45216</v>
      </c>
      <c r="M234" s="5">
        <f t="shared" si="18"/>
        <v>-6</v>
      </c>
      <c r="N234" s="5" t="str">
        <f t="shared" si="19"/>
        <v>kw.4</v>
      </c>
    </row>
    <row r="235" spans="1:14" x14ac:dyDescent="0.2">
      <c r="A235" s="5">
        <v>262</v>
      </c>
      <c r="B235" s="6">
        <v>45197</v>
      </c>
      <c r="C235" s="7" t="s">
        <v>12</v>
      </c>
      <c r="D235" s="8">
        <v>3</v>
      </c>
      <c r="E235" s="5" t="str">
        <f>VLOOKUP(D235,Klienci!$B$2:$C$25,2,0)</f>
        <v>WIGA SZCZECIN</v>
      </c>
      <c r="F235" s="5" t="str">
        <f>VLOOKUP(E235,Klienci!$C$2:$D$25,2,0)</f>
        <v>dealer autoryzowany</v>
      </c>
      <c r="G235" s="5" t="str">
        <f>VLOOKUP(E235,Klienci!$C$2:$E$25,3,0)</f>
        <v>północny</v>
      </c>
      <c r="H235" s="9">
        <v>9895.7000000000007</v>
      </c>
      <c r="I235" s="9">
        <f t="shared" si="15"/>
        <v>2276.0100000000002</v>
      </c>
      <c r="J235" s="9">
        <f t="shared" si="16"/>
        <v>12171.710000000001</v>
      </c>
      <c r="K235" s="6">
        <f t="shared" si="17"/>
        <v>45227</v>
      </c>
      <c r="L235" s="6">
        <v>45228</v>
      </c>
      <c r="M235" s="5">
        <f t="shared" si="18"/>
        <v>1</v>
      </c>
      <c r="N235" s="5" t="str">
        <f t="shared" si="19"/>
        <v>kw.4</v>
      </c>
    </row>
    <row r="236" spans="1:14" x14ac:dyDescent="0.2">
      <c r="A236" s="5">
        <v>264</v>
      </c>
      <c r="B236" s="6">
        <v>45198</v>
      </c>
      <c r="C236" s="7" t="s">
        <v>11</v>
      </c>
      <c r="D236" s="8">
        <v>2</v>
      </c>
      <c r="E236" s="5" t="str">
        <f>VLOOKUP(D236,Klienci!$B$2:$C$25,2,0)</f>
        <v>O.W.P.T. POZNAN</v>
      </c>
      <c r="F236" s="5" t="str">
        <f>VLOOKUP(E236,Klienci!$C$2:$D$25,2,0)</f>
        <v>dealer autoryzowany</v>
      </c>
      <c r="G236" s="5" t="str">
        <f>VLOOKUP(E236,Klienci!$C$2:$E$25,3,0)</f>
        <v>zachodni</v>
      </c>
      <c r="H236" s="9">
        <v>6742.91</v>
      </c>
      <c r="I236" s="9">
        <f t="shared" si="15"/>
        <v>1550.87</v>
      </c>
      <c r="J236" s="9">
        <f t="shared" si="16"/>
        <v>8293.7799999999988</v>
      </c>
      <c r="K236" s="6">
        <f t="shared" si="17"/>
        <v>45228</v>
      </c>
      <c r="L236" s="6">
        <v>45235</v>
      </c>
      <c r="M236" s="5">
        <f t="shared" si="18"/>
        <v>7</v>
      </c>
      <c r="N236" s="5" t="str">
        <f t="shared" si="19"/>
        <v>kw.4</v>
      </c>
    </row>
    <row r="237" spans="1:14" x14ac:dyDescent="0.2">
      <c r="A237" s="5">
        <v>265</v>
      </c>
      <c r="B237" s="6">
        <v>45199</v>
      </c>
      <c r="C237" s="7" t="s">
        <v>11</v>
      </c>
      <c r="D237" s="8">
        <v>2</v>
      </c>
      <c r="E237" s="5" t="str">
        <f>VLOOKUP(D237,Klienci!$B$2:$C$25,2,0)</f>
        <v>O.W.P.T. POZNAN</v>
      </c>
      <c r="F237" s="5" t="str">
        <f>VLOOKUP(E237,Klienci!$C$2:$D$25,2,0)</f>
        <v>dealer autoryzowany</v>
      </c>
      <c r="G237" s="5" t="str">
        <f>VLOOKUP(E237,Klienci!$C$2:$E$25,3,0)</f>
        <v>zachodni</v>
      </c>
      <c r="H237" s="9">
        <v>8672.76</v>
      </c>
      <c r="I237" s="9">
        <f t="shared" si="15"/>
        <v>1994.73</v>
      </c>
      <c r="J237" s="9">
        <f t="shared" si="16"/>
        <v>10667.49</v>
      </c>
      <c r="K237" s="6">
        <f t="shared" si="17"/>
        <v>45229</v>
      </c>
      <c r="L237" s="6">
        <v>45230</v>
      </c>
      <c r="M237" s="5">
        <f t="shared" si="18"/>
        <v>1</v>
      </c>
      <c r="N237" s="5" t="str">
        <f t="shared" si="19"/>
        <v>kw.4</v>
      </c>
    </row>
    <row r="238" spans="1:14" x14ac:dyDescent="0.2">
      <c r="A238" s="5">
        <v>266</v>
      </c>
      <c r="B238" s="6">
        <v>45201</v>
      </c>
      <c r="C238" s="7" t="s">
        <v>12</v>
      </c>
      <c r="D238" s="8">
        <v>3</v>
      </c>
      <c r="E238" s="5" t="str">
        <f>VLOOKUP(D238,Klienci!$B$2:$C$25,2,0)</f>
        <v>WIGA SZCZECIN</v>
      </c>
      <c r="F238" s="5" t="str">
        <f>VLOOKUP(E238,Klienci!$C$2:$D$25,2,0)</f>
        <v>dealer autoryzowany</v>
      </c>
      <c r="G238" s="5" t="str">
        <f>VLOOKUP(E238,Klienci!$C$2:$E$25,3,0)</f>
        <v>północny</v>
      </c>
      <c r="H238" s="9">
        <v>9560.94</v>
      </c>
      <c r="I238" s="9">
        <f t="shared" si="15"/>
        <v>2199.02</v>
      </c>
      <c r="J238" s="9">
        <f t="shared" si="16"/>
        <v>11759.960000000001</v>
      </c>
      <c r="K238" s="6">
        <f t="shared" si="17"/>
        <v>45232</v>
      </c>
      <c r="L238" s="6">
        <v>45243</v>
      </c>
      <c r="M238" s="5">
        <f t="shared" si="18"/>
        <v>11</v>
      </c>
      <c r="N238" s="5" t="str">
        <f t="shared" si="19"/>
        <v>kw.4</v>
      </c>
    </row>
    <row r="239" spans="1:14" x14ac:dyDescent="0.2">
      <c r="A239" s="5">
        <v>267</v>
      </c>
      <c r="B239" s="6">
        <v>45201</v>
      </c>
      <c r="C239" s="7" t="s">
        <v>12</v>
      </c>
      <c r="D239" s="8">
        <v>17</v>
      </c>
      <c r="E239" s="5" t="str">
        <f>VLOOKUP(D239,Klienci!$B$2:$C$25,2,0)</f>
        <v>GARIA OLSZTYN</v>
      </c>
      <c r="F239" s="5" t="str">
        <f>VLOOKUP(E239,Klienci!$C$2:$D$25,2,0)</f>
        <v>dealer autoryzowany</v>
      </c>
      <c r="G239" s="5" t="str">
        <f>VLOOKUP(E239,Klienci!$C$2:$E$25,3,0)</f>
        <v>północny</v>
      </c>
      <c r="H239" s="9">
        <v>4211.1400000000003</v>
      </c>
      <c r="I239" s="9">
        <f t="shared" si="15"/>
        <v>968.56</v>
      </c>
      <c r="J239" s="9">
        <f t="shared" si="16"/>
        <v>5179.7000000000007</v>
      </c>
      <c r="K239" s="6">
        <f t="shared" si="17"/>
        <v>45232</v>
      </c>
      <c r="L239" s="6">
        <v>45239</v>
      </c>
      <c r="M239" s="5">
        <f t="shared" si="18"/>
        <v>7</v>
      </c>
      <c r="N239" s="5" t="str">
        <f t="shared" si="19"/>
        <v>kw.4</v>
      </c>
    </row>
    <row r="240" spans="1:14" x14ac:dyDescent="0.2">
      <c r="A240" s="5">
        <v>269</v>
      </c>
      <c r="B240" s="6">
        <v>45202</v>
      </c>
      <c r="C240" s="7" t="s">
        <v>11</v>
      </c>
      <c r="D240" s="8">
        <v>15</v>
      </c>
      <c r="E240" s="5" t="str">
        <f>VLOOKUP(D240,Klienci!$B$2:$C$25,2,0)</f>
        <v>T.GORAL BIALYSTOK</v>
      </c>
      <c r="F240" s="5" t="str">
        <f>VLOOKUP(E240,Klienci!$C$2:$D$25,2,0)</f>
        <v>dealer autoryzowany</v>
      </c>
      <c r="G240" s="5" t="str">
        <f>VLOOKUP(E240,Klienci!$C$2:$E$25,3,0)</f>
        <v>centralny i wschodni</v>
      </c>
      <c r="H240" s="9">
        <v>10973.36</v>
      </c>
      <c r="I240" s="9">
        <f t="shared" si="15"/>
        <v>2523.87</v>
      </c>
      <c r="J240" s="9">
        <f t="shared" si="16"/>
        <v>13497.23</v>
      </c>
      <c r="K240" s="6">
        <f t="shared" si="17"/>
        <v>45233</v>
      </c>
      <c r="L240" s="6">
        <v>45237</v>
      </c>
      <c r="M240" s="5">
        <f t="shared" si="18"/>
        <v>4</v>
      </c>
      <c r="N240" s="5" t="str">
        <f t="shared" si="19"/>
        <v>kw.4</v>
      </c>
    </row>
    <row r="241" spans="1:14" x14ac:dyDescent="0.2">
      <c r="A241" s="5">
        <v>270</v>
      </c>
      <c r="B241" s="6">
        <v>45203</v>
      </c>
      <c r="C241" s="7" t="s">
        <v>11</v>
      </c>
      <c r="D241" s="8">
        <v>4</v>
      </c>
      <c r="E241" s="5" t="str">
        <f>VLOOKUP(D241,Klienci!$B$2:$C$25,2,0)</f>
        <v>KAR-PEK POZNAN</v>
      </c>
      <c r="F241" s="5" t="str">
        <f>VLOOKUP(E241,Klienci!$C$2:$D$25,2,0)</f>
        <v>dealer autoryzowany</v>
      </c>
      <c r="G241" s="5" t="str">
        <f>VLOOKUP(E241,Klienci!$C$2:$E$25,3,0)</f>
        <v>zachodni</v>
      </c>
      <c r="H241" s="9">
        <v>20366.21</v>
      </c>
      <c r="I241" s="9">
        <f t="shared" si="15"/>
        <v>4684.2299999999996</v>
      </c>
      <c r="J241" s="9">
        <f t="shared" si="16"/>
        <v>25050.44</v>
      </c>
      <c r="K241" s="6">
        <f t="shared" si="17"/>
        <v>45234</v>
      </c>
      <c r="L241" s="6">
        <v>45236</v>
      </c>
      <c r="M241" s="5">
        <f t="shared" si="18"/>
        <v>2</v>
      </c>
      <c r="N241" s="5" t="str">
        <f t="shared" si="19"/>
        <v>kw.4</v>
      </c>
    </row>
    <row r="242" spans="1:14" x14ac:dyDescent="0.2">
      <c r="A242" s="5">
        <v>273</v>
      </c>
      <c r="B242" s="6">
        <v>45205</v>
      </c>
      <c r="C242" s="7" t="s">
        <v>12</v>
      </c>
      <c r="D242" s="8">
        <v>3</v>
      </c>
      <c r="E242" s="5" t="str">
        <f>VLOOKUP(D242,Klienci!$B$2:$C$25,2,0)</f>
        <v>WIGA SZCZECIN</v>
      </c>
      <c r="F242" s="5" t="str">
        <f>VLOOKUP(E242,Klienci!$C$2:$D$25,2,0)</f>
        <v>dealer autoryzowany</v>
      </c>
      <c r="G242" s="5" t="str">
        <f>VLOOKUP(E242,Klienci!$C$2:$E$25,3,0)</f>
        <v>północny</v>
      </c>
      <c r="H242" s="9">
        <v>8768.16</v>
      </c>
      <c r="I242" s="9">
        <f t="shared" si="15"/>
        <v>2016.68</v>
      </c>
      <c r="J242" s="9">
        <f t="shared" si="16"/>
        <v>10784.84</v>
      </c>
      <c r="K242" s="6">
        <f t="shared" si="17"/>
        <v>45236</v>
      </c>
      <c r="L242" s="6">
        <v>45236</v>
      </c>
      <c r="M242" s="5">
        <f t="shared" si="18"/>
        <v>0</v>
      </c>
      <c r="N242" s="5" t="str">
        <f t="shared" si="19"/>
        <v>kw.4</v>
      </c>
    </row>
    <row r="243" spans="1:14" x14ac:dyDescent="0.2">
      <c r="A243" s="5">
        <v>275</v>
      </c>
      <c r="B243" s="6">
        <v>45205</v>
      </c>
      <c r="C243" s="7" t="s">
        <v>11</v>
      </c>
      <c r="D243" s="8">
        <v>17</v>
      </c>
      <c r="E243" s="5" t="str">
        <f>VLOOKUP(D243,Klienci!$B$2:$C$25,2,0)</f>
        <v>GARIA OLSZTYN</v>
      </c>
      <c r="F243" s="5" t="str">
        <f>VLOOKUP(E243,Klienci!$C$2:$D$25,2,0)</f>
        <v>dealer autoryzowany</v>
      </c>
      <c r="G243" s="5" t="str">
        <f>VLOOKUP(E243,Klienci!$C$2:$E$25,3,0)</f>
        <v>północny</v>
      </c>
      <c r="H243" s="9">
        <v>8664.09</v>
      </c>
      <c r="I243" s="9">
        <f t="shared" si="15"/>
        <v>1992.74</v>
      </c>
      <c r="J243" s="9">
        <f t="shared" si="16"/>
        <v>10656.83</v>
      </c>
      <c r="K243" s="6">
        <f t="shared" si="17"/>
        <v>45236</v>
      </c>
      <c r="L243" s="6">
        <v>45246</v>
      </c>
      <c r="M243" s="5">
        <f t="shared" si="18"/>
        <v>10</v>
      </c>
      <c r="N243" s="5" t="str">
        <f t="shared" si="19"/>
        <v>kw.4</v>
      </c>
    </row>
    <row r="244" spans="1:14" x14ac:dyDescent="0.2">
      <c r="A244" s="5">
        <v>276</v>
      </c>
      <c r="B244" s="6">
        <v>45205</v>
      </c>
      <c r="C244" s="7" t="s">
        <v>11</v>
      </c>
      <c r="D244" s="8">
        <v>17</v>
      </c>
      <c r="E244" s="5" t="str">
        <f>VLOOKUP(D244,Klienci!$B$2:$C$25,2,0)</f>
        <v>GARIA OLSZTYN</v>
      </c>
      <c r="F244" s="5" t="str">
        <f>VLOOKUP(E244,Klienci!$C$2:$D$25,2,0)</f>
        <v>dealer autoryzowany</v>
      </c>
      <c r="G244" s="5" t="str">
        <f>VLOOKUP(E244,Klienci!$C$2:$E$25,3,0)</f>
        <v>północny</v>
      </c>
      <c r="H244" s="9">
        <v>7181.48</v>
      </c>
      <c r="I244" s="9">
        <f t="shared" si="15"/>
        <v>1651.74</v>
      </c>
      <c r="J244" s="9">
        <f t="shared" si="16"/>
        <v>8833.2199999999993</v>
      </c>
      <c r="K244" s="6">
        <f t="shared" si="17"/>
        <v>45236</v>
      </c>
      <c r="L244" s="6">
        <v>45245</v>
      </c>
      <c r="M244" s="5">
        <f t="shared" si="18"/>
        <v>9</v>
      </c>
      <c r="N244" s="5" t="str">
        <f t="shared" si="19"/>
        <v>kw.4</v>
      </c>
    </row>
    <row r="245" spans="1:14" x14ac:dyDescent="0.2">
      <c r="A245" s="5">
        <v>277</v>
      </c>
      <c r="B245" s="6">
        <v>45207</v>
      </c>
      <c r="C245" s="7" t="s">
        <v>12</v>
      </c>
      <c r="D245" s="8">
        <v>2</v>
      </c>
      <c r="E245" s="5" t="str">
        <f>VLOOKUP(D245,Klienci!$B$2:$C$25,2,0)</f>
        <v>O.W.P.T. POZNAN</v>
      </c>
      <c r="F245" s="5" t="str">
        <f>VLOOKUP(E245,Klienci!$C$2:$D$25,2,0)</f>
        <v>dealer autoryzowany</v>
      </c>
      <c r="G245" s="5" t="str">
        <f>VLOOKUP(E245,Klienci!$C$2:$E$25,3,0)</f>
        <v>zachodni</v>
      </c>
      <c r="H245" s="9">
        <v>3533.08</v>
      </c>
      <c r="I245" s="9">
        <f t="shared" si="15"/>
        <v>812.61</v>
      </c>
      <c r="J245" s="9">
        <f t="shared" si="16"/>
        <v>4345.6899999999996</v>
      </c>
      <c r="K245" s="6">
        <f t="shared" si="17"/>
        <v>45238</v>
      </c>
      <c r="L245" s="6">
        <v>45245</v>
      </c>
      <c r="M245" s="5">
        <f t="shared" si="18"/>
        <v>7</v>
      </c>
      <c r="N245" s="5" t="str">
        <f t="shared" si="19"/>
        <v>kw.4</v>
      </c>
    </row>
    <row r="246" spans="1:14" x14ac:dyDescent="0.2">
      <c r="A246" s="5">
        <v>278</v>
      </c>
      <c r="B246" s="6">
        <v>45207</v>
      </c>
      <c r="C246" s="7" t="s">
        <v>11</v>
      </c>
      <c r="D246" s="8">
        <v>4</v>
      </c>
      <c r="E246" s="5" t="str">
        <f>VLOOKUP(D246,Klienci!$B$2:$C$25,2,0)</f>
        <v>KAR-PEK POZNAN</v>
      </c>
      <c r="F246" s="5" t="str">
        <f>VLOOKUP(E246,Klienci!$C$2:$D$25,2,0)</f>
        <v>dealer autoryzowany</v>
      </c>
      <c r="G246" s="5" t="str">
        <f>VLOOKUP(E246,Klienci!$C$2:$E$25,3,0)</f>
        <v>zachodni</v>
      </c>
      <c r="H246" s="9">
        <v>22590.07</v>
      </c>
      <c r="I246" s="9">
        <f t="shared" si="15"/>
        <v>5195.72</v>
      </c>
      <c r="J246" s="9">
        <f t="shared" si="16"/>
        <v>27785.79</v>
      </c>
      <c r="K246" s="6">
        <f t="shared" si="17"/>
        <v>45238</v>
      </c>
      <c r="L246" s="6">
        <v>45240</v>
      </c>
      <c r="M246" s="5">
        <f t="shared" si="18"/>
        <v>2</v>
      </c>
      <c r="N246" s="5" t="str">
        <f t="shared" si="19"/>
        <v>kw.4</v>
      </c>
    </row>
    <row r="247" spans="1:14" x14ac:dyDescent="0.2">
      <c r="A247" s="5">
        <v>280</v>
      </c>
      <c r="B247" s="6">
        <v>45210</v>
      </c>
      <c r="C247" s="7" t="s">
        <v>11</v>
      </c>
      <c r="D247" s="8">
        <v>4</v>
      </c>
      <c r="E247" s="5" t="str">
        <f>VLOOKUP(D247,Klienci!$B$2:$C$25,2,0)</f>
        <v>KAR-PEK POZNAN</v>
      </c>
      <c r="F247" s="5" t="str">
        <f>VLOOKUP(E247,Klienci!$C$2:$D$25,2,0)</f>
        <v>dealer autoryzowany</v>
      </c>
      <c r="G247" s="5" t="str">
        <f>VLOOKUP(E247,Klienci!$C$2:$E$25,3,0)</f>
        <v>zachodni</v>
      </c>
      <c r="H247" s="9">
        <v>21129.89</v>
      </c>
      <c r="I247" s="9">
        <f t="shared" si="15"/>
        <v>4859.87</v>
      </c>
      <c r="J247" s="9">
        <f t="shared" si="16"/>
        <v>25989.759999999998</v>
      </c>
      <c r="K247" s="6">
        <f t="shared" si="17"/>
        <v>45241</v>
      </c>
      <c r="L247" s="6">
        <v>45241</v>
      </c>
      <c r="M247" s="5">
        <f t="shared" si="18"/>
        <v>0</v>
      </c>
      <c r="N247" s="5" t="str">
        <f t="shared" si="19"/>
        <v>kw.4</v>
      </c>
    </row>
    <row r="248" spans="1:14" x14ac:dyDescent="0.2">
      <c r="A248" s="5">
        <v>284</v>
      </c>
      <c r="B248" s="6">
        <v>45213</v>
      </c>
      <c r="C248" s="7" t="s">
        <v>11</v>
      </c>
      <c r="D248" s="8">
        <v>3</v>
      </c>
      <c r="E248" s="5" t="str">
        <f>VLOOKUP(D248,Klienci!$B$2:$C$25,2,0)</f>
        <v>WIGA SZCZECIN</v>
      </c>
      <c r="F248" s="5" t="str">
        <f>VLOOKUP(E248,Klienci!$C$2:$D$25,2,0)</f>
        <v>dealer autoryzowany</v>
      </c>
      <c r="G248" s="5" t="str">
        <f>VLOOKUP(E248,Klienci!$C$2:$E$25,3,0)</f>
        <v>północny</v>
      </c>
      <c r="H248" s="9">
        <v>7239.35</v>
      </c>
      <c r="I248" s="9">
        <f t="shared" si="15"/>
        <v>1665.05</v>
      </c>
      <c r="J248" s="9">
        <f t="shared" si="16"/>
        <v>8904.4</v>
      </c>
      <c r="K248" s="6">
        <f t="shared" si="17"/>
        <v>45244</v>
      </c>
      <c r="L248" s="6">
        <v>45241</v>
      </c>
      <c r="M248" s="5">
        <f t="shared" si="18"/>
        <v>-3</v>
      </c>
      <c r="N248" s="5" t="str">
        <f t="shared" si="19"/>
        <v>kw.4</v>
      </c>
    </row>
    <row r="249" spans="1:14" x14ac:dyDescent="0.2">
      <c r="A249" s="5">
        <v>287</v>
      </c>
      <c r="B249" s="6">
        <v>45215</v>
      </c>
      <c r="C249" s="7" t="s">
        <v>12</v>
      </c>
      <c r="D249" s="8">
        <v>17</v>
      </c>
      <c r="E249" s="5" t="str">
        <f>VLOOKUP(D249,Klienci!$B$2:$C$25,2,0)</f>
        <v>GARIA OLSZTYN</v>
      </c>
      <c r="F249" s="5" t="str">
        <f>VLOOKUP(E249,Klienci!$C$2:$D$25,2,0)</f>
        <v>dealer autoryzowany</v>
      </c>
      <c r="G249" s="5" t="str">
        <f>VLOOKUP(E249,Klienci!$C$2:$E$25,3,0)</f>
        <v>północny</v>
      </c>
      <c r="H249" s="9">
        <v>5994.91</v>
      </c>
      <c r="I249" s="9">
        <f t="shared" si="15"/>
        <v>1378.83</v>
      </c>
      <c r="J249" s="9">
        <f t="shared" si="16"/>
        <v>7373.74</v>
      </c>
      <c r="K249" s="6">
        <f t="shared" si="17"/>
        <v>45246</v>
      </c>
      <c r="L249" s="6">
        <v>45251</v>
      </c>
      <c r="M249" s="5">
        <f t="shared" si="18"/>
        <v>5</v>
      </c>
      <c r="N249" s="5" t="str">
        <f t="shared" si="19"/>
        <v>kw.4</v>
      </c>
    </row>
    <row r="250" spans="1:14" x14ac:dyDescent="0.2">
      <c r="A250" s="5">
        <v>289</v>
      </c>
      <c r="B250" s="6">
        <v>45216</v>
      </c>
      <c r="C250" s="7" t="s">
        <v>12</v>
      </c>
      <c r="D250" s="8">
        <v>17</v>
      </c>
      <c r="E250" s="5" t="str">
        <f>VLOOKUP(D250,Klienci!$B$2:$C$25,2,0)</f>
        <v>GARIA OLSZTYN</v>
      </c>
      <c r="F250" s="5" t="str">
        <f>VLOOKUP(E250,Klienci!$C$2:$D$25,2,0)</f>
        <v>dealer autoryzowany</v>
      </c>
      <c r="G250" s="5" t="str">
        <f>VLOOKUP(E250,Klienci!$C$2:$E$25,3,0)</f>
        <v>północny</v>
      </c>
      <c r="H250" s="9">
        <v>5842.65</v>
      </c>
      <c r="I250" s="9">
        <f t="shared" si="15"/>
        <v>1343.81</v>
      </c>
      <c r="J250" s="9">
        <f t="shared" si="16"/>
        <v>7186.4599999999991</v>
      </c>
      <c r="K250" s="6">
        <f t="shared" si="17"/>
        <v>45247</v>
      </c>
      <c r="L250" s="6">
        <v>45253</v>
      </c>
      <c r="M250" s="5">
        <f t="shared" si="18"/>
        <v>6</v>
      </c>
      <c r="N250" s="5" t="str">
        <f t="shared" si="19"/>
        <v>kw.4</v>
      </c>
    </row>
    <row r="251" spans="1:14" x14ac:dyDescent="0.2">
      <c r="A251" s="5">
        <v>291</v>
      </c>
      <c r="B251" s="6">
        <v>45219</v>
      </c>
      <c r="C251" s="7" t="s">
        <v>11</v>
      </c>
      <c r="D251" s="8">
        <v>1</v>
      </c>
      <c r="E251" s="5" t="str">
        <f>VLOOKUP(D251,Klienci!$B$2:$C$25,2,0)</f>
        <v>JAFAN WARSZAWA</v>
      </c>
      <c r="F251" s="5" t="str">
        <f>VLOOKUP(E251,Klienci!$C$2:$D$25,2,0)</f>
        <v>dealer autoryzowany</v>
      </c>
      <c r="G251" s="5" t="str">
        <f>VLOOKUP(E251,Klienci!$C$2:$E$25,3,0)</f>
        <v>centralny i wschodni</v>
      </c>
      <c r="H251" s="9">
        <v>10884.88</v>
      </c>
      <c r="I251" s="9">
        <f t="shared" si="15"/>
        <v>2503.52</v>
      </c>
      <c r="J251" s="9">
        <f t="shared" si="16"/>
        <v>13388.4</v>
      </c>
      <c r="K251" s="6">
        <f t="shared" si="17"/>
        <v>45250</v>
      </c>
      <c r="L251" s="6">
        <v>45247</v>
      </c>
      <c r="M251" s="5">
        <f t="shared" si="18"/>
        <v>-3</v>
      </c>
      <c r="N251" s="5" t="str">
        <f t="shared" si="19"/>
        <v>kw.4</v>
      </c>
    </row>
    <row r="252" spans="1:14" x14ac:dyDescent="0.2">
      <c r="A252" s="5">
        <v>292</v>
      </c>
      <c r="B252" s="6">
        <v>45222</v>
      </c>
      <c r="C252" s="7" t="s">
        <v>11</v>
      </c>
      <c r="D252" s="8">
        <v>17</v>
      </c>
      <c r="E252" s="5" t="str">
        <f>VLOOKUP(D252,Klienci!$B$2:$C$25,2,0)</f>
        <v>GARIA OLSZTYN</v>
      </c>
      <c r="F252" s="5" t="str">
        <f>VLOOKUP(E252,Klienci!$C$2:$D$25,2,0)</f>
        <v>dealer autoryzowany</v>
      </c>
      <c r="G252" s="5" t="str">
        <f>VLOOKUP(E252,Klienci!$C$2:$E$25,3,0)</f>
        <v>północny</v>
      </c>
      <c r="H252" s="9">
        <v>9231.34</v>
      </c>
      <c r="I252" s="9">
        <f t="shared" si="15"/>
        <v>2123.21</v>
      </c>
      <c r="J252" s="9">
        <f t="shared" si="16"/>
        <v>11354.55</v>
      </c>
      <c r="K252" s="6">
        <f t="shared" si="17"/>
        <v>45253</v>
      </c>
      <c r="L252" s="6">
        <v>45256</v>
      </c>
      <c r="M252" s="5">
        <f t="shared" si="18"/>
        <v>3</v>
      </c>
      <c r="N252" s="5" t="str">
        <f t="shared" si="19"/>
        <v>kw.4</v>
      </c>
    </row>
    <row r="253" spans="1:14" x14ac:dyDescent="0.2">
      <c r="A253" s="5">
        <v>295</v>
      </c>
      <c r="B253" s="6">
        <v>45225</v>
      </c>
      <c r="C253" s="7" t="s">
        <v>11</v>
      </c>
      <c r="D253" s="8">
        <v>17</v>
      </c>
      <c r="E253" s="5" t="str">
        <f>VLOOKUP(D253,Klienci!$B$2:$C$25,2,0)</f>
        <v>GARIA OLSZTYN</v>
      </c>
      <c r="F253" s="5" t="str">
        <f>VLOOKUP(E253,Klienci!$C$2:$D$25,2,0)</f>
        <v>dealer autoryzowany</v>
      </c>
      <c r="G253" s="5" t="str">
        <f>VLOOKUP(E253,Klienci!$C$2:$E$25,3,0)</f>
        <v>północny</v>
      </c>
      <c r="H253" s="9">
        <v>9372.31</v>
      </c>
      <c r="I253" s="9">
        <f t="shared" si="15"/>
        <v>2155.63</v>
      </c>
      <c r="J253" s="9">
        <f t="shared" si="16"/>
        <v>11527.939999999999</v>
      </c>
      <c r="K253" s="6">
        <f t="shared" si="17"/>
        <v>45256</v>
      </c>
      <c r="L253" s="6">
        <v>45262</v>
      </c>
      <c r="M253" s="5">
        <f t="shared" si="18"/>
        <v>6</v>
      </c>
      <c r="N253" s="5" t="str">
        <f t="shared" si="19"/>
        <v>kw.4</v>
      </c>
    </row>
    <row r="254" spans="1:14" x14ac:dyDescent="0.2">
      <c r="A254" s="5">
        <v>296</v>
      </c>
      <c r="B254" s="6">
        <v>45227</v>
      </c>
      <c r="C254" s="7" t="s">
        <v>11</v>
      </c>
      <c r="D254" s="8">
        <v>2</v>
      </c>
      <c r="E254" s="5" t="str">
        <f>VLOOKUP(D254,Klienci!$B$2:$C$25,2,0)</f>
        <v>O.W.P.T. POZNAN</v>
      </c>
      <c r="F254" s="5" t="str">
        <f>VLOOKUP(E254,Klienci!$C$2:$D$25,2,0)</f>
        <v>dealer autoryzowany</v>
      </c>
      <c r="G254" s="5" t="str">
        <f>VLOOKUP(E254,Klienci!$C$2:$E$25,3,0)</f>
        <v>zachodni</v>
      </c>
      <c r="H254" s="9">
        <v>9878.93</v>
      </c>
      <c r="I254" s="9">
        <f t="shared" si="15"/>
        <v>2272.15</v>
      </c>
      <c r="J254" s="9">
        <f t="shared" si="16"/>
        <v>12151.08</v>
      </c>
      <c r="K254" s="6">
        <f t="shared" si="17"/>
        <v>45258</v>
      </c>
      <c r="L254" s="6">
        <v>45255</v>
      </c>
      <c r="M254" s="5">
        <f t="shared" si="18"/>
        <v>-3</v>
      </c>
      <c r="N254" s="5" t="str">
        <f t="shared" si="19"/>
        <v>kw.4</v>
      </c>
    </row>
    <row r="255" spans="1:14" x14ac:dyDescent="0.2">
      <c r="A255" s="5">
        <v>297</v>
      </c>
      <c r="B255" s="6">
        <v>45227</v>
      </c>
      <c r="C255" s="7" t="s">
        <v>12</v>
      </c>
      <c r="D255" s="8">
        <v>3</v>
      </c>
      <c r="E255" s="5" t="str">
        <f>VLOOKUP(D255,Klienci!$B$2:$C$25,2,0)</f>
        <v>WIGA SZCZECIN</v>
      </c>
      <c r="F255" s="5" t="str">
        <f>VLOOKUP(E255,Klienci!$C$2:$D$25,2,0)</f>
        <v>dealer autoryzowany</v>
      </c>
      <c r="G255" s="5" t="str">
        <f>VLOOKUP(E255,Klienci!$C$2:$E$25,3,0)</f>
        <v>północny</v>
      </c>
      <c r="H255" s="9">
        <v>9833.82</v>
      </c>
      <c r="I255" s="9">
        <f t="shared" si="15"/>
        <v>2261.7800000000002</v>
      </c>
      <c r="J255" s="9">
        <f t="shared" si="16"/>
        <v>12095.6</v>
      </c>
      <c r="K255" s="6">
        <f t="shared" si="17"/>
        <v>45258</v>
      </c>
      <c r="L255" s="6">
        <v>45262</v>
      </c>
      <c r="M255" s="5">
        <f t="shared" si="18"/>
        <v>4</v>
      </c>
      <c r="N255" s="5" t="str">
        <f t="shared" si="19"/>
        <v>kw.4</v>
      </c>
    </row>
    <row r="256" spans="1:14" x14ac:dyDescent="0.2">
      <c r="A256" s="5">
        <v>298</v>
      </c>
      <c r="B256" s="6">
        <v>45227</v>
      </c>
      <c r="C256" s="7" t="s">
        <v>11</v>
      </c>
      <c r="D256" s="8">
        <v>17</v>
      </c>
      <c r="E256" s="5" t="str">
        <f>VLOOKUP(D256,Klienci!$B$2:$C$25,2,0)</f>
        <v>GARIA OLSZTYN</v>
      </c>
      <c r="F256" s="5" t="str">
        <f>VLOOKUP(E256,Klienci!$C$2:$D$25,2,0)</f>
        <v>dealer autoryzowany</v>
      </c>
      <c r="G256" s="5" t="str">
        <f>VLOOKUP(E256,Klienci!$C$2:$E$25,3,0)</f>
        <v>północny</v>
      </c>
      <c r="H256" s="9">
        <v>5391.5</v>
      </c>
      <c r="I256" s="9">
        <f t="shared" si="15"/>
        <v>1240.05</v>
      </c>
      <c r="J256" s="9">
        <f t="shared" si="16"/>
        <v>6631.55</v>
      </c>
      <c r="K256" s="6">
        <f t="shared" si="17"/>
        <v>45258</v>
      </c>
      <c r="L256" s="6">
        <v>45263</v>
      </c>
      <c r="M256" s="5">
        <f t="shared" si="18"/>
        <v>5</v>
      </c>
      <c r="N256" s="5" t="str">
        <f t="shared" si="19"/>
        <v>kw.4</v>
      </c>
    </row>
    <row r="257" spans="1:14" x14ac:dyDescent="0.2">
      <c r="A257" s="5">
        <v>302</v>
      </c>
      <c r="B257" s="6">
        <v>45232</v>
      </c>
      <c r="C257" s="7" t="s">
        <v>11</v>
      </c>
      <c r="D257" s="8">
        <v>3</v>
      </c>
      <c r="E257" s="5" t="str">
        <f>VLOOKUP(D257,Klienci!$B$2:$C$25,2,0)</f>
        <v>WIGA SZCZECIN</v>
      </c>
      <c r="F257" s="5" t="str">
        <f>VLOOKUP(E257,Klienci!$C$2:$D$25,2,0)</f>
        <v>dealer autoryzowany</v>
      </c>
      <c r="G257" s="5" t="str">
        <f>VLOOKUP(E257,Klienci!$C$2:$E$25,3,0)</f>
        <v>północny</v>
      </c>
      <c r="H257" s="9">
        <v>10887.66</v>
      </c>
      <c r="I257" s="9">
        <f t="shared" si="15"/>
        <v>2504.16</v>
      </c>
      <c r="J257" s="9">
        <f t="shared" si="16"/>
        <v>13391.82</v>
      </c>
      <c r="K257" s="6">
        <f t="shared" si="17"/>
        <v>45262</v>
      </c>
      <c r="L257" s="6">
        <v>45265</v>
      </c>
      <c r="M257" s="5">
        <f t="shared" si="18"/>
        <v>3</v>
      </c>
      <c r="N257" s="5" t="str">
        <f t="shared" si="19"/>
        <v>kw.4</v>
      </c>
    </row>
    <row r="258" spans="1:14" x14ac:dyDescent="0.2">
      <c r="A258" s="5">
        <v>303</v>
      </c>
      <c r="B258" s="6">
        <v>45234</v>
      </c>
      <c r="C258" s="7" t="s">
        <v>11</v>
      </c>
      <c r="D258" s="8">
        <v>4</v>
      </c>
      <c r="E258" s="5" t="str">
        <f>VLOOKUP(D258,Klienci!$B$2:$C$25,2,0)</f>
        <v>KAR-PEK POZNAN</v>
      </c>
      <c r="F258" s="5" t="str">
        <f>VLOOKUP(E258,Klienci!$C$2:$D$25,2,0)</f>
        <v>dealer autoryzowany</v>
      </c>
      <c r="G258" s="5" t="str">
        <f>VLOOKUP(E258,Klienci!$C$2:$E$25,3,0)</f>
        <v>zachodni</v>
      </c>
      <c r="H258" s="9">
        <v>15425.28</v>
      </c>
      <c r="I258" s="9">
        <f t="shared" ref="I258:I321" si="20">ROUND(H258*VAT,2)</f>
        <v>3547.81</v>
      </c>
      <c r="J258" s="9">
        <f t="shared" ref="J258:J321" si="21">H258+I258</f>
        <v>18973.09</v>
      </c>
      <c r="K258" s="6">
        <f t="shared" ref="K258:K321" si="22">IF(F258=$R$2,EDATE(B258,1),IF(F258=$R$3,B258+21,B258+14))</f>
        <v>45264</v>
      </c>
      <c r="L258" s="6">
        <v>45258</v>
      </c>
      <c r="M258" s="5">
        <f t="shared" ref="M258:M321" si="23">L258-K258</f>
        <v>-6</v>
      </c>
      <c r="N258" s="5" t="str">
        <f t="shared" ref="N258:N321" si="24">VLOOKUP(L258,$Q$6:$R$11,2,1)</f>
        <v>kw.4</v>
      </c>
    </row>
    <row r="259" spans="1:14" x14ac:dyDescent="0.2">
      <c r="A259" s="5">
        <v>305</v>
      </c>
      <c r="B259" s="6">
        <v>45236</v>
      </c>
      <c r="C259" s="7" t="s">
        <v>11</v>
      </c>
      <c r="D259" s="8">
        <v>4</v>
      </c>
      <c r="E259" s="5" t="str">
        <f>VLOOKUP(D259,Klienci!$B$2:$C$25,2,0)</f>
        <v>KAR-PEK POZNAN</v>
      </c>
      <c r="F259" s="5" t="str">
        <f>VLOOKUP(E259,Klienci!$C$2:$D$25,2,0)</f>
        <v>dealer autoryzowany</v>
      </c>
      <c r="G259" s="5" t="str">
        <f>VLOOKUP(E259,Klienci!$C$2:$E$25,3,0)</f>
        <v>zachodni</v>
      </c>
      <c r="H259" s="9">
        <v>18631.900000000001</v>
      </c>
      <c r="I259" s="9">
        <f t="shared" si="20"/>
        <v>4285.34</v>
      </c>
      <c r="J259" s="9">
        <f t="shared" si="21"/>
        <v>22917.24</v>
      </c>
      <c r="K259" s="6">
        <f t="shared" si="22"/>
        <v>45266</v>
      </c>
      <c r="L259" s="6">
        <v>45266</v>
      </c>
      <c r="M259" s="5">
        <f t="shared" si="23"/>
        <v>0</v>
      </c>
      <c r="N259" s="5" t="str">
        <f t="shared" si="24"/>
        <v>kw.4</v>
      </c>
    </row>
    <row r="260" spans="1:14" x14ac:dyDescent="0.2">
      <c r="A260" s="5">
        <v>307</v>
      </c>
      <c r="B260" s="6">
        <v>45239</v>
      </c>
      <c r="C260" s="7" t="s">
        <v>12</v>
      </c>
      <c r="D260" s="8">
        <v>17</v>
      </c>
      <c r="E260" s="5" t="str">
        <f>VLOOKUP(D260,Klienci!$B$2:$C$25,2,0)</f>
        <v>GARIA OLSZTYN</v>
      </c>
      <c r="F260" s="5" t="str">
        <f>VLOOKUP(E260,Klienci!$C$2:$D$25,2,0)</f>
        <v>dealer autoryzowany</v>
      </c>
      <c r="G260" s="5" t="str">
        <f>VLOOKUP(E260,Klienci!$C$2:$E$25,3,0)</f>
        <v>północny</v>
      </c>
      <c r="H260" s="9">
        <v>9822.11</v>
      </c>
      <c r="I260" s="9">
        <f t="shared" si="20"/>
        <v>2259.09</v>
      </c>
      <c r="J260" s="9">
        <f t="shared" si="21"/>
        <v>12081.2</v>
      </c>
      <c r="K260" s="6">
        <f t="shared" si="22"/>
        <v>45269</v>
      </c>
      <c r="L260" s="6">
        <v>45276</v>
      </c>
      <c r="M260" s="5">
        <f t="shared" si="23"/>
        <v>7</v>
      </c>
      <c r="N260" s="5" t="str">
        <f t="shared" si="24"/>
        <v>kw.4</v>
      </c>
    </row>
    <row r="261" spans="1:14" x14ac:dyDescent="0.2">
      <c r="A261" s="5">
        <v>309</v>
      </c>
      <c r="B261" s="6">
        <v>45241</v>
      </c>
      <c r="C261" s="7" t="s">
        <v>12</v>
      </c>
      <c r="D261" s="8">
        <v>6</v>
      </c>
      <c r="E261" s="5" t="str">
        <f>VLOOKUP(D261,Klienci!$B$2:$C$25,2,0)</f>
        <v>WSCHOD BIALYSTOK</v>
      </c>
      <c r="F261" s="5" t="str">
        <f>VLOOKUP(E261,Klienci!$C$2:$D$25,2,0)</f>
        <v>dealer autoryzowany</v>
      </c>
      <c r="G261" s="5" t="str">
        <f>VLOOKUP(E261,Klienci!$C$2:$E$25,3,0)</f>
        <v>centralny i wschodni</v>
      </c>
      <c r="H261" s="9">
        <v>5184.1899999999996</v>
      </c>
      <c r="I261" s="9">
        <f t="shared" si="20"/>
        <v>1192.3599999999999</v>
      </c>
      <c r="J261" s="9">
        <f t="shared" si="21"/>
        <v>6376.5499999999993</v>
      </c>
      <c r="K261" s="6">
        <f t="shared" si="22"/>
        <v>45271</v>
      </c>
      <c r="L261" s="6">
        <v>45276</v>
      </c>
      <c r="M261" s="5">
        <f t="shared" si="23"/>
        <v>5</v>
      </c>
      <c r="N261" s="5" t="str">
        <f t="shared" si="24"/>
        <v>kw.4</v>
      </c>
    </row>
    <row r="262" spans="1:14" x14ac:dyDescent="0.2">
      <c r="A262" s="5">
        <v>311</v>
      </c>
      <c r="B262" s="6">
        <v>45243</v>
      </c>
      <c r="C262" s="7" t="s">
        <v>11</v>
      </c>
      <c r="D262" s="8">
        <v>15</v>
      </c>
      <c r="E262" s="5" t="str">
        <f>VLOOKUP(D262,Klienci!$B$2:$C$25,2,0)</f>
        <v>T.GORAL BIALYSTOK</v>
      </c>
      <c r="F262" s="5" t="str">
        <f>VLOOKUP(E262,Klienci!$C$2:$D$25,2,0)</f>
        <v>dealer autoryzowany</v>
      </c>
      <c r="G262" s="5" t="str">
        <f>VLOOKUP(E262,Klienci!$C$2:$E$25,3,0)</f>
        <v>centralny i wschodni</v>
      </c>
      <c r="H262" s="9">
        <v>10056.379999999999</v>
      </c>
      <c r="I262" s="9">
        <f t="shared" si="20"/>
        <v>2312.9699999999998</v>
      </c>
      <c r="J262" s="9">
        <f t="shared" si="21"/>
        <v>12369.349999999999</v>
      </c>
      <c r="K262" s="6">
        <f t="shared" si="22"/>
        <v>45273</v>
      </c>
      <c r="L262" s="6">
        <v>45275</v>
      </c>
      <c r="M262" s="5">
        <f t="shared" si="23"/>
        <v>2</v>
      </c>
      <c r="N262" s="5" t="str">
        <f t="shared" si="24"/>
        <v>kw.4</v>
      </c>
    </row>
    <row r="263" spans="1:14" x14ac:dyDescent="0.2">
      <c r="A263" s="5">
        <v>314</v>
      </c>
      <c r="B263" s="6">
        <v>45245</v>
      </c>
      <c r="C263" s="7" t="s">
        <v>12</v>
      </c>
      <c r="D263" s="8">
        <v>17</v>
      </c>
      <c r="E263" s="5" t="str">
        <f>VLOOKUP(D263,Klienci!$B$2:$C$25,2,0)</f>
        <v>GARIA OLSZTYN</v>
      </c>
      <c r="F263" s="5" t="str">
        <f>VLOOKUP(E263,Klienci!$C$2:$D$25,2,0)</f>
        <v>dealer autoryzowany</v>
      </c>
      <c r="G263" s="5" t="str">
        <f>VLOOKUP(E263,Klienci!$C$2:$E$25,3,0)</f>
        <v>północny</v>
      </c>
      <c r="H263" s="9">
        <v>9404.69</v>
      </c>
      <c r="I263" s="9">
        <f t="shared" si="20"/>
        <v>2163.08</v>
      </c>
      <c r="J263" s="9">
        <f t="shared" si="21"/>
        <v>11567.77</v>
      </c>
      <c r="K263" s="6">
        <f t="shared" si="22"/>
        <v>45275</v>
      </c>
      <c r="L263" s="6">
        <v>45278</v>
      </c>
      <c r="M263" s="5">
        <f t="shared" si="23"/>
        <v>3</v>
      </c>
      <c r="N263" s="5" t="str">
        <f t="shared" si="24"/>
        <v>kw.4</v>
      </c>
    </row>
    <row r="264" spans="1:14" x14ac:dyDescent="0.2">
      <c r="A264" s="5">
        <v>315</v>
      </c>
      <c r="B264" s="6">
        <v>45246</v>
      </c>
      <c r="C264" s="7" t="s">
        <v>12</v>
      </c>
      <c r="D264" s="8">
        <v>3</v>
      </c>
      <c r="E264" s="5" t="str">
        <f>VLOOKUP(D264,Klienci!$B$2:$C$25,2,0)</f>
        <v>WIGA SZCZECIN</v>
      </c>
      <c r="F264" s="5" t="str">
        <f>VLOOKUP(E264,Klienci!$C$2:$D$25,2,0)</f>
        <v>dealer autoryzowany</v>
      </c>
      <c r="G264" s="5" t="str">
        <f>VLOOKUP(E264,Klienci!$C$2:$E$25,3,0)</f>
        <v>północny</v>
      </c>
      <c r="H264" s="9">
        <v>10217.25</v>
      </c>
      <c r="I264" s="9">
        <f t="shared" si="20"/>
        <v>2349.9699999999998</v>
      </c>
      <c r="J264" s="9">
        <f t="shared" si="21"/>
        <v>12567.22</v>
      </c>
      <c r="K264" s="6">
        <f t="shared" si="22"/>
        <v>45276</v>
      </c>
      <c r="L264" s="6">
        <v>45285</v>
      </c>
      <c r="M264" s="5">
        <f t="shared" si="23"/>
        <v>9</v>
      </c>
      <c r="N264" s="5" t="str">
        <f t="shared" si="24"/>
        <v>kw.4</v>
      </c>
    </row>
    <row r="265" spans="1:14" x14ac:dyDescent="0.2">
      <c r="A265" s="5">
        <v>317</v>
      </c>
      <c r="B265" s="6">
        <v>45247</v>
      </c>
      <c r="C265" s="7" t="s">
        <v>11</v>
      </c>
      <c r="D265" s="8">
        <v>6</v>
      </c>
      <c r="E265" s="5" t="str">
        <f>VLOOKUP(D265,Klienci!$B$2:$C$25,2,0)</f>
        <v>WSCHOD BIALYSTOK</v>
      </c>
      <c r="F265" s="5" t="str">
        <f>VLOOKUP(E265,Klienci!$C$2:$D$25,2,0)</f>
        <v>dealer autoryzowany</v>
      </c>
      <c r="G265" s="5" t="str">
        <f>VLOOKUP(E265,Klienci!$C$2:$E$25,3,0)</f>
        <v>centralny i wschodni</v>
      </c>
      <c r="H265" s="9">
        <v>6813.89</v>
      </c>
      <c r="I265" s="9">
        <f t="shared" si="20"/>
        <v>1567.19</v>
      </c>
      <c r="J265" s="9">
        <f t="shared" si="21"/>
        <v>8381.08</v>
      </c>
      <c r="K265" s="6">
        <f t="shared" si="22"/>
        <v>45277</v>
      </c>
      <c r="L265" s="6">
        <v>45283</v>
      </c>
      <c r="M265" s="5">
        <f t="shared" si="23"/>
        <v>6</v>
      </c>
      <c r="N265" s="5" t="str">
        <f t="shared" si="24"/>
        <v>kw.4</v>
      </c>
    </row>
    <row r="266" spans="1:14" x14ac:dyDescent="0.2">
      <c r="A266" s="5">
        <v>321</v>
      </c>
      <c r="B266" s="6">
        <v>45255</v>
      </c>
      <c r="C266" s="7" t="s">
        <v>12</v>
      </c>
      <c r="D266" s="8">
        <v>2</v>
      </c>
      <c r="E266" s="5" t="str">
        <f>VLOOKUP(D266,Klienci!$B$2:$C$25,2,0)</f>
        <v>O.W.P.T. POZNAN</v>
      </c>
      <c r="F266" s="5" t="str">
        <f>VLOOKUP(E266,Klienci!$C$2:$D$25,2,0)</f>
        <v>dealer autoryzowany</v>
      </c>
      <c r="G266" s="5" t="str">
        <f>VLOOKUP(E266,Klienci!$C$2:$E$25,3,0)</f>
        <v>zachodni</v>
      </c>
      <c r="H266" s="9">
        <v>9102.8799999999992</v>
      </c>
      <c r="I266" s="9">
        <f t="shared" si="20"/>
        <v>2093.66</v>
      </c>
      <c r="J266" s="9">
        <f t="shared" si="21"/>
        <v>11196.539999999999</v>
      </c>
      <c r="K266" s="6">
        <f t="shared" si="22"/>
        <v>45285</v>
      </c>
      <c r="L266" s="6">
        <v>45284</v>
      </c>
      <c r="M266" s="5">
        <f t="shared" si="23"/>
        <v>-1</v>
      </c>
      <c r="N266" s="5" t="str">
        <f t="shared" si="24"/>
        <v>kw.4</v>
      </c>
    </row>
    <row r="267" spans="1:14" x14ac:dyDescent="0.2">
      <c r="A267" s="5">
        <v>322</v>
      </c>
      <c r="B267" s="6">
        <v>45255</v>
      </c>
      <c r="C267" s="7" t="s">
        <v>11</v>
      </c>
      <c r="D267" s="8">
        <v>15</v>
      </c>
      <c r="E267" s="5" t="str">
        <f>VLOOKUP(D267,Klienci!$B$2:$C$25,2,0)</f>
        <v>T.GORAL BIALYSTOK</v>
      </c>
      <c r="F267" s="5" t="str">
        <f>VLOOKUP(E267,Klienci!$C$2:$D$25,2,0)</f>
        <v>dealer autoryzowany</v>
      </c>
      <c r="G267" s="5" t="str">
        <f>VLOOKUP(E267,Klienci!$C$2:$E$25,3,0)</f>
        <v>centralny i wschodni</v>
      </c>
      <c r="H267" s="9">
        <v>8054.48</v>
      </c>
      <c r="I267" s="9">
        <f t="shared" si="20"/>
        <v>1852.53</v>
      </c>
      <c r="J267" s="9">
        <f t="shared" si="21"/>
        <v>9907.01</v>
      </c>
      <c r="K267" s="6">
        <f t="shared" si="22"/>
        <v>45285</v>
      </c>
      <c r="L267" s="6">
        <v>45285</v>
      </c>
      <c r="M267" s="5">
        <f t="shared" si="23"/>
        <v>0</v>
      </c>
      <c r="N267" s="5" t="str">
        <f t="shared" si="24"/>
        <v>kw.4</v>
      </c>
    </row>
    <row r="268" spans="1:14" x14ac:dyDescent="0.2">
      <c r="A268" s="5">
        <v>323</v>
      </c>
      <c r="B268" s="6">
        <v>45259</v>
      </c>
      <c r="C268" s="7" t="s">
        <v>12</v>
      </c>
      <c r="D268" s="8">
        <v>3</v>
      </c>
      <c r="E268" s="5" t="str">
        <f>VLOOKUP(D268,Klienci!$B$2:$C$25,2,0)</f>
        <v>WIGA SZCZECIN</v>
      </c>
      <c r="F268" s="5" t="str">
        <f>VLOOKUP(E268,Klienci!$C$2:$D$25,2,0)</f>
        <v>dealer autoryzowany</v>
      </c>
      <c r="G268" s="5" t="str">
        <f>VLOOKUP(E268,Klienci!$C$2:$E$25,3,0)</f>
        <v>północny</v>
      </c>
      <c r="H268" s="9">
        <v>9387.52</v>
      </c>
      <c r="I268" s="9">
        <f t="shared" si="20"/>
        <v>2159.13</v>
      </c>
      <c r="J268" s="9">
        <f t="shared" si="21"/>
        <v>11546.650000000001</v>
      </c>
      <c r="K268" s="6">
        <f t="shared" si="22"/>
        <v>45289</v>
      </c>
      <c r="L268" s="6">
        <v>45297</v>
      </c>
      <c r="M268" s="5">
        <f t="shared" si="23"/>
        <v>8</v>
      </c>
      <c r="N268" s="5">
        <f t="shared" si="24"/>
        <v>2024</v>
      </c>
    </row>
    <row r="269" spans="1:14" x14ac:dyDescent="0.2">
      <c r="A269" s="5">
        <v>324</v>
      </c>
      <c r="B269" s="6">
        <v>45260</v>
      </c>
      <c r="C269" s="7" t="s">
        <v>12</v>
      </c>
      <c r="D269" s="8">
        <v>3</v>
      </c>
      <c r="E269" s="5" t="str">
        <f>VLOOKUP(D269,Klienci!$B$2:$C$25,2,0)</f>
        <v>WIGA SZCZECIN</v>
      </c>
      <c r="F269" s="5" t="str">
        <f>VLOOKUP(E269,Klienci!$C$2:$D$25,2,0)</f>
        <v>dealer autoryzowany</v>
      </c>
      <c r="G269" s="5" t="str">
        <f>VLOOKUP(E269,Klienci!$C$2:$E$25,3,0)</f>
        <v>północny</v>
      </c>
      <c r="H269" s="9">
        <v>7963.77</v>
      </c>
      <c r="I269" s="9">
        <f t="shared" si="20"/>
        <v>1831.67</v>
      </c>
      <c r="J269" s="9">
        <f t="shared" si="21"/>
        <v>9795.44</v>
      </c>
      <c r="K269" s="6">
        <f t="shared" si="22"/>
        <v>45290</v>
      </c>
      <c r="L269" s="6">
        <v>45300</v>
      </c>
      <c r="M269" s="5">
        <f t="shared" si="23"/>
        <v>10</v>
      </c>
      <c r="N269" s="5">
        <f t="shared" si="24"/>
        <v>2024</v>
      </c>
    </row>
    <row r="270" spans="1:14" x14ac:dyDescent="0.2">
      <c r="A270" s="5">
        <v>327</v>
      </c>
      <c r="B270" s="6">
        <v>45267</v>
      </c>
      <c r="C270" s="7" t="s">
        <v>12</v>
      </c>
      <c r="D270" s="8">
        <v>17</v>
      </c>
      <c r="E270" s="5" t="str">
        <f>VLOOKUP(D270,Klienci!$B$2:$C$25,2,0)</f>
        <v>GARIA OLSZTYN</v>
      </c>
      <c r="F270" s="5" t="str">
        <f>VLOOKUP(E270,Klienci!$C$2:$D$25,2,0)</f>
        <v>dealer autoryzowany</v>
      </c>
      <c r="G270" s="5" t="str">
        <f>VLOOKUP(E270,Klienci!$C$2:$E$25,3,0)</f>
        <v>północny</v>
      </c>
      <c r="H270" s="9">
        <v>9899.2999999999993</v>
      </c>
      <c r="I270" s="9">
        <f t="shared" si="20"/>
        <v>2276.84</v>
      </c>
      <c r="J270" s="9">
        <f t="shared" si="21"/>
        <v>12176.14</v>
      </c>
      <c r="K270" s="6">
        <f t="shared" si="22"/>
        <v>45298</v>
      </c>
      <c r="L270" s="6">
        <v>45302</v>
      </c>
      <c r="M270" s="5">
        <f t="shared" si="23"/>
        <v>4</v>
      </c>
      <c r="N270" s="5">
        <f t="shared" si="24"/>
        <v>2024</v>
      </c>
    </row>
    <row r="271" spans="1:14" x14ac:dyDescent="0.2">
      <c r="A271" s="5">
        <v>328</v>
      </c>
      <c r="B271" s="6">
        <v>45267</v>
      </c>
      <c r="C271" s="7" t="s">
        <v>11</v>
      </c>
      <c r="D271" s="8">
        <v>17</v>
      </c>
      <c r="E271" s="5" t="str">
        <f>VLOOKUP(D271,Klienci!$B$2:$C$25,2,0)</f>
        <v>GARIA OLSZTYN</v>
      </c>
      <c r="F271" s="5" t="str">
        <f>VLOOKUP(E271,Klienci!$C$2:$D$25,2,0)</f>
        <v>dealer autoryzowany</v>
      </c>
      <c r="G271" s="5" t="str">
        <f>VLOOKUP(E271,Klienci!$C$2:$E$25,3,0)</f>
        <v>północny</v>
      </c>
      <c r="H271" s="9">
        <v>9890.2800000000007</v>
      </c>
      <c r="I271" s="9">
        <f t="shared" si="20"/>
        <v>2274.7600000000002</v>
      </c>
      <c r="J271" s="9">
        <f t="shared" si="21"/>
        <v>12165.04</v>
      </c>
      <c r="K271" s="6">
        <f t="shared" si="22"/>
        <v>45298</v>
      </c>
      <c r="L271" s="6">
        <v>45306</v>
      </c>
      <c r="M271" s="5">
        <f t="shared" si="23"/>
        <v>8</v>
      </c>
      <c r="N271" s="5">
        <f t="shared" si="24"/>
        <v>2024</v>
      </c>
    </row>
    <row r="272" spans="1:14" x14ac:dyDescent="0.2">
      <c r="A272" s="5">
        <v>330</v>
      </c>
      <c r="B272" s="6">
        <v>45269</v>
      </c>
      <c r="C272" s="7" t="s">
        <v>11</v>
      </c>
      <c r="D272" s="8">
        <v>1</v>
      </c>
      <c r="E272" s="5" t="str">
        <f>VLOOKUP(D272,Klienci!$B$2:$C$25,2,0)</f>
        <v>JAFAN WARSZAWA</v>
      </c>
      <c r="F272" s="5" t="str">
        <f>VLOOKUP(E272,Klienci!$C$2:$D$25,2,0)</f>
        <v>dealer autoryzowany</v>
      </c>
      <c r="G272" s="5" t="str">
        <f>VLOOKUP(E272,Klienci!$C$2:$E$25,3,0)</f>
        <v>centralny i wschodni</v>
      </c>
      <c r="H272" s="9">
        <v>9869.1</v>
      </c>
      <c r="I272" s="9">
        <f t="shared" si="20"/>
        <v>2269.89</v>
      </c>
      <c r="J272" s="9">
        <f t="shared" si="21"/>
        <v>12138.99</v>
      </c>
      <c r="K272" s="6">
        <f t="shared" si="22"/>
        <v>45300</v>
      </c>
      <c r="L272" s="6">
        <v>45307</v>
      </c>
      <c r="M272" s="5">
        <f t="shared" si="23"/>
        <v>7</v>
      </c>
      <c r="N272" s="5">
        <f t="shared" si="24"/>
        <v>2024</v>
      </c>
    </row>
    <row r="273" spans="1:14" x14ac:dyDescent="0.2">
      <c r="A273" s="5">
        <v>336</v>
      </c>
      <c r="B273" s="6">
        <v>45278</v>
      </c>
      <c r="C273" s="7" t="s">
        <v>11</v>
      </c>
      <c r="D273" s="8">
        <v>15</v>
      </c>
      <c r="E273" s="5" t="str">
        <f>VLOOKUP(D273,Klienci!$B$2:$C$25,2,0)</f>
        <v>T.GORAL BIALYSTOK</v>
      </c>
      <c r="F273" s="5" t="str">
        <f>VLOOKUP(E273,Klienci!$C$2:$D$25,2,0)</f>
        <v>dealer autoryzowany</v>
      </c>
      <c r="G273" s="5" t="str">
        <f>VLOOKUP(E273,Klienci!$C$2:$E$25,3,0)</f>
        <v>centralny i wschodni</v>
      </c>
      <c r="H273" s="9">
        <v>6246.6</v>
      </c>
      <c r="I273" s="9">
        <f t="shared" si="20"/>
        <v>1436.72</v>
      </c>
      <c r="J273" s="9">
        <f t="shared" si="21"/>
        <v>7683.3200000000006</v>
      </c>
      <c r="K273" s="6">
        <f t="shared" si="22"/>
        <v>45309</v>
      </c>
      <c r="L273" s="6">
        <v>45307</v>
      </c>
      <c r="M273" s="5">
        <f t="shared" si="23"/>
        <v>-2</v>
      </c>
      <c r="N273" s="5">
        <f t="shared" si="24"/>
        <v>2024</v>
      </c>
    </row>
    <row r="274" spans="1:14" x14ac:dyDescent="0.2">
      <c r="A274" s="5">
        <v>337</v>
      </c>
      <c r="B274" s="6">
        <v>45278</v>
      </c>
      <c r="C274" s="7" t="s">
        <v>11</v>
      </c>
      <c r="D274" s="8">
        <v>15</v>
      </c>
      <c r="E274" s="5" t="str">
        <f>VLOOKUP(D274,Klienci!$B$2:$C$25,2,0)</f>
        <v>T.GORAL BIALYSTOK</v>
      </c>
      <c r="F274" s="5" t="str">
        <f>VLOOKUP(E274,Klienci!$C$2:$D$25,2,0)</f>
        <v>dealer autoryzowany</v>
      </c>
      <c r="G274" s="5" t="str">
        <f>VLOOKUP(E274,Klienci!$C$2:$E$25,3,0)</f>
        <v>centralny i wschodni</v>
      </c>
      <c r="H274" s="9">
        <v>6430.65</v>
      </c>
      <c r="I274" s="9">
        <f t="shared" si="20"/>
        <v>1479.05</v>
      </c>
      <c r="J274" s="9">
        <f t="shared" si="21"/>
        <v>7909.7</v>
      </c>
      <c r="K274" s="6">
        <f t="shared" si="22"/>
        <v>45309</v>
      </c>
      <c r="L274" s="6">
        <v>45306</v>
      </c>
      <c r="M274" s="5">
        <f t="shared" si="23"/>
        <v>-3</v>
      </c>
      <c r="N274" s="5">
        <f t="shared" si="24"/>
        <v>2024</v>
      </c>
    </row>
    <row r="275" spans="1:14" x14ac:dyDescent="0.2">
      <c r="A275" s="5">
        <v>339</v>
      </c>
      <c r="B275" s="6">
        <v>45280</v>
      </c>
      <c r="C275" s="7" t="s">
        <v>12</v>
      </c>
      <c r="D275" s="8">
        <v>17</v>
      </c>
      <c r="E275" s="5" t="str">
        <f>VLOOKUP(D275,Klienci!$B$2:$C$25,2,0)</f>
        <v>GARIA OLSZTYN</v>
      </c>
      <c r="F275" s="5" t="str">
        <f>VLOOKUP(E275,Klienci!$C$2:$D$25,2,0)</f>
        <v>dealer autoryzowany</v>
      </c>
      <c r="G275" s="5" t="str">
        <f>VLOOKUP(E275,Klienci!$C$2:$E$25,3,0)</f>
        <v>północny</v>
      </c>
      <c r="H275" s="9">
        <v>5902.34</v>
      </c>
      <c r="I275" s="9">
        <f t="shared" si="20"/>
        <v>1357.54</v>
      </c>
      <c r="J275" s="9">
        <f t="shared" si="21"/>
        <v>7259.88</v>
      </c>
      <c r="K275" s="6">
        <f t="shared" si="22"/>
        <v>45311</v>
      </c>
      <c r="L275" s="6">
        <v>45313</v>
      </c>
      <c r="M275" s="5">
        <f t="shared" si="23"/>
        <v>2</v>
      </c>
      <c r="N275" s="5">
        <f t="shared" si="24"/>
        <v>2024</v>
      </c>
    </row>
    <row r="276" spans="1:14" x14ac:dyDescent="0.2">
      <c r="A276" s="5">
        <v>340</v>
      </c>
      <c r="B276" s="6">
        <v>45281</v>
      </c>
      <c r="C276" s="7" t="s">
        <v>11</v>
      </c>
      <c r="D276" s="8">
        <v>3</v>
      </c>
      <c r="E276" s="5" t="str">
        <f>VLOOKUP(D276,Klienci!$B$2:$C$25,2,0)</f>
        <v>WIGA SZCZECIN</v>
      </c>
      <c r="F276" s="5" t="str">
        <f>VLOOKUP(E276,Klienci!$C$2:$D$25,2,0)</f>
        <v>dealer autoryzowany</v>
      </c>
      <c r="G276" s="5" t="str">
        <f>VLOOKUP(E276,Klienci!$C$2:$E$25,3,0)</f>
        <v>północny</v>
      </c>
      <c r="H276" s="9">
        <v>8053.23</v>
      </c>
      <c r="I276" s="9">
        <f t="shared" si="20"/>
        <v>1852.24</v>
      </c>
      <c r="J276" s="9">
        <f t="shared" si="21"/>
        <v>9905.4699999999993</v>
      </c>
      <c r="K276" s="6">
        <f t="shared" si="22"/>
        <v>45312</v>
      </c>
      <c r="L276" s="6">
        <v>45310</v>
      </c>
      <c r="M276" s="5">
        <f t="shared" si="23"/>
        <v>-2</v>
      </c>
      <c r="N276" s="5">
        <f t="shared" si="24"/>
        <v>2024</v>
      </c>
    </row>
    <row r="277" spans="1:14" x14ac:dyDescent="0.2">
      <c r="A277" s="5">
        <v>343</v>
      </c>
      <c r="B277" s="6">
        <v>45283</v>
      </c>
      <c r="C277" s="7" t="s">
        <v>12</v>
      </c>
      <c r="D277" s="8">
        <v>3</v>
      </c>
      <c r="E277" s="5" t="str">
        <f>VLOOKUP(D277,Klienci!$B$2:$C$25,2,0)</f>
        <v>WIGA SZCZECIN</v>
      </c>
      <c r="F277" s="5" t="str">
        <f>VLOOKUP(E277,Klienci!$C$2:$D$25,2,0)</f>
        <v>dealer autoryzowany</v>
      </c>
      <c r="G277" s="5" t="str">
        <f>VLOOKUP(E277,Klienci!$C$2:$E$25,3,0)</f>
        <v>północny</v>
      </c>
      <c r="H277" s="9">
        <v>7663.14</v>
      </c>
      <c r="I277" s="9">
        <f t="shared" si="20"/>
        <v>1762.52</v>
      </c>
      <c r="J277" s="9">
        <f t="shared" si="21"/>
        <v>9425.66</v>
      </c>
      <c r="K277" s="6">
        <f t="shared" si="22"/>
        <v>45314</v>
      </c>
      <c r="L277" s="6">
        <v>45317</v>
      </c>
      <c r="M277" s="5">
        <f t="shared" si="23"/>
        <v>3</v>
      </c>
      <c r="N277" s="5">
        <f t="shared" si="24"/>
        <v>2024</v>
      </c>
    </row>
    <row r="278" spans="1:14" x14ac:dyDescent="0.2">
      <c r="A278" s="5">
        <v>344</v>
      </c>
      <c r="B278" s="6">
        <v>45283</v>
      </c>
      <c r="C278" s="7" t="s">
        <v>11</v>
      </c>
      <c r="D278" s="8">
        <v>15</v>
      </c>
      <c r="E278" s="5" t="str">
        <f>VLOOKUP(D278,Klienci!$B$2:$C$25,2,0)</f>
        <v>T.GORAL BIALYSTOK</v>
      </c>
      <c r="F278" s="5" t="str">
        <f>VLOOKUP(E278,Klienci!$C$2:$D$25,2,0)</f>
        <v>dealer autoryzowany</v>
      </c>
      <c r="G278" s="5" t="str">
        <f>VLOOKUP(E278,Klienci!$C$2:$E$25,3,0)</f>
        <v>centralny i wschodni</v>
      </c>
      <c r="H278" s="9">
        <v>6951.62</v>
      </c>
      <c r="I278" s="9">
        <f t="shared" si="20"/>
        <v>1598.87</v>
      </c>
      <c r="J278" s="9">
        <f t="shared" si="21"/>
        <v>8550.49</v>
      </c>
      <c r="K278" s="6">
        <f t="shared" si="22"/>
        <v>45314</v>
      </c>
      <c r="L278" s="6">
        <v>45313</v>
      </c>
      <c r="M278" s="5">
        <f t="shared" si="23"/>
        <v>-1</v>
      </c>
      <c r="N278" s="5">
        <f t="shared" si="24"/>
        <v>2024</v>
      </c>
    </row>
    <row r="279" spans="1:14" x14ac:dyDescent="0.2">
      <c r="A279" s="5">
        <v>345</v>
      </c>
      <c r="B279" s="6">
        <v>45284</v>
      </c>
      <c r="C279" s="7" t="s">
        <v>12</v>
      </c>
      <c r="D279" s="8">
        <v>3</v>
      </c>
      <c r="E279" s="5" t="str">
        <f>VLOOKUP(D279,Klienci!$B$2:$C$25,2,0)</f>
        <v>WIGA SZCZECIN</v>
      </c>
      <c r="F279" s="5" t="str">
        <f>VLOOKUP(E279,Klienci!$C$2:$D$25,2,0)</f>
        <v>dealer autoryzowany</v>
      </c>
      <c r="G279" s="5" t="str">
        <f>VLOOKUP(E279,Klienci!$C$2:$E$25,3,0)</f>
        <v>północny</v>
      </c>
      <c r="H279" s="9">
        <v>7792.68</v>
      </c>
      <c r="I279" s="9">
        <f t="shared" si="20"/>
        <v>1792.32</v>
      </c>
      <c r="J279" s="9">
        <f t="shared" si="21"/>
        <v>9585</v>
      </c>
      <c r="K279" s="6">
        <f t="shared" si="22"/>
        <v>45315</v>
      </c>
      <c r="L279" s="6">
        <v>45318</v>
      </c>
      <c r="M279" s="5">
        <f t="shared" si="23"/>
        <v>3</v>
      </c>
      <c r="N279" s="5">
        <f t="shared" si="24"/>
        <v>2024</v>
      </c>
    </row>
    <row r="280" spans="1:14" x14ac:dyDescent="0.2">
      <c r="A280" s="5">
        <v>347</v>
      </c>
      <c r="B280" s="6">
        <v>45288</v>
      </c>
      <c r="C280" s="7" t="s">
        <v>12</v>
      </c>
      <c r="D280" s="8">
        <v>17</v>
      </c>
      <c r="E280" s="5" t="str">
        <f>VLOOKUP(D280,Klienci!$B$2:$C$25,2,0)</f>
        <v>GARIA OLSZTYN</v>
      </c>
      <c r="F280" s="5" t="str">
        <f>VLOOKUP(E280,Klienci!$C$2:$D$25,2,0)</f>
        <v>dealer autoryzowany</v>
      </c>
      <c r="G280" s="5" t="str">
        <f>VLOOKUP(E280,Klienci!$C$2:$E$25,3,0)</f>
        <v>północny</v>
      </c>
      <c r="H280" s="9">
        <v>5919.58</v>
      </c>
      <c r="I280" s="9">
        <f t="shared" si="20"/>
        <v>1361.5</v>
      </c>
      <c r="J280" s="9">
        <f t="shared" si="21"/>
        <v>7281.08</v>
      </c>
      <c r="K280" s="6">
        <f t="shared" si="22"/>
        <v>45319</v>
      </c>
      <c r="L280" s="6">
        <v>45320</v>
      </c>
      <c r="M280" s="5">
        <f t="shared" si="23"/>
        <v>1</v>
      </c>
      <c r="N280" s="5">
        <f t="shared" si="24"/>
        <v>2024</v>
      </c>
    </row>
    <row r="281" spans="1:14" x14ac:dyDescent="0.2">
      <c r="A281" s="5">
        <v>349</v>
      </c>
      <c r="B281" s="6">
        <v>45290</v>
      </c>
      <c r="C281" s="7" t="s">
        <v>11</v>
      </c>
      <c r="D281" s="8">
        <v>3</v>
      </c>
      <c r="E281" s="5" t="str">
        <f>VLOOKUP(D281,Klienci!$B$2:$C$25,2,0)</f>
        <v>WIGA SZCZECIN</v>
      </c>
      <c r="F281" s="5" t="str">
        <f>VLOOKUP(E281,Klienci!$C$2:$D$25,2,0)</f>
        <v>dealer autoryzowany</v>
      </c>
      <c r="G281" s="5" t="str">
        <f>VLOOKUP(E281,Klienci!$C$2:$E$25,3,0)</f>
        <v>północny</v>
      </c>
      <c r="H281" s="9">
        <v>7235.53</v>
      </c>
      <c r="I281" s="9">
        <f t="shared" si="20"/>
        <v>1664.17</v>
      </c>
      <c r="J281" s="9">
        <f t="shared" si="21"/>
        <v>8899.7000000000007</v>
      </c>
      <c r="K281" s="6">
        <f t="shared" si="22"/>
        <v>45321</v>
      </c>
      <c r="L281" s="6">
        <v>45330</v>
      </c>
      <c r="M281" s="5">
        <f t="shared" si="23"/>
        <v>9</v>
      </c>
      <c r="N281" s="5">
        <f t="shared" si="24"/>
        <v>2024</v>
      </c>
    </row>
    <row r="282" spans="1:14" x14ac:dyDescent="0.2">
      <c r="A282" s="5">
        <v>6</v>
      </c>
      <c r="B282" s="6">
        <v>44929</v>
      </c>
      <c r="C282" s="7" t="s">
        <v>11</v>
      </c>
      <c r="D282" s="8">
        <v>7</v>
      </c>
      <c r="E282" s="5" t="str">
        <f>VLOOKUP(D282,Klienci!$B$2:$C$25,2,0)</f>
        <v>GIRGOPOL GDANSK</v>
      </c>
      <c r="F282" s="5" t="str">
        <f>VLOOKUP(E282,Klienci!$C$2:$D$25,2,0)</f>
        <v>inna hurtownia</v>
      </c>
      <c r="G282" s="5" t="str">
        <f>VLOOKUP(E282,Klienci!$C$2:$E$25,3,0)</f>
        <v>północny</v>
      </c>
      <c r="H282" s="9">
        <v>3110.59</v>
      </c>
      <c r="I282" s="9">
        <f t="shared" si="20"/>
        <v>715.44</v>
      </c>
      <c r="J282" s="9">
        <f t="shared" si="21"/>
        <v>3826.03</v>
      </c>
      <c r="K282" s="6">
        <f t="shared" si="22"/>
        <v>44950</v>
      </c>
      <c r="L282" s="6">
        <v>44957</v>
      </c>
      <c r="M282" s="5">
        <f t="shared" si="23"/>
        <v>7</v>
      </c>
      <c r="N282" s="5" t="str">
        <f t="shared" si="24"/>
        <v>kw.1</v>
      </c>
    </row>
    <row r="283" spans="1:14" x14ac:dyDescent="0.2">
      <c r="A283" s="5">
        <v>19</v>
      </c>
      <c r="B283" s="6">
        <v>44942</v>
      </c>
      <c r="C283" s="7" t="s">
        <v>11</v>
      </c>
      <c r="D283" s="8">
        <v>7</v>
      </c>
      <c r="E283" s="5" t="str">
        <f>VLOOKUP(D283,Klienci!$B$2:$C$25,2,0)</f>
        <v>GIRGOPOL GDANSK</v>
      </c>
      <c r="F283" s="5" t="str">
        <f>VLOOKUP(E283,Klienci!$C$2:$D$25,2,0)</f>
        <v>inna hurtownia</v>
      </c>
      <c r="G283" s="5" t="str">
        <f>VLOOKUP(E283,Klienci!$C$2:$E$25,3,0)</f>
        <v>północny</v>
      </c>
      <c r="H283" s="9">
        <v>5055.34</v>
      </c>
      <c r="I283" s="9">
        <f t="shared" si="20"/>
        <v>1162.73</v>
      </c>
      <c r="J283" s="9">
        <f t="shared" si="21"/>
        <v>6218.07</v>
      </c>
      <c r="K283" s="6">
        <f t="shared" si="22"/>
        <v>44963</v>
      </c>
      <c r="L283" s="6">
        <v>44965</v>
      </c>
      <c r="M283" s="5">
        <f t="shared" si="23"/>
        <v>2</v>
      </c>
      <c r="N283" s="5" t="str">
        <f t="shared" si="24"/>
        <v>kw.1</v>
      </c>
    </row>
    <row r="284" spans="1:14" x14ac:dyDescent="0.2">
      <c r="A284" s="5">
        <v>20</v>
      </c>
      <c r="B284" s="6">
        <v>44943</v>
      </c>
      <c r="C284" s="7" t="s">
        <v>11</v>
      </c>
      <c r="D284" s="8">
        <v>8</v>
      </c>
      <c r="E284" s="5" t="str">
        <f>VLOOKUP(D284,Klienci!$B$2:$C$25,2,0)</f>
        <v>SKALA BIELSKO-BIALA</v>
      </c>
      <c r="F284" s="5" t="str">
        <f>VLOOKUP(E284,Klienci!$C$2:$D$25,2,0)</f>
        <v>inna hurtownia</v>
      </c>
      <c r="G284" s="5" t="str">
        <f>VLOOKUP(E284,Klienci!$C$2:$E$25,3,0)</f>
        <v>południowy</v>
      </c>
      <c r="H284" s="9">
        <v>1848.46</v>
      </c>
      <c r="I284" s="9">
        <f t="shared" si="20"/>
        <v>425.15</v>
      </c>
      <c r="J284" s="9">
        <f t="shared" si="21"/>
        <v>2273.61</v>
      </c>
      <c r="K284" s="6">
        <f t="shared" si="22"/>
        <v>44964</v>
      </c>
      <c r="L284" s="6">
        <v>44969</v>
      </c>
      <c r="M284" s="5">
        <f t="shared" si="23"/>
        <v>5</v>
      </c>
      <c r="N284" s="5" t="str">
        <f t="shared" si="24"/>
        <v>kw.1</v>
      </c>
    </row>
    <row r="285" spans="1:14" x14ac:dyDescent="0.2">
      <c r="A285" s="5">
        <v>25</v>
      </c>
      <c r="B285" s="6">
        <v>44951</v>
      </c>
      <c r="C285" s="7" t="s">
        <v>11</v>
      </c>
      <c r="D285" s="8">
        <v>18</v>
      </c>
      <c r="E285" s="5" t="str">
        <f>VLOOKUP(D285,Klienci!$B$2:$C$25,2,0)</f>
        <v>PPRT KEDZIERZYN-KOZLE</v>
      </c>
      <c r="F285" s="5" t="str">
        <f>VLOOKUP(E285,Klienci!$C$2:$D$25,2,0)</f>
        <v>inna hurtownia</v>
      </c>
      <c r="G285" s="5" t="str">
        <f>VLOOKUP(E285,Klienci!$C$2:$E$25,3,0)</f>
        <v>południowy</v>
      </c>
      <c r="H285" s="9">
        <v>9728.06</v>
      </c>
      <c r="I285" s="9">
        <f t="shared" si="20"/>
        <v>2237.4499999999998</v>
      </c>
      <c r="J285" s="9">
        <f t="shared" si="21"/>
        <v>11965.509999999998</v>
      </c>
      <c r="K285" s="6">
        <f t="shared" si="22"/>
        <v>44972</v>
      </c>
      <c r="L285" s="6">
        <v>44984</v>
      </c>
      <c r="M285" s="5">
        <f t="shared" si="23"/>
        <v>12</v>
      </c>
      <c r="N285" s="5" t="str">
        <f t="shared" si="24"/>
        <v>kw.1</v>
      </c>
    </row>
    <row r="286" spans="1:14" x14ac:dyDescent="0.2">
      <c r="A286" s="5">
        <v>30</v>
      </c>
      <c r="B286" s="6">
        <v>44953</v>
      </c>
      <c r="C286" s="7" t="s">
        <v>12</v>
      </c>
      <c r="D286" s="8">
        <v>20</v>
      </c>
      <c r="E286" s="5" t="str">
        <f>VLOOKUP(D286,Klienci!$B$2:$C$25,2,0)</f>
        <v>R.JAWORSKI WROCLAW</v>
      </c>
      <c r="F286" s="5" t="str">
        <f>VLOOKUP(E286,Klienci!$C$2:$D$25,2,0)</f>
        <v>inna hurtownia</v>
      </c>
      <c r="G286" s="5" t="str">
        <f>VLOOKUP(E286,Klienci!$C$2:$E$25,3,0)</f>
        <v>zachodni</v>
      </c>
      <c r="H286" s="9">
        <v>5172.96</v>
      </c>
      <c r="I286" s="9">
        <f t="shared" si="20"/>
        <v>1189.78</v>
      </c>
      <c r="J286" s="9">
        <f t="shared" si="21"/>
        <v>6362.74</v>
      </c>
      <c r="K286" s="6">
        <f t="shared" si="22"/>
        <v>44974</v>
      </c>
      <c r="L286" s="6">
        <v>44985</v>
      </c>
      <c r="M286" s="5">
        <f t="shared" si="23"/>
        <v>11</v>
      </c>
      <c r="N286" s="5" t="str">
        <f t="shared" si="24"/>
        <v>kw.1</v>
      </c>
    </row>
    <row r="287" spans="1:14" x14ac:dyDescent="0.2">
      <c r="A287" s="5">
        <v>33</v>
      </c>
      <c r="B287" s="6">
        <v>44956</v>
      </c>
      <c r="C287" s="7" t="s">
        <v>11</v>
      </c>
      <c r="D287" s="8">
        <v>20</v>
      </c>
      <c r="E287" s="5" t="str">
        <f>VLOOKUP(D287,Klienci!$B$2:$C$25,2,0)</f>
        <v>R.JAWORSKI WROCLAW</v>
      </c>
      <c r="F287" s="5" t="str">
        <f>VLOOKUP(E287,Klienci!$C$2:$D$25,2,0)</f>
        <v>inna hurtownia</v>
      </c>
      <c r="G287" s="5" t="str">
        <f>VLOOKUP(E287,Klienci!$C$2:$E$25,3,0)</f>
        <v>zachodni</v>
      </c>
      <c r="H287" s="9">
        <v>2352.6799999999998</v>
      </c>
      <c r="I287" s="9">
        <f t="shared" si="20"/>
        <v>541.12</v>
      </c>
      <c r="J287" s="9">
        <f t="shared" si="21"/>
        <v>2893.7999999999997</v>
      </c>
      <c r="K287" s="6">
        <f t="shared" si="22"/>
        <v>44977</v>
      </c>
      <c r="L287" s="6">
        <v>44997</v>
      </c>
      <c r="M287" s="5">
        <f t="shared" si="23"/>
        <v>20</v>
      </c>
      <c r="N287" s="5" t="str">
        <f t="shared" si="24"/>
        <v>kw.1</v>
      </c>
    </row>
    <row r="288" spans="1:14" x14ac:dyDescent="0.2">
      <c r="A288" s="5">
        <v>54</v>
      </c>
      <c r="B288" s="6">
        <v>44971</v>
      </c>
      <c r="C288" s="7" t="s">
        <v>12</v>
      </c>
      <c r="D288" s="8">
        <v>7</v>
      </c>
      <c r="E288" s="5" t="str">
        <f>VLOOKUP(D288,Klienci!$B$2:$C$25,2,0)</f>
        <v>GIRGOPOL GDANSK</v>
      </c>
      <c r="F288" s="5" t="str">
        <f>VLOOKUP(E288,Klienci!$C$2:$D$25,2,0)</f>
        <v>inna hurtownia</v>
      </c>
      <c r="G288" s="5" t="str">
        <f>VLOOKUP(E288,Klienci!$C$2:$E$25,3,0)</f>
        <v>północny</v>
      </c>
      <c r="H288" s="9">
        <v>4209.7</v>
      </c>
      <c r="I288" s="9">
        <f t="shared" si="20"/>
        <v>968.23</v>
      </c>
      <c r="J288" s="9">
        <f t="shared" si="21"/>
        <v>5177.93</v>
      </c>
      <c r="K288" s="6">
        <f t="shared" si="22"/>
        <v>44992</v>
      </c>
      <c r="L288" s="6">
        <v>45003</v>
      </c>
      <c r="M288" s="5">
        <f t="shared" si="23"/>
        <v>11</v>
      </c>
      <c r="N288" s="5" t="str">
        <f t="shared" si="24"/>
        <v>kw.1</v>
      </c>
    </row>
    <row r="289" spans="1:14" x14ac:dyDescent="0.2">
      <c r="A289" s="5">
        <v>56</v>
      </c>
      <c r="B289" s="6">
        <v>44976</v>
      </c>
      <c r="C289" s="7" t="s">
        <v>11</v>
      </c>
      <c r="D289" s="8">
        <v>20</v>
      </c>
      <c r="E289" s="5" t="str">
        <f>VLOOKUP(D289,Klienci!$B$2:$C$25,2,0)</f>
        <v>R.JAWORSKI WROCLAW</v>
      </c>
      <c r="F289" s="5" t="str">
        <f>VLOOKUP(E289,Klienci!$C$2:$D$25,2,0)</f>
        <v>inna hurtownia</v>
      </c>
      <c r="G289" s="5" t="str">
        <f>VLOOKUP(E289,Klienci!$C$2:$E$25,3,0)</f>
        <v>zachodni</v>
      </c>
      <c r="H289" s="9">
        <v>4449.1899999999996</v>
      </c>
      <c r="I289" s="9">
        <f t="shared" si="20"/>
        <v>1023.31</v>
      </c>
      <c r="J289" s="9">
        <f t="shared" si="21"/>
        <v>5472.5</v>
      </c>
      <c r="K289" s="6">
        <f t="shared" si="22"/>
        <v>44997</v>
      </c>
      <c r="L289" s="6">
        <v>45012</v>
      </c>
      <c r="M289" s="5">
        <f t="shared" si="23"/>
        <v>15</v>
      </c>
      <c r="N289" s="5" t="str">
        <f t="shared" si="24"/>
        <v>kw.1</v>
      </c>
    </row>
    <row r="290" spans="1:14" x14ac:dyDescent="0.2">
      <c r="A290" s="5">
        <v>65</v>
      </c>
      <c r="B290" s="6">
        <v>44991</v>
      </c>
      <c r="C290" s="7" t="s">
        <v>11</v>
      </c>
      <c r="D290" s="8">
        <v>9</v>
      </c>
      <c r="E290" s="5" t="str">
        <f>VLOOKUP(D290,Klienci!$B$2:$C$25,2,0)</f>
        <v>TRATWA BRWINOW</v>
      </c>
      <c r="F290" s="5" t="str">
        <f>VLOOKUP(E290,Klienci!$C$2:$D$25,2,0)</f>
        <v>inna hurtownia</v>
      </c>
      <c r="G290" s="5" t="str">
        <f>VLOOKUP(E290,Klienci!$C$2:$E$25,3,0)</f>
        <v>centralny i wschodni</v>
      </c>
      <c r="H290" s="9">
        <v>3395.14</v>
      </c>
      <c r="I290" s="9">
        <f t="shared" si="20"/>
        <v>780.88</v>
      </c>
      <c r="J290" s="9">
        <f t="shared" si="21"/>
        <v>4176.0199999999995</v>
      </c>
      <c r="K290" s="6">
        <f t="shared" si="22"/>
        <v>45012</v>
      </c>
      <c r="L290" s="6">
        <v>45011</v>
      </c>
      <c r="M290" s="5">
        <f t="shared" si="23"/>
        <v>-1</v>
      </c>
      <c r="N290" s="5" t="str">
        <f t="shared" si="24"/>
        <v>kw.1</v>
      </c>
    </row>
    <row r="291" spans="1:14" x14ac:dyDescent="0.2">
      <c r="A291" s="5">
        <v>69</v>
      </c>
      <c r="B291" s="6">
        <v>44997</v>
      </c>
      <c r="C291" s="7" t="s">
        <v>12</v>
      </c>
      <c r="D291" s="8">
        <v>7</v>
      </c>
      <c r="E291" s="5" t="str">
        <f>VLOOKUP(D291,Klienci!$B$2:$C$25,2,0)</f>
        <v>GIRGOPOL GDANSK</v>
      </c>
      <c r="F291" s="5" t="str">
        <f>VLOOKUP(E291,Klienci!$C$2:$D$25,2,0)</f>
        <v>inna hurtownia</v>
      </c>
      <c r="G291" s="5" t="str">
        <f>VLOOKUP(E291,Klienci!$C$2:$E$25,3,0)</f>
        <v>północny</v>
      </c>
      <c r="H291" s="9">
        <v>5419.46</v>
      </c>
      <c r="I291" s="9">
        <f t="shared" si="20"/>
        <v>1246.48</v>
      </c>
      <c r="J291" s="9">
        <f t="shared" si="21"/>
        <v>6665.9400000000005</v>
      </c>
      <c r="K291" s="6">
        <f t="shared" si="22"/>
        <v>45018</v>
      </c>
      <c r="L291" s="6">
        <v>45027</v>
      </c>
      <c r="M291" s="5">
        <f t="shared" si="23"/>
        <v>9</v>
      </c>
      <c r="N291" s="5" t="str">
        <f t="shared" si="24"/>
        <v>kw.2</v>
      </c>
    </row>
    <row r="292" spans="1:14" x14ac:dyDescent="0.2">
      <c r="A292" s="5">
        <v>70</v>
      </c>
      <c r="B292" s="6">
        <v>44997</v>
      </c>
      <c r="C292" s="7" t="s">
        <v>11</v>
      </c>
      <c r="D292" s="8">
        <v>7</v>
      </c>
      <c r="E292" s="5" t="str">
        <f>VLOOKUP(D292,Klienci!$B$2:$C$25,2,0)</f>
        <v>GIRGOPOL GDANSK</v>
      </c>
      <c r="F292" s="5" t="str">
        <f>VLOOKUP(E292,Klienci!$C$2:$D$25,2,0)</f>
        <v>inna hurtownia</v>
      </c>
      <c r="G292" s="5" t="str">
        <f>VLOOKUP(E292,Klienci!$C$2:$E$25,3,0)</f>
        <v>północny</v>
      </c>
      <c r="H292" s="9">
        <v>7325.29</v>
      </c>
      <c r="I292" s="9">
        <f t="shared" si="20"/>
        <v>1684.82</v>
      </c>
      <c r="J292" s="9">
        <f t="shared" si="21"/>
        <v>9010.11</v>
      </c>
      <c r="K292" s="6">
        <f t="shared" si="22"/>
        <v>45018</v>
      </c>
      <c r="L292" s="6">
        <v>45019</v>
      </c>
      <c r="M292" s="5">
        <f t="shared" si="23"/>
        <v>1</v>
      </c>
      <c r="N292" s="5" t="str">
        <f t="shared" si="24"/>
        <v>kw.2</v>
      </c>
    </row>
    <row r="293" spans="1:14" x14ac:dyDescent="0.2">
      <c r="A293" s="5">
        <v>85</v>
      </c>
      <c r="B293" s="6">
        <v>45016</v>
      </c>
      <c r="C293" s="7" t="s">
        <v>11</v>
      </c>
      <c r="D293" s="8">
        <v>7</v>
      </c>
      <c r="E293" s="5" t="str">
        <f>VLOOKUP(D293,Klienci!$B$2:$C$25,2,0)</f>
        <v>GIRGOPOL GDANSK</v>
      </c>
      <c r="F293" s="5" t="str">
        <f>VLOOKUP(E293,Klienci!$C$2:$D$25,2,0)</f>
        <v>inna hurtownia</v>
      </c>
      <c r="G293" s="5" t="str">
        <f>VLOOKUP(E293,Klienci!$C$2:$E$25,3,0)</f>
        <v>północny</v>
      </c>
      <c r="H293" s="9">
        <v>4310.03</v>
      </c>
      <c r="I293" s="9">
        <f t="shared" si="20"/>
        <v>991.31</v>
      </c>
      <c r="J293" s="9">
        <f t="shared" si="21"/>
        <v>5301.34</v>
      </c>
      <c r="K293" s="6">
        <f t="shared" si="22"/>
        <v>45037</v>
      </c>
      <c r="L293" s="6">
        <v>45036</v>
      </c>
      <c r="M293" s="5">
        <f t="shared" si="23"/>
        <v>-1</v>
      </c>
      <c r="N293" s="5" t="str">
        <f t="shared" si="24"/>
        <v>kw.2</v>
      </c>
    </row>
    <row r="294" spans="1:14" x14ac:dyDescent="0.2">
      <c r="A294" s="5">
        <v>88</v>
      </c>
      <c r="B294" s="6">
        <v>45021</v>
      </c>
      <c r="C294" s="7" t="s">
        <v>12</v>
      </c>
      <c r="D294" s="8">
        <v>9</v>
      </c>
      <c r="E294" s="5" t="str">
        <f>VLOOKUP(D294,Klienci!$B$2:$C$25,2,0)</f>
        <v>TRATWA BRWINOW</v>
      </c>
      <c r="F294" s="5" t="str">
        <f>VLOOKUP(E294,Klienci!$C$2:$D$25,2,0)</f>
        <v>inna hurtownia</v>
      </c>
      <c r="G294" s="5" t="str">
        <f>VLOOKUP(E294,Klienci!$C$2:$E$25,3,0)</f>
        <v>centralny i wschodni</v>
      </c>
      <c r="H294" s="9">
        <v>3246.47</v>
      </c>
      <c r="I294" s="9">
        <f t="shared" si="20"/>
        <v>746.69</v>
      </c>
      <c r="J294" s="9">
        <f t="shared" si="21"/>
        <v>3993.16</v>
      </c>
      <c r="K294" s="6">
        <f t="shared" si="22"/>
        <v>45042</v>
      </c>
      <c r="L294" s="6">
        <v>45043</v>
      </c>
      <c r="M294" s="5">
        <f t="shared" si="23"/>
        <v>1</v>
      </c>
      <c r="N294" s="5" t="str">
        <f t="shared" si="24"/>
        <v>kw.2</v>
      </c>
    </row>
    <row r="295" spans="1:14" x14ac:dyDescent="0.2">
      <c r="A295" s="5">
        <v>89</v>
      </c>
      <c r="B295" s="6">
        <v>45022</v>
      </c>
      <c r="C295" s="7" t="s">
        <v>11</v>
      </c>
      <c r="D295" s="8">
        <v>20</v>
      </c>
      <c r="E295" s="5" t="str">
        <f>VLOOKUP(D295,Klienci!$B$2:$C$25,2,0)</f>
        <v>R.JAWORSKI WROCLAW</v>
      </c>
      <c r="F295" s="5" t="str">
        <f>VLOOKUP(E295,Klienci!$C$2:$D$25,2,0)</f>
        <v>inna hurtownia</v>
      </c>
      <c r="G295" s="5" t="str">
        <f>VLOOKUP(E295,Klienci!$C$2:$E$25,3,0)</f>
        <v>zachodni</v>
      </c>
      <c r="H295" s="9">
        <v>4368.47</v>
      </c>
      <c r="I295" s="9">
        <f t="shared" si="20"/>
        <v>1004.75</v>
      </c>
      <c r="J295" s="9">
        <f t="shared" si="21"/>
        <v>5373.22</v>
      </c>
      <c r="K295" s="6">
        <f t="shared" si="22"/>
        <v>45043</v>
      </c>
      <c r="L295" s="6">
        <v>45050</v>
      </c>
      <c r="M295" s="5">
        <f t="shared" si="23"/>
        <v>7</v>
      </c>
      <c r="N295" s="5" t="str">
        <f t="shared" si="24"/>
        <v>kw.2</v>
      </c>
    </row>
    <row r="296" spans="1:14" x14ac:dyDescent="0.2">
      <c r="A296" s="5">
        <v>98</v>
      </c>
      <c r="B296" s="6">
        <v>45036</v>
      </c>
      <c r="C296" s="7" t="s">
        <v>12</v>
      </c>
      <c r="D296" s="8">
        <v>20</v>
      </c>
      <c r="E296" s="5" t="str">
        <f>VLOOKUP(D296,Klienci!$B$2:$C$25,2,0)</f>
        <v>R.JAWORSKI WROCLAW</v>
      </c>
      <c r="F296" s="5" t="str">
        <f>VLOOKUP(E296,Klienci!$C$2:$D$25,2,0)</f>
        <v>inna hurtownia</v>
      </c>
      <c r="G296" s="5" t="str">
        <f>VLOOKUP(E296,Klienci!$C$2:$E$25,3,0)</f>
        <v>zachodni</v>
      </c>
      <c r="H296" s="9">
        <v>5557.52</v>
      </c>
      <c r="I296" s="9">
        <f t="shared" si="20"/>
        <v>1278.23</v>
      </c>
      <c r="J296" s="9">
        <f t="shared" si="21"/>
        <v>6835.75</v>
      </c>
      <c r="K296" s="6">
        <f t="shared" si="22"/>
        <v>45057</v>
      </c>
      <c r="L296" s="6">
        <v>45067</v>
      </c>
      <c r="M296" s="5">
        <f t="shared" si="23"/>
        <v>10</v>
      </c>
      <c r="N296" s="5" t="str">
        <f t="shared" si="24"/>
        <v>kw.2</v>
      </c>
    </row>
    <row r="297" spans="1:14" x14ac:dyDescent="0.2">
      <c r="A297" s="5">
        <v>104</v>
      </c>
      <c r="B297" s="6">
        <v>45043</v>
      </c>
      <c r="C297" s="7" t="s">
        <v>11</v>
      </c>
      <c r="D297" s="8">
        <v>8</v>
      </c>
      <c r="E297" s="5" t="str">
        <f>VLOOKUP(D297,Klienci!$B$2:$C$25,2,0)</f>
        <v>SKALA BIELSKO-BIALA</v>
      </c>
      <c r="F297" s="5" t="str">
        <f>VLOOKUP(E297,Klienci!$C$2:$D$25,2,0)</f>
        <v>inna hurtownia</v>
      </c>
      <c r="G297" s="5" t="str">
        <f>VLOOKUP(E297,Klienci!$C$2:$E$25,3,0)</f>
        <v>południowy</v>
      </c>
      <c r="H297" s="9">
        <v>4679.51</v>
      </c>
      <c r="I297" s="9">
        <f t="shared" si="20"/>
        <v>1076.29</v>
      </c>
      <c r="J297" s="9">
        <f t="shared" si="21"/>
        <v>5755.8</v>
      </c>
      <c r="K297" s="6">
        <f t="shared" si="22"/>
        <v>45064</v>
      </c>
      <c r="L297" s="6">
        <v>45064</v>
      </c>
      <c r="M297" s="5">
        <f t="shared" si="23"/>
        <v>0</v>
      </c>
      <c r="N297" s="5" t="str">
        <f t="shared" si="24"/>
        <v>kw.2</v>
      </c>
    </row>
    <row r="298" spans="1:14" x14ac:dyDescent="0.2">
      <c r="A298" s="5">
        <v>111</v>
      </c>
      <c r="B298" s="6">
        <v>45052</v>
      </c>
      <c r="C298" s="7" t="s">
        <v>12</v>
      </c>
      <c r="D298" s="8">
        <v>20</v>
      </c>
      <c r="E298" s="5" t="str">
        <f>VLOOKUP(D298,Klienci!$B$2:$C$25,2,0)</f>
        <v>R.JAWORSKI WROCLAW</v>
      </c>
      <c r="F298" s="5" t="str">
        <f>VLOOKUP(E298,Klienci!$C$2:$D$25,2,0)</f>
        <v>inna hurtownia</v>
      </c>
      <c r="G298" s="5" t="str">
        <f>VLOOKUP(E298,Klienci!$C$2:$E$25,3,0)</f>
        <v>zachodni</v>
      </c>
      <c r="H298" s="9">
        <v>5047.3</v>
      </c>
      <c r="I298" s="9">
        <f t="shared" si="20"/>
        <v>1160.8800000000001</v>
      </c>
      <c r="J298" s="9">
        <f t="shared" si="21"/>
        <v>6208.18</v>
      </c>
      <c r="K298" s="6">
        <f t="shared" si="22"/>
        <v>45073</v>
      </c>
      <c r="L298" s="6">
        <v>45092</v>
      </c>
      <c r="M298" s="5">
        <f t="shared" si="23"/>
        <v>19</v>
      </c>
      <c r="N298" s="5" t="str">
        <f t="shared" si="24"/>
        <v>kw.2</v>
      </c>
    </row>
    <row r="299" spans="1:14" x14ac:dyDescent="0.2">
      <c r="A299" s="5">
        <v>114</v>
      </c>
      <c r="B299" s="6">
        <v>45056</v>
      </c>
      <c r="C299" s="7" t="s">
        <v>11</v>
      </c>
      <c r="D299" s="8">
        <v>7</v>
      </c>
      <c r="E299" s="5" t="str">
        <f>VLOOKUP(D299,Klienci!$B$2:$C$25,2,0)</f>
        <v>GIRGOPOL GDANSK</v>
      </c>
      <c r="F299" s="5" t="str">
        <f>VLOOKUP(E299,Klienci!$C$2:$D$25,2,0)</f>
        <v>inna hurtownia</v>
      </c>
      <c r="G299" s="5" t="str">
        <f>VLOOKUP(E299,Klienci!$C$2:$E$25,3,0)</f>
        <v>północny</v>
      </c>
      <c r="H299" s="9">
        <v>4751.43</v>
      </c>
      <c r="I299" s="9">
        <f t="shared" si="20"/>
        <v>1092.83</v>
      </c>
      <c r="J299" s="9">
        <f t="shared" si="21"/>
        <v>5844.26</v>
      </c>
      <c r="K299" s="6">
        <f t="shared" si="22"/>
        <v>45077</v>
      </c>
      <c r="L299" s="6">
        <v>45078</v>
      </c>
      <c r="M299" s="5">
        <f t="shared" si="23"/>
        <v>1</v>
      </c>
      <c r="N299" s="5" t="str">
        <f t="shared" si="24"/>
        <v>kw.2</v>
      </c>
    </row>
    <row r="300" spans="1:14" x14ac:dyDescent="0.2">
      <c r="A300" s="5">
        <v>122</v>
      </c>
      <c r="B300" s="6">
        <v>45061</v>
      </c>
      <c r="C300" s="7" t="s">
        <v>12</v>
      </c>
      <c r="D300" s="8">
        <v>7</v>
      </c>
      <c r="E300" s="5" t="str">
        <f>VLOOKUP(D300,Klienci!$B$2:$C$25,2,0)</f>
        <v>GIRGOPOL GDANSK</v>
      </c>
      <c r="F300" s="5" t="str">
        <f>VLOOKUP(E300,Klienci!$C$2:$D$25,2,0)</f>
        <v>inna hurtownia</v>
      </c>
      <c r="G300" s="5" t="str">
        <f>VLOOKUP(E300,Klienci!$C$2:$E$25,3,0)</f>
        <v>północny</v>
      </c>
      <c r="H300" s="9">
        <v>5966.73</v>
      </c>
      <c r="I300" s="9">
        <f t="shared" si="20"/>
        <v>1372.35</v>
      </c>
      <c r="J300" s="9">
        <f t="shared" si="21"/>
        <v>7339.08</v>
      </c>
      <c r="K300" s="6">
        <f t="shared" si="22"/>
        <v>45082</v>
      </c>
      <c r="L300" s="6">
        <v>45080</v>
      </c>
      <c r="M300" s="5">
        <f t="shared" si="23"/>
        <v>-2</v>
      </c>
      <c r="N300" s="5" t="str">
        <f t="shared" si="24"/>
        <v>kw.2</v>
      </c>
    </row>
    <row r="301" spans="1:14" x14ac:dyDescent="0.2">
      <c r="A301" s="5">
        <v>132</v>
      </c>
      <c r="B301" s="6">
        <v>45072</v>
      </c>
      <c r="C301" s="7" t="s">
        <v>12</v>
      </c>
      <c r="D301" s="8">
        <v>7</v>
      </c>
      <c r="E301" s="5" t="str">
        <f>VLOOKUP(D301,Klienci!$B$2:$C$25,2,0)</f>
        <v>GIRGOPOL GDANSK</v>
      </c>
      <c r="F301" s="5" t="str">
        <f>VLOOKUP(E301,Klienci!$C$2:$D$25,2,0)</f>
        <v>inna hurtownia</v>
      </c>
      <c r="G301" s="5" t="str">
        <f>VLOOKUP(E301,Klienci!$C$2:$E$25,3,0)</f>
        <v>północny</v>
      </c>
      <c r="H301" s="9">
        <v>3778.95</v>
      </c>
      <c r="I301" s="9">
        <f t="shared" si="20"/>
        <v>869.16</v>
      </c>
      <c r="J301" s="9">
        <f t="shared" si="21"/>
        <v>4648.1099999999997</v>
      </c>
      <c r="K301" s="6">
        <f t="shared" si="22"/>
        <v>45093</v>
      </c>
      <c r="L301" s="6">
        <v>45095</v>
      </c>
      <c r="M301" s="5">
        <f t="shared" si="23"/>
        <v>2</v>
      </c>
      <c r="N301" s="5" t="str">
        <f t="shared" si="24"/>
        <v>kw.2</v>
      </c>
    </row>
    <row r="302" spans="1:14" x14ac:dyDescent="0.2">
      <c r="A302" s="5">
        <v>135</v>
      </c>
      <c r="B302" s="6">
        <v>45073</v>
      </c>
      <c r="C302" s="7" t="s">
        <v>11</v>
      </c>
      <c r="D302" s="8">
        <v>18</v>
      </c>
      <c r="E302" s="5" t="str">
        <f>VLOOKUP(D302,Klienci!$B$2:$C$25,2,0)</f>
        <v>PPRT KEDZIERZYN-KOZLE</v>
      </c>
      <c r="F302" s="5" t="str">
        <f>VLOOKUP(E302,Klienci!$C$2:$D$25,2,0)</f>
        <v>inna hurtownia</v>
      </c>
      <c r="G302" s="5" t="str">
        <f>VLOOKUP(E302,Klienci!$C$2:$E$25,3,0)</f>
        <v>południowy</v>
      </c>
      <c r="H302" s="9">
        <v>12997.97</v>
      </c>
      <c r="I302" s="9">
        <f t="shared" si="20"/>
        <v>2989.53</v>
      </c>
      <c r="J302" s="9">
        <f t="shared" si="21"/>
        <v>15987.5</v>
      </c>
      <c r="K302" s="6">
        <f t="shared" si="22"/>
        <v>45094</v>
      </c>
      <c r="L302" s="6">
        <v>45107</v>
      </c>
      <c r="M302" s="5">
        <f t="shared" si="23"/>
        <v>13</v>
      </c>
      <c r="N302" s="5" t="str">
        <f t="shared" si="24"/>
        <v>kw.2</v>
      </c>
    </row>
    <row r="303" spans="1:14" x14ac:dyDescent="0.2">
      <c r="A303" s="5">
        <v>136</v>
      </c>
      <c r="B303" s="6">
        <v>45075</v>
      </c>
      <c r="C303" s="7" t="s">
        <v>12</v>
      </c>
      <c r="D303" s="8">
        <v>8</v>
      </c>
      <c r="E303" s="5" t="str">
        <f>VLOOKUP(D303,Klienci!$B$2:$C$25,2,0)</f>
        <v>SKALA BIELSKO-BIALA</v>
      </c>
      <c r="F303" s="5" t="str">
        <f>VLOOKUP(E303,Klienci!$C$2:$D$25,2,0)</f>
        <v>inna hurtownia</v>
      </c>
      <c r="G303" s="5" t="str">
        <f>VLOOKUP(E303,Klienci!$C$2:$E$25,3,0)</f>
        <v>południowy</v>
      </c>
      <c r="H303" s="9">
        <v>8864.5300000000007</v>
      </c>
      <c r="I303" s="9">
        <f t="shared" si="20"/>
        <v>2038.84</v>
      </c>
      <c r="J303" s="9">
        <f t="shared" si="21"/>
        <v>10903.37</v>
      </c>
      <c r="K303" s="6">
        <f t="shared" si="22"/>
        <v>45096</v>
      </c>
      <c r="L303" s="6">
        <v>45101</v>
      </c>
      <c r="M303" s="5">
        <f t="shared" si="23"/>
        <v>5</v>
      </c>
      <c r="N303" s="5" t="str">
        <f t="shared" si="24"/>
        <v>kw.2</v>
      </c>
    </row>
    <row r="304" spans="1:14" x14ac:dyDescent="0.2">
      <c r="A304" s="5">
        <v>137</v>
      </c>
      <c r="B304" s="6">
        <v>45076</v>
      </c>
      <c r="C304" s="7" t="s">
        <v>11</v>
      </c>
      <c r="D304" s="8">
        <v>8</v>
      </c>
      <c r="E304" s="5" t="str">
        <f>VLOOKUP(D304,Klienci!$B$2:$C$25,2,0)</f>
        <v>SKALA BIELSKO-BIALA</v>
      </c>
      <c r="F304" s="5" t="str">
        <f>VLOOKUP(E304,Klienci!$C$2:$D$25,2,0)</f>
        <v>inna hurtownia</v>
      </c>
      <c r="G304" s="5" t="str">
        <f>VLOOKUP(E304,Klienci!$C$2:$E$25,3,0)</f>
        <v>południowy</v>
      </c>
      <c r="H304" s="9">
        <v>4567.8100000000004</v>
      </c>
      <c r="I304" s="9">
        <f t="shared" si="20"/>
        <v>1050.5999999999999</v>
      </c>
      <c r="J304" s="9">
        <f t="shared" si="21"/>
        <v>5618.41</v>
      </c>
      <c r="K304" s="6">
        <f t="shared" si="22"/>
        <v>45097</v>
      </c>
      <c r="L304" s="6">
        <v>45100</v>
      </c>
      <c r="M304" s="5">
        <f t="shared" si="23"/>
        <v>3</v>
      </c>
      <c r="N304" s="5" t="str">
        <f t="shared" si="24"/>
        <v>kw.2</v>
      </c>
    </row>
    <row r="305" spans="1:14" x14ac:dyDescent="0.2">
      <c r="A305" s="5">
        <v>139</v>
      </c>
      <c r="B305" s="6">
        <v>45077</v>
      </c>
      <c r="C305" s="7" t="s">
        <v>11</v>
      </c>
      <c r="D305" s="8">
        <v>8</v>
      </c>
      <c r="E305" s="5" t="str">
        <f>VLOOKUP(D305,Klienci!$B$2:$C$25,2,0)</f>
        <v>SKALA BIELSKO-BIALA</v>
      </c>
      <c r="F305" s="5" t="str">
        <f>VLOOKUP(E305,Klienci!$C$2:$D$25,2,0)</f>
        <v>inna hurtownia</v>
      </c>
      <c r="G305" s="5" t="str">
        <f>VLOOKUP(E305,Klienci!$C$2:$E$25,3,0)</f>
        <v>południowy</v>
      </c>
      <c r="H305" s="9">
        <v>5031.7</v>
      </c>
      <c r="I305" s="9">
        <f t="shared" si="20"/>
        <v>1157.29</v>
      </c>
      <c r="J305" s="9">
        <f t="shared" si="21"/>
        <v>6188.99</v>
      </c>
      <c r="K305" s="6">
        <f t="shared" si="22"/>
        <v>45098</v>
      </c>
      <c r="L305" s="6">
        <v>45096</v>
      </c>
      <c r="M305" s="5">
        <f t="shared" si="23"/>
        <v>-2</v>
      </c>
      <c r="N305" s="5" t="str">
        <f t="shared" si="24"/>
        <v>kw.2</v>
      </c>
    </row>
    <row r="306" spans="1:14" x14ac:dyDescent="0.2">
      <c r="A306" s="5">
        <v>150</v>
      </c>
      <c r="B306" s="6">
        <v>45083</v>
      </c>
      <c r="C306" s="7" t="s">
        <v>11</v>
      </c>
      <c r="D306" s="8">
        <v>7</v>
      </c>
      <c r="E306" s="5" t="str">
        <f>VLOOKUP(D306,Klienci!$B$2:$C$25,2,0)</f>
        <v>GIRGOPOL GDANSK</v>
      </c>
      <c r="F306" s="5" t="str">
        <f>VLOOKUP(E306,Klienci!$C$2:$D$25,2,0)</f>
        <v>inna hurtownia</v>
      </c>
      <c r="G306" s="5" t="str">
        <f>VLOOKUP(E306,Klienci!$C$2:$E$25,3,0)</f>
        <v>północny</v>
      </c>
      <c r="H306" s="9">
        <v>8094.7</v>
      </c>
      <c r="I306" s="9">
        <f t="shared" si="20"/>
        <v>1861.78</v>
      </c>
      <c r="J306" s="9">
        <f t="shared" si="21"/>
        <v>9956.48</v>
      </c>
      <c r="K306" s="6">
        <f t="shared" si="22"/>
        <v>45104</v>
      </c>
      <c r="L306" s="6">
        <v>45113</v>
      </c>
      <c r="M306" s="5">
        <f t="shared" si="23"/>
        <v>9</v>
      </c>
      <c r="N306" s="5" t="str">
        <f t="shared" si="24"/>
        <v>kw.3</v>
      </c>
    </row>
    <row r="307" spans="1:14" x14ac:dyDescent="0.2">
      <c r="A307" s="5">
        <v>154</v>
      </c>
      <c r="B307" s="6">
        <v>45086</v>
      </c>
      <c r="C307" s="7" t="s">
        <v>12</v>
      </c>
      <c r="D307" s="8">
        <v>9</v>
      </c>
      <c r="E307" s="5" t="str">
        <f>VLOOKUP(D307,Klienci!$B$2:$C$25,2,0)</f>
        <v>TRATWA BRWINOW</v>
      </c>
      <c r="F307" s="5" t="str">
        <f>VLOOKUP(E307,Klienci!$C$2:$D$25,2,0)</f>
        <v>inna hurtownia</v>
      </c>
      <c r="G307" s="5" t="str">
        <f>VLOOKUP(E307,Klienci!$C$2:$E$25,3,0)</f>
        <v>centralny i wschodni</v>
      </c>
      <c r="H307" s="9">
        <v>2468.23</v>
      </c>
      <c r="I307" s="9">
        <f t="shared" si="20"/>
        <v>567.69000000000005</v>
      </c>
      <c r="J307" s="9">
        <f t="shared" si="21"/>
        <v>3035.92</v>
      </c>
      <c r="K307" s="6">
        <f t="shared" si="22"/>
        <v>45107</v>
      </c>
      <c r="L307" s="6">
        <v>45108</v>
      </c>
      <c r="M307" s="5">
        <f t="shared" si="23"/>
        <v>1</v>
      </c>
      <c r="N307" s="5" t="str">
        <f t="shared" si="24"/>
        <v>kw.3</v>
      </c>
    </row>
    <row r="308" spans="1:14" x14ac:dyDescent="0.2">
      <c r="A308" s="5">
        <v>166</v>
      </c>
      <c r="B308" s="6">
        <v>45096</v>
      </c>
      <c r="C308" s="7" t="s">
        <v>11</v>
      </c>
      <c r="D308" s="8">
        <v>9</v>
      </c>
      <c r="E308" s="5" t="str">
        <f>VLOOKUP(D308,Klienci!$B$2:$C$25,2,0)</f>
        <v>TRATWA BRWINOW</v>
      </c>
      <c r="F308" s="5" t="str">
        <f>VLOOKUP(E308,Klienci!$C$2:$D$25,2,0)</f>
        <v>inna hurtownia</v>
      </c>
      <c r="G308" s="5" t="str">
        <f>VLOOKUP(E308,Klienci!$C$2:$E$25,3,0)</f>
        <v>centralny i wschodni</v>
      </c>
      <c r="H308" s="9">
        <v>3623.11</v>
      </c>
      <c r="I308" s="9">
        <f t="shared" si="20"/>
        <v>833.32</v>
      </c>
      <c r="J308" s="9">
        <f t="shared" si="21"/>
        <v>4456.43</v>
      </c>
      <c r="K308" s="6">
        <f t="shared" si="22"/>
        <v>45117</v>
      </c>
      <c r="L308" s="6">
        <v>45119</v>
      </c>
      <c r="M308" s="5">
        <f t="shared" si="23"/>
        <v>2</v>
      </c>
      <c r="N308" s="5" t="str">
        <f t="shared" si="24"/>
        <v>kw.3</v>
      </c>
    </row>
    <row r="309" spans="1:14" x14ac:dyDescent="0.2">
      <c r="A309" s="5">
        <v>168</v>
      </c>
      <c r="B309" s="6">
        <v>45097</v>
      </c>
      <c r="C309" s="7" t="s">
        <v>12</v>
      </c>
      <c r="D309" s="8">
        <v>8</v>
      </c>
      <c r="E309" s="5" t="str">
        <f>VLOOKUP(D309,Klienci!$B$2:$C$25,2,0)</f>
        <v>SKALA BIELSKO-BIALA</v>
      </c>
      <c r="F309" s="5" t="str">
        <f>VLOOKUP(E309,Klienci!$C$2:$D$25,2,0)</f>
        <v>inna hurtownia</v>
      </c>
      <c r="G309" s="5" t="str">
        <f>VLOOKUP(E309,Klienci!$C$2:$E$25,3,0)</f>
        <v>południowy</v>
      </c>
      <c r="H309" s="9">
        <v>4676.16</v>
      </c>
      <c r="I309" s="9">
        <f t="shared" si="20"/>
        <v>1075.52</v>
      </c>
      <c r="J309" s="9">
        <f t="shared" si="21"/>
        <v>5751.68</v>
      </c>
      <c r="K309" s="6">
        <f t="shared" si="22"/>
        <v>45118</v>
      </c>
      <c r="L309" s="6">
        <v>45115</v>
      </c>
      <c r="M309" s="5">
        <f t="shared" si="23"/>
        <v>-3</v>
      </c>
      <c r="N309" s="5" t="str">
        <f t="shared" si="24"/>
        <v>kw.3</v>
      </c>
    </row>
    <row r="310" spans="1:14" x14ac:dyDescent="0.2">
      <c r="A310" s="5">
        <v>176</v>
      </c>
      <c r="B310" s="6">
        <v>45103</v>
      </c>
      <c r="C310" s="7" t="s">
        <v>11</v>
      </c>
      <c r="D310" s="8">
        <v>20</v>
      </c>
      <c r="E310" s="5" t="str">
        <f>VLOOKUP(D310,Klienci!$B$2:$C$25,2,0)</f>
        <v>R.JAWORSKI WROCLAW</v>
      </c>
      <c r="F310" s="5" t="str">
        <f>VLOOKUP(E310,Klienci!$C$2:$D$25,2,0)</f>
        <v>inna hurtownia</v>
      </c>
      <c r="G310" s="5" t="str">
        <f>VLOOKUP(E310,Klienci!$C$2:$E$25,3,0)</f>
        <v>zachodni</v>
      </c>
      <c r="H310" s="9">
        <v>2930.12</v>
      </c>
      <c r="I310" s="9">
        <f t="shared" si="20"/>
        <v>673.93</v>
      </c>
      <c r="J310" s="9">
        <f t="shared" si="21"/>
        <v>3604.0499999999997</v>
      </c>
      <c r="K310" s="6">
        <f t="shared" si="22"/>
        <v>45124</v>
      </c>
      <c r="L310" s="6">
        <v>45128</v>
      </c>
      <c r="M310" s="5">
        <f t="shared" si="23"/>
        <v>4</v>
      </c>
      <c r="N310" s="5" t="str">
        <f t="shared" si="24"/>
        <v>kw.3</v>
      </c>
    </row>
    <row r="311" spans="1:14" x14ac:dyDescent="0.2">
      <c r="A311" s="5">
        <v>178</v>
      </c>
      <c r="B311" s="6">
        <v>45106</v>
      </c>
      <c r="C311" s="7" t="s">
        <v>11</v>
      </c>
      <c r="D311" s="8">
        <v>9</v>
      </c>
      <c r="E311" s="5" t="str">
        <f>VLOOKUP(D311,Klienci!$B$2:$C$25,2,0)</f>
        <v>TRATWA BRWINOW</v>
      </c>
      <c r="F311" s="5" t="str">
        <f>VLOOKUP(E311,Klienci!$C$2:$D$25,2,0)</f>
        <v>inna hurtownia</v>
      </c>
      <c r="G311" s="5" t="str">
        <f>VLOOKUP(E311,Klienci!$C$2:$E$25,3,0)</f>
        <v>centralny i wschodni</v>
      </c>
      <c r="H311" s="9">
        <v>4202.2</v>
      </c>
      <c r="I311" s="9">
        <f t="shared" si="20"/>
        <v>966.51</v>
      </c>
      <c r="J311" s="9">
        <f t="shared" si="21"/>
        <v>5168.71</v>
      </c>
      <c r="K311" s="6">
        <f t="shared" si="22"/>
        <v>45127</v>
      </c>
      <c r="L311" s="6">
        <v>45127</v>
      </c>
      <c r="M311" s="5">
        <f t="shared" si="23"/>
        <v>0</v>
      </c>
      <c r="N311" s="5" t="str">
        <f t="shared" si="24"/>
        <v>kw.3</v>
      </c>
    </row>
    <row r="312" spans="1:14" x14ac:dyDescent="0.2">
      <c r="A312" s="5">
        <v>189</v>
      </c>
      <c r="B312" s="6">
        <v>45117</v>
      </c>
      <c r="C312" s="7" t="s">
        <v>11</v>
      </c>
      <c r="D312" s="8">
        <v>7</v>
      </c>
      <c r="E312" s="5" t="str">
        <f>VLOOKUP(D312,Klienci!$B$2:$C$25,2,0)</f>
        <v>GIRGOPOL GDANSK</v>
      </c>
      <c r="F312" s="5" t="str">
        <f>VLOOKUP(E312,Klienci!$C$2:$D$25,2,0)</f>
        <v>inna hurtownia</v>
      </c>
      <c r="G312" s="5" t="str">
        <f>VLOOKUP(E312,Klienci!$C$2:$E$25,3,0)</f>
        <v>północny</v>
      </c>
      <c r="H312" s="9">
        <v>783.7</v>
      </c>
      <c r="I312" s="9">
        <f t="shared" si="20"/>
        <v>180.25</v>
      </c>
      <c r="J312" s="9">
        <f t="shared" si="21"/>
        <v>963.95</v>
      </c>
      <c r="K312" s="6">
        <f t="shared" si="22"/>
        <v>45138</v>
      </c>
      <c r="L312" s="6">
        <v>45138</v>
      </c>
      <c r="M312" s="5">
        <f t="shared" si="23"/>
        <v>0</v>
      </c>
      <c r="N312" s="5" t="str">
        <f t="shared" si="24"/>
        <v>kw.3</v>
      </c>
    </row>
    <row r="313" spans="1:14" x14ac:dyDescent="0.2">
      <c r="A313" s="5">
        <v>190</v>
      </c>
      <c r="B313" s="6">
        <v>45117</v>
      </c>
      <c r="C313" s="7" t="s">
        <v>11</v>
      </c>
      <c r="D313" s="8">
        <v>20</v>
      </c>
      <c r="E313" s="5" t="str">
        <f>VLOOKUP(D313,Klienci!$B$2:$C$25,2,0)</f>
        <v>R.JAWORSKI WROCLAW</v>
      </c>
      <c r="F313" s="5" t="str">
        <f>VLOOKUP(E313,Klienci!$C$2:$D$25,2,0)</f>
        <v>inna hurtownia</v>
      </c>
      <c r="G313" s="5" t="str">
        <f>VLOOKUP(E313,Klienci!$C$2:$E$25,3,0)</f>
        <v>zachodni</v>
      </c>
      <c r="H313" s="9">
        <v>3706.77</v>
      </c>
      <c r="I313" s="9">
        <f t="shared" si="20"/>
        <v>852.56</v>
      </c>
      <c r="J313" s="9">
        <f t="shared" si="21"/>
        <v>4559.33</v>
      </c>
      <c r="K313" s="6">
        <f t="shared" si="22"/>
        <v>45138</v>
      </c>
      <c r="L313" s="6">
        <v>45151</v>
      </c>
      <c r="M313" s="5">
        <f t="shared" si="23"/>
        <v>13</v>
      </c>
      <c r="N313" s="5" t="str">
        <f t="shared" si="24"/>
        <v>kw.3</v>
      </c>
    </row>
    <row r="314" spans="1:14" x14ac:dyDescent="0.2">
      <c r="A314" s="5">
        <v>191</v>
      </c>
      <c r="B314" s="6">
        <v>45118</v>
      </c>
      <c r="C314" s="7" t="s">
        <v>11</v>
      </c>
      <c r="D314" s="8">
        <v>9</v>
      </c>
      <c r="E314" s="5" t="str">
        <f>VLOOKUP(D314,Klienci!$B$2:$C$25,2,0)</f>
        <v>TRATWA BRWINOW</v>
      </c>
      <c r="F314" s="5" t="str">
        <f>VLOOKUP(E314,Klienci!$C$2:$D$25,2,0)</f>
        <v>inna hurtownia</v>
      </c>
      <c r="G314" s="5" t="str">
        <f>VLOOKUP(E314,Klienci!$C$2:$E$25,3,0)</f>
        <v>centralny i wschodni</v>
      </c>
      <c r="H314" s="9">
        <v>2957.59</v>
      </c>
      <c r="I314" s="9">
        <f t="shared" si="20"/>
        <v>680.25</v>
      </c>
      <c r="J314" s="9">
        <f t="shared" si="21"/>
        <v>3637.84</v>
      </c>
      <c r="K314" s="6">
        <f t="shared" si="22"/>
        <v>45139</v>
      </c>
      <c r="L314" s="6">
        <v>45141</v>
      </c>
      <c r="M314" s="5">
        <f t="shared" si="23"/>
        <v>2</v>
      </c>
      <c r="N314" s="5" t="str">
        <f t="shared" si="24"/>
        <v>kw.3</v>
      </c>
    </row>
    <row r="315" spans="1:14" x14ac:dyDescent="0.2">
      <c r="A315" s="5">
        <v>192</v>
      </c>
      <c r="B315" s="6">
        <v>45119</v>
      </c>
      <c r="C315" s="7" t="s">
        <v>12</v>
      </c>
      <c r="D315" s="8">
        <v>7</v>
      </c>
      <c r="E315" s="5" t="str">
        <f>VLOOKUP(D315,Klienci!$B$2:$C$25,2,0)</f>
        <v>GIRGOPOL GDANSK</v>
      </c>
      <c r="F315" s="5" t="str">
        <f>VLOOKUP(E315,Klienci!$C$2:$D$25,2,0)</f>
        <v>inna hurtownia</v>
      </c>
      <c r="G315" s="5" t="str">
        <f>VLOOKUP(E315,Klienci!$C$2:$E$25,3,0)</f>
        <v>północny</v>
      </c>
      <c r="H315" s="9">
        <v>3630.78</v>
      </c>
      <c r="I315" s="9">
        <f t="shared" si="20"/>
        <v>835.08</v>
      </c>
      <c r="J315" s="9">
        <f t="shared" si="21"/>
        <v>4465.8600000000006</v>
      </c>
      <c r="K315" s="6">
        <f t="shared" si="22"/>
        <v>45140</v>
      </c>
      <c r="L315" s="6">
        <v>45149</v>
      </c>
      <c r="M315" s="5">
        <f t="shared" si="23"/>
        <v>9</v>
      </c>
      <c r="N315" s="5" t="str">
        <f t="shared" si="24"/>
        <v>kw.3</v>
      </c>
    </row>
    <row r="316" spans="1:14" x14ac:dyDescent="0.2">
      <c r="A316" s="5">
        <v>193</v>
      </c>
      <c r="B316" s="6">
        <v>45119</v>
      </c>
      <c r="C316" s="7" t="s">
        <v>12</v>
      </c>
      <c r="D316" s="8">
        <v>7</v>
      </c>
      <c r="E316" s="5" t="str">
        <f>VLOOKUP(D316,Klienci!$B$2:$C$25,2,0)</f>
        <v>GIRGOPOL GDANSK</v>
      </c>
      <c r="F316" s="5" t="str">
        <f>VLOOKUP(E316,Klienci!$C$2:$D$25,2,0)</f>
        <v>inna hurtownia</v>
      </c>
      <c r="G316" s="5" t="str">
        <f>VLOOKUP(E316,Klienci!$C$2:$E$25,3,0)</f>
        <v>północny</v>
      </c>
      <c r="H316" s="9">
        <v>6346.29</v>
      </c>
      <c r="I316" s="9">
        <f t="shared" si="20"/>
        <v>1459.65</v>
      </c>
      <c r="J316" s="9">
        <f t="shared" si="21"/>
        <v>7805.9400000000005</v>
      </c>
      <c r="K316" s="6">
        <f t="shared" si="22"/>
        <v>45140</v>
      </c>
      <c r="L316" s="6">
        <v>45139</v>
      </c>
      <c r="M316" s="5">
        <f t="shared" si="23"/>
        <v>-1</v>
      </c>
      <c r="N316" s="5" t="str">
        <f t="shared" si="24"/>
        <v>kw.3</v>
      </c>
    </row>
    <row r="317" spans="1:14" x14ac:dyDescent="0.2">
      <c r="A317" s="5">
        <v>194</v>
      </c>
      <c r="B317" s="6">
        <v>45119</v>
      </c>
      <c r="C317" s="7" t="s">
        <v>12</v>
      </c>
      <c r="D317" s="8">
        <v>8</v>
      </c>
      <c r="E317" s="5" t="str">
        <f>VLOOKUP(D317,Klienci!$B$2:$C$25,2,0)</f>
        <v>SKALA BIELSKO-BIALA</v>
      </c>
      <c r="F317" s="5" t="str">
        <f>VLOOKUP(E317,Klienci!$C$2:$D$25,2,0)</f>
        <v>inna hurtownia</v>
      </c>
      <c r="G317" s="5" t="str">
        <f>VLOOKUP(E317,Klienci!$C$2:$E$25,3,0)</f>
        <v>południowy</v>
      </c>
      <c r="H317" s="9">
        <v>1309.2</v>
      </c>
      <c r="I317" s="9">
        <f t="shared" si="20"/>
        <v>301.12</v>
      </c>
      <c r="J317" s="9">
        <f t="shared" si="21"/>
        <v>1610.3200000000002</v>
      </c>
      <c r="K317" s="6">
        <f t="shared" si="22"/>
        <v>45140</v>
      </c>
      <c r="L317" s="6">
        <v>45139</v>
      </c>
      <c r="M317" s="5">
        <f t="shared" si="23"/>
        <v>-1</v>
      </c>
      <c r="N317" s="5" t="str">
        <f t="shared" si="24"/>
        <v>kw.3</v>
      </c>
    </row>
    <row r="318" spans="1:14" x14ac:dyDescent="0.2">
      <c r="A318" s="5">
        <v>206</v>
      </c>
      <c r="B318" s="6">
        <v>45129</v>
      </c>
      <c r="C318" s="7" t="s">
        <v>11</v>
      </c>
      <c r="D318" s="8">
        <v>9</v>
      </c>
      <c r="E318" s="5" t="str">
        <f>VLOOKUP(D318,Klienci!$B$2:$C$25,2,0)</f>
        <v>TRATWA BRWINOW</v>
      </c>
      <c r="F318" s="5" t="str">
        <f>VLOOKUP(E318,Klienci!$C$2:$D$25,2,0)</f>
        <v>inna hurtownia</v>
      </c>
      <c r="G318" s="5" t="str">
        <f>VLOOKUP(E318,Klienci!$C$2:$E$25,3,0)</f>
        <v>centralny i wschodni</v>
      </c>
      <c r="H318" s="9">
        <v>4417.5600000000004</v>
      </c>
      <c r="I318" s="9">
        <f t="shared" si="20"/>
        <v>1016.04</v>
      </c>
      <c r="J318" s="9">
        <f t="shared" si="21"/>
        <v>5433.6</v>
      </c>
      <c r="K318" s="6">
        <f t="shared" si="22"/>
        <v>45150</v>
      </c>
      <c r="L318" s="6">
        <v>45151</v>
      </c>
      <c r="M318" s="5">
        <f t="shared" si="23"/>
        <v>1</v>
      </c>
      <c r="N318" s="5" t="str">
        <f t="shared" si="24"/>
        <v>kw.3</v>
      </c>
    </row>
    <row r="319" spans="1:14" x14ac:dyDescent="0.2">
      <c r="A319" s="5">
        <v>207</v>
      </c>
      <c r="B319" s="6">
        <v>45130</v>
      </c>
      <c r="C319" s="7" t="s">
        <v>12</v>
      </c>
      <c r="D319" s="8">
        <v>20</v>
      </c>
      <c r="E319" s="5" t="str">
        <f>VLOOKUP(D319,Klienci!$B$2:$C$25,2,0)</f>
        <v>R.JAWORSKI WROCLAW</v>
      </c>
      <c r="F319" s="5" t="str">
        <f>VLOOKUP(E319,Klienci!$C$2:$D$25,2,0)</f>
        <v>inna hurtownia</v>
      </c>
      <c r="G319" s="5" t="str">
        <f>VLOOKUP(E319,Klienci!$C$2:$E$25,3,0)</f>
        <v>zachodni</v>
      </c>
      <c r="H319" s="9">
        <v>3915.24</v>
      </c>
      <c r="I319" s="9">
        <f t="shared" si="20"/>
        <v>900.51</v>
      </c>
      <c r="J319" s="9">
        <f t="shared" si="21"/>
        <v>4815.75</v>
      </c>
      <c r="K319" s="6">
        <f t="shared" si="22"/>
        <v>45151</v>
      </c>
      <c r="L319" s="6">
        <v>45163</v>
      </c>
      <c r="M319" s="5">
        <f t="shared" si="23"/>
        <v>12</v>
      </c>
      <c r="N319" s="5" t="str">
        <f t="shared" si="24"/>
        <v>kw.3</v>
      </c>
    </row>
    <row r="320" spans="1:14" x14ac:dyDescent="0.2">
      <c r="A320" s="5">
        <v>208</v>
      </c>
      <c r="B320" s="6">
        <v>45131</v>
      </c>
      <c r="C320" s="7" t="s">
        <v>11</v>
      </c>
      <c r="D320" s="8">
        <v>7</v>
      </c>
      <c r="E320" s="5" t="str">
        <f>VLOOKUP(D320,Klienci!$B$2:$C$25,2,0)</f>
        <v>GIRGOPOL GDANSK</v>
      </c>
      <c r="F320" s="5" t="str">
        <f>VLOOKUP(E320,Klienci!$C$2:$D$25,2,0)</f>
        <v>inna hurtownia</v>
      </c>
      <c r="G320" s="5" t="str">
        <f>VLOOKUP(E320,Klienci!$C$2:$E$25,3,0)</f>
        <v>północny</v>
      </c>
      <c r="H320" s="9">
        <v>3651.06</v>
      </c>
      <c r="I320" s="9">
        <f t="shared" si="20"/>
        <v>839.74</v>
      </c>
      <c r="J320" s="9">
        <f t="shared" si="21"/>
        <v>4490.8</v>
      </c>
      <c r="K320" s="6">
        <f t="shared" si="22"/>
        <v>45152</v>
      </c>
      <c r="L320" s="6">
        <v>45164</v>
      </c>
      <c r="M320" s="5">
        <f t="shared" si="23"/>
        <v>12</v>
      </c>
      <c r="N320" s="5" t="str">
        <f t="shared" si="24"/>
        <v>kw.3</v>
      </c>
    </row>
    <row r="321" spans="1:14" x14ac:dyDescent="0.2">
      <c r="A321" s="5">
        <v>227</v>
      </c>
      <c r="B321" s="6">
        <v>45153</v>
      </c>
      <c r="C321" s="7" t="s">
        <v>12</v>
      </c>
      <c r="D321" s="8">
        <v>20</v>
      </c>
      <c r="E321" s="5" t="str">
        <f>VLOOKUP(D321,Klienci!$B$2:$C$25,2,0)</f>
        <v>R.JAWORSKI WROCLAW</v>
      </c>
      <c r="F321" s="5" t="str">
        <f>VLOOKUP(E321,Klienci!$C$2:$D$25,2,0)</f>
        <v>inna hurtownia</v>
      </c>
      <c r="G321" s="5" t="str">
        <f>VLOOKUP(E321,Klienci!$C$2:$E$25,3,0)</f>
        <v>zachodni</v>
      </c>
      <c r="H321" s="9">
        <v>2602.5700000000002</v>
      </c>
      <c r="I321" s="9">
        <f t="shared" si="20"/>
        <v>598.59</v>
      </c>
      <c r="J321" s="9">
        <f t="shared" si="21"/>
        <v>3201.1600000000003</v>
      </c>
      <c r="K321" s="6">
        <f t="shared" si="22"/>
        <v>45174</v>
      </c>
      <c r="L321" s="6">
        <v>45177</v>
      </c>
      <c r="M321" s="5">
        <f t="shared" si="23"/>
        <v>3</v>
      </c>
      <c r="N321" s="5" t="str">
        <f t="shared" si="24"/>
        <v>kw.3</v>
      </c>
    </row>
    <row r="322" spans="1:14" x14ac:dyDescent="0.2">
      <c r="A322" s="5">
        <v>235</v>
      </c>
      <c r="B322" s="6">
        <v>45161</v>
      </c>
      <c r="C322" s="7" t="s">
        <v>12</v>
      </c>
      <c r="D322" s="8">
        <v>7</v>
      </c>
      <c r="E322" s="5" t="str">
        <f>VLOOKUP(D322,Klienci!$B$2:$C$25,2,0)</f>
        <v>GIRGOPOL GDANSK</v>
      </c>
      <c r="F322" s="5" t="str">
        <f>VLOOKUP(E322,Klienci!$C$2:$D$25,2,0)</f>
        <v>inna hurtownia</v>
      </c>
      <c r="G322" s="5" t="str">
        <f>VLOOKUP(E322,Klienci!$C$2:$E$25,3,0)</f>
        <v>północny</v>
      </c>
      <c r="H322" s="9">
        <v>6688.51</v>
      </c>
      <c r="I322" s="9">
        <f t="shared" ref="I322:I351" si="25">ROUND(H322*VAT,2)</f>
        <v>1538.36</v>
      </c>
      <c r="J322" s="9">
        <f t="shared" ref="J322:J351" si="26">H322+I322</f>
        <v>8226.8700000000008</v>
      </c>
      <c r="K322" s="6">
        <f t="shared" ref="K322:K351" si="27">IF(F322=$R$2,EDATE(B322,1),IF(F322=$R$3,B322+21,B322+14))</f>
        <v>45182</v>
      </c>
      <c r="L322" s="6">
        <v>45186</v>
      </c>
      <c r="M322" s="5">
        <f t="shared" ref="M322:M351" si="28">L322-K322</f>
        <v>4</v>
      </c>
      <c r="N322" s="5" t="str">
        <f t="shared" ref="N322:N351" si="29">VLOOKUP(L322,$Q$6:$R$11,2,1)</f>
        <v>kw.3</v>
      </c>
    </row>
    <row r="323" spans="1:14" x14ac:dyDescent="0.2">
      <c r="A323" s="5">
        <v>237</v>
      </c>
      <c r="B323" s="6">
        <v>45164</v>
      </c>
      <c r="C323" s="7" t="s">
        <v>12</v>
      </c>
      <c r="D323" s="8">
        <v>7</v>
      </c>
      <c r="E323" s="5" t="str">
        <f>VLOOKUP(D323,Klienci!$B$2:$C$25,2,0)</f>
        <v>GIRGOPOL GDANSK</v>
      </c>
      <c r="F323" s="5" t="str">
        <f>VLOOKUP(E323,Klienci!$C$2:$D$25,2,0)</f>
        <v>inna hurtownia</v>
      </c>
      <c r="G323" s="5" t="str">
        <f>VLOOKUP(E323,Klienci!$C$2:$E$25,3,0)</f>
        <v>północny</v>
      </c>
      <c r="H323" s="9">
        <v>1009.32</v>
      </c>
      <c r="I323" s="9">
        <f t="shared" si="25"/>
        <v>232.14</v>
      </c>
      <c r="J323" s="9">
        <f t="shared" si="26"/>
        <v>1241.46</v>
      </c>
      <c r="K323" s="6">
        <f t="shared" si="27"/>
        <v>45185</v>
      </c>
      <c r="L323" s="6">
        <v>45187</v>
      </c>
      <c r="M323" s="5">
        <f t="shared" si="28"/>
        <v>2</v>
      </c>
      <c r="N323" s="5" t="str">
        <f t="shared" si="29"/>
        <v>kw.3</v>
      </c>
    </row>
    <row r="324" spans="1:14" x14ac:dyDescent="0.2">
      <c r="A324" s="5">
        <v>243</v>
      </c>
      <c r="B324" s="6">
        <v>45169</v>
      </c>
      <c r="C324" s="7" t="s">
        <v>11</v>
      </c>
      <c r="D324" s="8">
        <v>18</v>
      </c>
      <c r="E324" s="5" t="str">
        <f>VLOOKUP(D324,Klienci!$B$2:$C$25,2,0)</f>
        <v>PPRT KEDZIERZYN-KOZLE</v>
      </c>
      <c r="F324" s="5" t="str">
        <f>VLOOKUP(E324,Klienci!$C$2:$D$25,2,0)</f>
        <v>inna hurtownia</v>
      </c>
      <c r="G324" s="5" t="str">
        <f>VLOOKUP(E324,Klienci!$C$2:$E$25,3,0)</f>
        <v>południowy</v>
      </c>
      <c r="H324" s="9">
        <v>10379.52</v>
      </c>
      <c r="I324" s="9">
        <f t="shared" si="25"/>
        <v>2387.29</v>
      </c>
      <c r="J324" s="9">
        <f t="shared" si="26"/>
        <v>12766.810000000001</v>
      </c>
      <c r="K324" s="6">
        <f t="shared" si="27"/>
        <v>45190</v>
      </c>
      <c r="L324" s="6">
        <v>45204</v>
      </c>
      <c r="M324" s="5">
        <f t="shared" si="28"/>
        <v>14</v>
      </c>
      <c r="N324" s="5" t="str">
        <f t="shared" si="29"/>
        <v>kw.4</v>
      </c>
    </row>
    <row r="325" spans="1:14" x14ac:dyDescent="0.2">
      <c r="A325" s="5">
        <v>244</v>
      </c>
      <c r="B325" s="6">
        <v>45171</v>
      </c>
      <c r="C325" s="7" t="s">
        <v>11</v>
      </c>
      <c r="D325" s="8">
        <v>8</v>
      </c>
      <c r="E325" s="5" t="str">
        <f>VLOOKUP(D325,Klienci!$B$2:$C$25,2,0)</f>
        <v>SKALA BIELSKO-BIALA</v>
      </c>
      <c r="F325" s="5" t="str">
        <f>VLOOKUP(E325,Klienci!$C$2:$D$25,2,0)</f>
        <v>inna hurtownia</v>
      </c>
      <c r="G325" s="5" t="str">
        <f>VLOOKUP(E325,Klienci!$C$2:$E$25,3,0)</f>
        <v>południowy</v>
      </c>
      <c r="H325" s="9">
        <v>3187.92</v>
      </c>
      <c r="I325" s="9">
        <f t="shared" si="25"/>
        <v>733.22</v>
      </c>
      <c r="J325" s="9">
        <f t="shared" si="26"/>
        <v>3921.1400000000003</v>
      </c>
      <c r="K325" s="6">
        <f t="shared" si="27"/>
        <v>45192</v>
      </c>
      <c r="L325" s="6">
        <v>45195</v>
      </c>
      <c r="M325" s="5">
        <f t="shared" si="28"/>
        <v>3</v>
      </c>
      <c r="N325" s="5" t="str">
        <f t="shared" si="29"/>
        <v>kw.3</v>
      </c>
    </row>
    <row r="326" spans="1:14" x14ac:dyDescent="0.2">
      <c r="A326" s="5">
        <v>245</v>
      </c>
      <c r="B326" s="6">
        <v>45171</v>
      </c>
      <c r="C326" s="7" t="s">
        <v>12</v>
      </c>
      <c r="D326" s="8">
        <v>8</v>
      </c>
      <c r="E326" s="5" t="str">
        <f>VLOOKUP(D326,Klienci!$B$2:$C$25,2,0)</f>
        <v>SKALA BIELSKO-BIALA</v>
      </c>
      <c r="F326" s="5" t="str">
        <f>VLOOKUP(E326,Klienci!$C$2:$D$25,2,0)</f>
        <v>inna hurtownia</v>
      </c>
      <c r="G326" s="5" t="str">
        <f>VLOOKUP(E326,Klienci!$C$2:$E$25,3,0)</f>
        <v>południowy</v>
      </c>
      <c r="H326" s="9">
        <v>1317.61</v>
      </c>
      <c r="I326" s="9">
        <f t="shared" si="25"/>
        <v>303.05</v>
      </c>
      <c r="J326" s="9">
        <f t="shared" si="26"/>
        <v>1620.6599999999999</v>
      </c>
      <c r="K326" s="6">
        <f t="shared" si="27"/>
        <v>45192</v>
      </c>
      <c r="L326" s="6">
        <v>45195</v>
      </c>
      <c r="M326" s="5">
        <f t="shared" si="28"/>
        <v>3</v>
      </c>
      <c r="N326" s="5" t="str">
        <f t="shared" si="29"/>
        <v>kw.3</v>
      </c>
    </row>
    <row r="327" spans="1:14" x14ac:dyDescent="0.2">
      <c r="A327" s="5">
        <v>247</v>
      </c>
      <c r="B327" s="6">
        <v>45173</v>
      </c>
      <c r="C327" s="7" t="s">
        <v>12</v>
      </c>
      <c r="D327" s="8">
        <v>7</v>
      </c>
      <c r="E327" s="5" t="str">
        <f>VLOOKUP(D327,Klienci!$B$2:$C$25,2,0)</f>
        <v>GIRGOPOL GDANSK</v>
      </c>
      <c r="F327" s="5" t="str">
        <f>VLOOKUP(E327,Klienci!$C$2:$D$25,2,0)</f>
        <v>inna hurtownia</v>
      </c>
      <c r="G327" s="5" t="str">
        <f>VLOOKUP(E327,Klienci!$C$2:$E$25,3,0)</f>
        <v>północny</v>
      </c>
      <c r="H327" s="9">
        <v>3295.76</v>
      </c>
      <c r="I327" s="9">
        <f t="shared" si="25"/>
        <v>758.02</v>
      </c>
      <c r="J327" s="9">
        <f t="shared" si="26"/>
        <v>4053.78</v>
      </c>
      <c r="K327" s="6">
        <f t="shared" si="27"/>
        <v>45194</v>
      </c>
      <c r="L327" s="6">
        <v>45191</v>
      </c>
      <c r="M327" s="5">
        <f t="shared" si="28"/>
        <v>-3</v>
      </c>
      <c r="N327" s="5" t="str">
        <f t="shared" si="29"/>
        <v>kw.3</v>
      </c>
    </row>
    <row r="328" spans="1:14" x14ac:dyDescent="0.2">
      <c r="A328" s="5">
        <v>248</v>
      </c>
      <c r="B328" s="6">
        <v>45173</v>
      </c>
      <c r="C328" s="7" t="s">
        <v>11</v>
      </c>
      <c r="D328" s="8">
        <v>7</v>
      </c>
      <c r="E328" s="5" t="str">
        <f>VLOOKUP(D328,Klienci!$B$2:$C$25,2,0)</f>
        <v>GIRGOPOL GDANSK</v>
      </c>
      <c r="F328" s="5" t="str">
        <f>VLOOKUP(E328,Klienci!$C$2:$D$25,2,0)</f>
        <v>inna hurtownia</v>
      </c>
      <c r="G328" s="5" t="str">
        <f>VLOOKUP(E328,Klienci!$C$2:$E$25,3,0)</f>
        <v>północny</v>
      </c>
      <c r="H328" s="9">
        <v>7220.51</v>
      </c>
      <c r="I328" s="9">
        <f t="shared" si="25"/>
        <v>1660.72</v>
      </c>
      <c r="J328" s="9">
        <f t="shared" si="26"/>
        <v>8881.23</v>
      </c>
      <c r="K328" s="6">
        <f t="shared" si="27"/>
        <v>45194</v>
      </c>
      <c r="L328" s="6">
        <v>45196</v>
      </c>
      <c r="M328" s="5">
        <f t="shared" si="28"/>
        <v>2</v>
      </c>
      <c r="N328" s="5" t="str">
        <f t="shared" si="29"/>
        <v>kw.3</v>
      </c>
    </row>
    <row r="329" spans="1:14" x14ac:dyDescent="0.2">
      <c r="A329" s="5">
        <v>256</v>
      </c>
      <c r="B329" s="6">
        <v>45182</v>
      </c>
      <c r="C329" s="7" t="s">
        <v>11</v>
      </c>
      <c r="D329" s="8">
        <v>7</v>
      </c>
      <c r="E329" s="5" t="str">
        <f>VLOOKUP(D329,Klienci!$B$2:$C$25,2,0)</f>
        <v>GIRGOPOL GDANSK</v>
      </c>
      <c r="F329" s="5" t="str">
        <f>VLOOKUP(E329,Klienci!$C$2:$D$25,2,0)</f>
        <v>inna hurtownia</v>
      </c>
      <c r="G329" s="5" t="str">
        <f>VLOOKUP(E329,Klienci!$C$2:$E$25,3,0)</f>
        <v>północny</v>
      </c>
      <c r="H329" s="9">
        <v>7659.56</v>
      </c>
      <c r="I329" s="9">
        <f t="shared" si="25"/>
        <v>1761.7</v>
      </c>
      <c r="J329" s="9">
        <f t="shared" si="26"/>
        <v>9421.26</v>
      </c>
      <c r="K329" s="6">
        <f t="shared" si="27"/>
        <v>45203</v>
      </c>
      <c r="L329" s="6">
        <v>45204</v>
      </c>
      <c r="M329" s="5">
        <f t="shared" si="28"/>
        <v>1</v>
      </c>
      <c r="N329" s="5" t="str">
        <f t="shared" si="29"/>
        <v>kw.4</v>
      </c>
    </row>
    <row r="330" spans="1:14" x14ac:dyDescent="0.2">
      <c r="A330" s="5">
        <v>271</v>
      </c>
      <c r="B330" s="6">
        <v>45203</v>
      </c>
      <c r="C330" s="7" t="s">
        <v>12</v>
      </c>
      <c r="D330" s="8">
        <v>20</v>
      </c>
      <c r="E330" s="5" t="str">
        <f>VLOOKUP(D330,Klienci!$B$2:$C$25,2,0)</f>
        <v>R.JAWORSKI WROCLAW</v>
      </c>
      <c r="F330" s="5" t="str">
        <f>VLOOKUP(E330,Klienci!$C$2:$D$25,2,0)</f>
        <v>inna hurtownia</v>
      </c>
      <c r="G330" s="5" t="str">
        <f>VLOOKUP(E330,Klienci!$C$2:$E$25,3,0)</f>
        <v>zachodni</v>
      </c>
      <c r="H330" s="9">
        <v>5506.74</v>
      </c>
      <c r="I330" s="9">
        <f t="shared" si="25"/>
        <v>1266.55</v>
      </c>
      <c r="J330" s="9">
        <f t="shared" si="26"/>
        <v>6773.29</v>
      </c>
      <c r="K330" s="6">
        <f t="shared" si="27"/>
        <v>45224</v>
      </c>
      <c r="L330" s="6">
        <v>45237</v>
      </c>
      <c r="M330" s="5">
        <f t="shared" si="28"/>
        <v>13</v>
      </c>
      <c r="N330" s="5" t="str">
        <f t="shared" si="29"/>
        <v>kw.4</v>
      </c>
    </row>
    <row r="331" spans="1:14" x14ac:dyDescent="0.2">
      <c r="A331" s="5">
        <v>272</v>
      </c>
      <c r="B331" s="6">
        <v>45204</v>
      </c>
      <c r="C331" s="7" t="s">
        <v>11</v>
      </c>
      <c r="D331" s="8">
        <v>7</v>
      </c>
      <c r="E331" s="5" t="str">
        <f>VLOOKUP(D331,Klienci!$B$2:$C$25,2,0)</f>
        <v>GIRGOPOL GDANSK</v>
      </c>
      <c r="F331" s="5" t="str">
        <f>VLOOKUP(E331,Klienci!$C$2:$D$25,2,0)</f>
        <v>inna hurtownia</v>
      </c>
      <c r="G331" s="5" t="str">
        <f>VLOOKUP(E331,Klienci!$C$2:$E$25,3,0)</f>
        <v>północny</v>
      </c>
      <c r="H331" s="9">
        <v>5059.5</v>
      </c>
      <c r="I331" s="9">
        <f t="shared" si="25"/>
        <v>1163.69</v>
      </c>
      <c r="J331" s="9">
        <f t="shared" si="26"/>
        <v>6223.1900000000005</v>
      </c>
      <c r="K331" s="6">
        <f t="shared" si="27"/>
        <v>45225</v>
      </c>
      <c r="L331" s="6">
        <v>45227</v>
      </c>
      <c r="M331" s="5">
        <f t="shared" si="28"/>
        <v>2</v>
      </c>
      <c r="N331" s="5" t="str">
        <f t="shared" si="29"/>
        <v>kw.4</v>
      </c>
    </row>
    <row r="332" spans="1:14" x14ac:dyDescent="0.2">
      <c r="A332" s="5">
        <v>279</v>
      </c>
      <c r="B332" s="6">
        <v>45208</v>
      </c>
      <c r="C332" s="7" t="s">
        <v>12</v>
      </c>
      <c r="D332" s="8">
        <v>18</v>
      </c>
      <c r="E332" s="5" t="str">
        <f>VLOOKUP(D332,Klienci!$B$2:$C$25,2,0)</f>
        <v>PPRT KEDZIERZYN-KOZLE</v>
      </c>
      <c r="F332" s="5" t="str">
        <f>VLOOKUP(E332,Klienci!$C$2:$D$25,2,0)</f>
        <v>inna hurtownia</v>
      </c>
      <c r="G332" s="5" t="str">
        <f>VLOOKUP(E332,Klienci!$C$2:$E$25,3,0)</f>
        <v>południowy</v>
      </c>
      <c r="H332" s="9">
        <v>8338.4500000000007</v>
      </c>
      <c r="I332" s="9">
        <f t="shared" si="25"/>
        <v>1917.84</v>
      </c>
      <c r="J332" s="9">
        <f t="shared" si="26"/>
        <v>10256.290000000001</v>
      </c>
      <c r="K332" s="6">
        <f t="shared" si="27"/>
        <v>45229</v>
      </c>
      <c r="L332" s="6">
        <v>45239</v>
      </c>
      <c r="M332" s="5">
        <f t="shared" si="28"/>
        <v>10</v>
      </c>
      <c r="N332" s="5" t="str">
        <f t="shared" si="29"/>
        <v>kw.4</v>
      </c>
    </row>
    <row r="333" spans="1:14" x14ac:dyDescent="0.2">
      <c r="A333" s="5">
        <v>282</v>
      </c>
      <c r="B333" s="6">
        <v>45211</v>
      </c>
      <c r="C333" s="7" t="s">
        <v>12</v>
      </c>
      <c r="D333" s="8">
        <v>8</v>
      </c>
      <c r="E333" s="5" t="str">
        <f>VLOOKUP(D333,Klienci!$B$2:$C$25,2,0)</f>
        <v>SKALA BIELSKO-BIALA</v>
      </c>
      <c r="F333" s="5" t="str">
        <f>VLOOKUP(E333,Klienci!$C$2:$D$25,2,0)</f>
        <v>inna hurtownia</v>
      </c>
      <c r="G333" s="5" t="str">
        <f>VLOOKUP(E333,Klienci!$C$2:$E$25,3,0)</f>
        <v>południowy</v>
      </c>
      <c r="H333" s="9">
        <v>3044.44</v>
      </c>
      <c r="I333" s="9">
        <f t="shared" si="25"/>
        <v>700.22</v>
      </c>
      <c r="J333" s="9">
        <f t="shared" si="26"/>
        <v>3744.66</v>
      </c>
      <c r="K333" s="6">
        <f t="shared" si="27"/>
        <v>45232</v>
      </c>
      <c r="L333" s="6">
        <v>45230</v>
      </c>
      <c r="M333" s="5">
        <f t="shared" si="28"/>
        <v>-2</v>
      </c>
      <c r="N333" s="5" t="str">
        <f t="shared" si="29"/>
        <v>kw.4</v>
      </c>
    </row>
    <row r="334" spans="1:14" x14ac:dyDescent="0.2">
      <c r="A334" s="5">
        <v>283</v>
      </c>
      <c r="B334" s="6">
        <v>45211</v>
      </c>
      <c r="C334" s="7" t="s">
        <v>11</v>
      </c>
      <c r="D334" s="8">
        <v>20</v>
      </c>
      <c r="E334" s="5" t="str">
        <f>VLOOKUP(D334,Klienci!$B$2:$C$25,2,0)</f>
        <v>R.JAWORSKI WROCLAW</v>
      </c>
      <c r="F334" s="5" t="str">
        <f>VLOOKUP(E334,Klienci!$C$2:$D$25,2,0)</f>
        <v>inna hurtownia</v>
      </c>
      <c r="G334" s="5" t="str">
        <f>VLOOKUP(E334,Klienci!$C$2:$E$25,3,0)</f>
        <v>zachodni</v>
      </c>
      <c r="H334" s="9">
        <v>4711.2700000000004</v>
      </c>
      <c r="I334" s="9">
        <f t="shared" si="25"/>
        <v>1083.5899999999999</v>
      </c>
      <c r="J334" s="9">
        <f t="shared" si="26"/>
        <v>5794.8600000000006</v>
      </c>
      <c r="K334" s="6">
        <f t="shared" si="27"/>
        <v>45232</v>
      </c>
      <c r="L334" s="6">
        <v>45257</v>
      </c>
      <c r="M334" s="5">
        <f t="shared" si="28"/>
        <v>25</v>
      </c>
      <c r="N334" s="5" t="str">
        <f t="shared" si="29"/>
        <v>kw.4</v>
      </c>
    </row>
    <row r="335" spans="1:14" x14ac:dyDescent="0.2">
      <c r="A335" s="5">
        <v>285</v>
      </c>
      <c r="B335" s="6">
        <v>45214</v>
      </c>
      <c r="C335" s="7" t="s">
        <v>12</v>
      </c>
      <c r="D335" s="8">
        <v>8</v>
      </c>
      <c r="E335" s="5" t="str">
        <f>VLOOKUP(D335,Klienci!$B$2:$C$25,2,0)</f>
        <v>SKALA BIELSKO-BIALA</v>
      </c>
      <c r="F335" s="5" t="str">
        <f>VLOOKUP(E335,Klienci!$C$2:$D$25,2,0)</f>
        <v>inna hurtownia</v>
      </c>
      <c r="G335" s="5" t="str">
        <f>VLOOKUP(E335,Klienci!$C$2:$E$25,3,0)</f>
        <v>południowy</v>
      </c>
      <c r="H335" s="9">
        <v>4691.4799999999996</v>
      </c>
      <c r="I335" s="9">
        <f t="shared" si="25"/>
        <v>1079.04</v>
      </c>
      <c r="J335" s="9">
        <f t="shared" si="26"/>
        <v>5770.5199999999995</v>
      </c>
      <c r="K335" s="6">
        <f t="shared" si="27"/>
        <v>45235</v>
      </c>
      <c r="L335" s="6">
        <v>45239</v>
      </c>
      <c r="M335" s="5">
        <f t="shared" si="28"/>
        <v>4</v>
      </c>
      <c r="N335" s="5" t="str">
        <f t="shared" si="29"/>
        <v>kw.4</v>
      </c>
    </row>
    <row r="336" spans="1:14" x14ac:dyDescent="0.2">
      <c r="A336" s="5">
        <v>286</v>
      </c>
      <c r="B336" s="6">
        <v>45215</v>
      </c>
      <c r="C336" s="7" t="s">
        <v>12</v>
      </c>
      <c r="D336" s="8">
        <v>8</v>
      </c>
      <c r="E336" s="5" t="str">
        <f>VLOOKUP(D336,Klienci!$B$2:$C$25,2,0)</f>
        <v>SKALA BIELSKO-BIALA</v>
      </c>
      <c r="F336" s="5" t="str">
        <f>VLOOKUP(E336,Klienci!$C$2:$D$25,2,0)</f>
        <v>inna hurtownia</v>
      </c>
      <c r="G336" s="5" t="str">
        <f>VLOOKUP(E336,Klienci!$C$2:$E$25,3,0)</f>
        <v>południowy</v>
      </c>
      <c r="H336" s="9">
        <v>6649.55</v>
      </c>
      <c r="I336" s="9">
        <f t="shared" si="25"/>
        <v>1529.4</v>
      </c>
      <c r="J336" s="9">
        <f t="shared" si="26"/>
        <v>8178.9500000000007</v>
      </c>
      <c r="K336" s="6">
        <f t="shared" si="27"/>
        <v>45236</v>
      </c>
      <c r="L336" s="6">
        <v>45241</v>
      </c>
      <c r="M336" s="5">
        <f t="shared" si="28"/>
        <v>5</v>
      </c>
      <c r="N336" s="5" t="str">
        <f t="shared" si="29"/>
        <v>kw.4</v>
      </c>
    </row>
    <row r="337" spans="1:14" x14ac:dyDescent="0.2">
      <c r="A337" s="5">
        <v>288</v>
      </c>
      <c r="B337" s="6">
        <v>45215</v>
      </c>
      <c r="C337" s="7" t="s">
        <v>12</v>
      </c>
      <c r="D337" s="8">
        <v>20</v>
      </c>
      <c r="E337" s="5" t="str">
        <f>VLOOKUP(D337,Klienci!$B$2:$C$25,2,0)</f>
        <v>R.JAWORSKI WROCLAW</v>
      </c>
      <c r="F337" s="5" t="str">
        <f>VLOOKUP(E337,Klienci!$C$2:$D$25,2,0)</f>
        <v>inna hurtownia</v>
      </c>
      <c r="G337" s="5" t="str">
        <f>VLOOKUP(E337,Klienci!$C$2:$E$25,3,0)</f>
        <v>zachodni</v>
      </c>
      <c r="H337" s="9">
        <v>4374.59</v>
      </c>
      <c r="I337" s="9">
        <f t="shared" si="25"/>
        <v>1006.16</v>
      </c>
      <c r="J337" s="9">
        <f t="shared" si="26"/>
        <v>5380.75</v>
      </c>
      <c r="K337" s="6">
        <f t="shared" si="27"/>
        <v>45236</v>
      </c>
      <c r="L337" s="6">
        <v>45249</v>
      </c>
      <c r="M337" s="5">
        <f t="shared" si="28"/>
        <v>13</v>
      </c>
      <c r="N337" s="5" t="str">
        <f t="shared" si="29"/>
        <v>kw.4</v>
      </c>
    </row>
    <row r="338" spans="1:14" x14ac:dyDescent="0.2">
      <c r="A338" s="5">
        <v>294</v>
      </c>
      <c r="B338" s="6">
        <v>45224</v>
      </c>
      <c r="C338" s="7" t="s">
        <v>11</v>
      </c>
      <c r="D338" s="8">
        <v>9</v>
      </c>
      <c r="E338" s="5" t="str">
        <f>VLOOKUP(D338,Klienci!$B$2:$C$25,2,0)</f>
        <v>TRATWA BRWINOW</v>
      </c>
      <c r="F338" s="5" t="str">
        <f>VLOOKUP(E338,Klienci!$C$2:$D$25,2,0)</f>
        <v>inna hurtownia</v>
      </c>
      <c r="G338" s="5" t="str">
        <f>VLOOKUP(E338,Klienci!$C$2:$E$25,3,0)</f>
        <v>centralny i wschodni</v>
      </c>
      <c r="H338" s="9">
        <v>4006.3</v>
      </c>
      <c r="I338" s="9">
        <f t="shared" si="25"/>
        <v>921.45</v>
      </c>
      <c r="J338" s="9">
        <f t="shared" si="26"/>
        <v>4927.75</v>
      </c>
      <c r="K338" s="6">
        <f t="shared" si="27"/>
        <v>45245</v>
      </c>
      <c r="L338" s="6">
        <v>45244</v>
      </c>
      <c r="M338" s="5">
        <f t="shared" si="28"/>
        <v>-1</v>
      </c>
      <c r="N338" s="5" t="str">
        <f t="shared" si="29"/>
        <v>kw.4</v>
      </c>
    </row>
    <row r="339" spans="1:14" x14ac:dyDescent="0.2">
      <c r="A339" s="5">
        <v>299</v>
      </c>
      <c r="B339" s="6">
        <v>45228</v>
      </c>
      <c r="C339" s="7" t="s">
        <v>11</v>
      </c>
      <c r="D339" s="8">
        <v>8</v>
      </c>
      <c r="E339" s="5" t="str">
        <f>VLOOKUP(D339,Klienci!$B$2:$C$25,2,0)</f>
        <v>SKALA BIELSKO-BIALA</v>
      </c>
      <c r="F339" s="5" t="str">
        <f>VLOOKUP(E339,Klienci!$C$2:$D$25,2,0)</f>
        <v>inna hurtownia</v>
      </c>
      <c r="G339" s="5" t="str">
        <f>VLOOKUP(E339,Klienci!$C$2:$E$25,3,0)</f>
        <v>południowy</v>
      </c>
      <c r="H339" s="9">
        <v>793.14</v>
      </c>
      <c r="I339" s="9">
        <f t="shared" si="25"/>
        <v>182.42</v>
      </c>
      <c r="J339" s="9">
        <f t="shared" si="26"/>
        <v>975.56</v>
      </c>
      <c r="K339" s="6">
        <f t="shared" si="27"/>
        <v>45249</v>
      </c>
      <c r="L339" s="6">
        <v>45247</v>
      </c>
      <c r="M339" s="5">
        <f t="shared" si="28"/>
        <v>-2</v>
      </c>
      <c r="N339" s="5" t="str">
        <f t="shared" si="29"/>
        <v>kw.4</v>
      </c>
    </row>
    <row r="340" spans="1:14" x14ac:dyDescent="0.2">
      <c r="A340" s="5">
        <v>300</v>
      </c>
      <c r="B340" s="6">
        <v>45229</v>
      </c>
      <c r="C340" s="7" t="s">
        <v>11</v>
      </c>
      <c r="D340" s="8">
        <v>7</v>
      </c>
      <c r="E340" s="5" t="str">
        <f>VLOOKUP(D340,Klienci!$B$2:$C$25,2,0)</f>
        <v>GIRGOPOL GDANSK</v>
      </c>
      <c r="F340" s="5" t="str">
        <f>VLOOKUP(E340,Klienci!$C$2:$D$25,2,0)</f>
        <v>inna hurtownia</v>
      </c>
      <c r="G340" s="5" t="str">
        <f>VLOOKUP(E340,Klienci!$C$2:$E$25,3,0)</f>
        <v>północny</v>
      </c>
      <c r="H340" s="9">
        <v>8090.47</v>
      </c>
      <c r="I340" s="9">
        <f t="shared" si="25"/>
        <v>1860.81</v>
      </c>
      <c r="J340" s="9">
        <f t="shared" si="26"/>
        <v>9951.2800000000007</v>
      </c>
      <c r="K340" s="6">
        <f t="shared" si="27"/>
        <v>45250</v>
      </c>
      <c r="L340" s="6">
        <v>45256</v>
      </c>
      <c r="M340" s="5">
        <f t="shared" si="28"/>
        <v>6</v>
      </c>
      <c r="N340" s="5" t="str">
        <f t="shared" si="29"/>
        <v>kw.4</v>
      </c>
    </row>
    <row r="341" spans="1:14" x14ac:dyDescent="0.2">
      <c r="A341" s="5">
        <v>301</v>
      </c>
      <c r="B341" s="6">
        <v>45231</v>
      </c>
      <c r="C341" s="7" t="s">
        <v>11</v>
      </c>
      <c r="D341" s="8">
        <v>7</v>
      </c>
      <c r="E341" s="5" t="str">
        <f>VLOOKUP(D341,Klienci!$B$2:$C$25,2,0)</f>
        <v>GIRGOPOL GDANSK</v>
      </c>
      <c r="F341" s="5" t="str">
        <f>VLOOKUP(E341,Klienci!$C$2:$D$25,2,0)</f>
        <v>inna hurtownia</v>
      </c>
      <c r="G341" s="5" t="str">
        <f>VLOOKUP(E341,Klienci!$C$2:$E$25,3,0)</f>
        <v>północny</v>
      </c>
      <c r="H341" s="9">
        <v>6866.58</v>
      </c>
      <c r="I341" s="9">
        <f t="shared" si="25"/>
        <v>1579.31</v>
      </c>
      <c r="J341" s="9">
        <f t="shared" si="26"/>
        <v>8445.89</v>
      </c>
      <c r="K341" s="6">
        <f t="shared" si="27"/>
        <v>45252</v>
      </c>
      <c r="L341" s="6">
        <v>45252</v>
      </c>
      <c r="M341" s="5">
        <f t="shared" si="28"/>
        <v>0</v>
      </c>
      <c r="N341" s="5" t="str">
        <f t="shared" si="29"/>
        <v>kw.4</v>
      </c>
    </row>
    <row r="342" spans="1:14" x14ac:dyDescent="0.2">
      <c r="A342" s="5">
        <v>304</v>
      </c>
      <c r="B342" s="6">
        <v>45235</v>
      </c>
      <c r="C342" s="7" t="s">
        <v>11</v>
      </c>
      <c r="D342" s="8">
        <v>8</v>
      </c>
      <c r="E342" s="5" t="str">
        <f>VLOOKUP(D342,Klienci!$B$2:$C$25,2,0)</f>
        <v>SKALA BIELSKO-BIALA</v>
      </c>
      <c r="F342" s="5" t="str">
        <f>VLOOKUP(E342,Klienci!$C$2:$D$25,2,0)</f>
        <v>inna hurtownia</v>
      </c>
      <c r="G342" s="5" t="str">
        <f>VLOOKUP(E342,Klienci!$C$2:$E$25,3,0)</f>
        <v>południowy</v>
      </c>
      <c r="H342" s="9">
        <v>8623.75</v>
      </c>
      <c r="I342" s="9">
        <f t="shared" si="25"/>
        <v>1983.46</v>
      </c>
      <c r="J342" s="9">
        <f t="shared" si="26"/>
        <v>10607.21</v>
      </c>
      <c r="K342" s="6">
        <f t="shared" si="27"/>
        <v>45256</v>
      </c>
      <c r="L342" s="6">
        <v>45260</v>
      </c>
      <c r="M342" s="5">
        <f t="shared" si="28"/>
        <v>4</v>
      </c>
      <c r="N342" s="5" t="str">
        <f t="shared" si="29"/>
        <v>kw.4</v>
      </c>
    </row>
    <row r="343" spans="1:14" x14ac:dyDescent="0.2">
      <c r="A343" s="5">
        <v>308</v>
      </c>
      <c r="B343" s="6">
        <v>45239</v>
      </c>
      <c r="C343" s="7" t="s">
        <v>12</v>
      </c>
      <c r="D343" s="8">
        <v>20</v>
      </c>
      <c r="E343" s="5" t="str">
        <f>VLOOKUP(D343,Klienci!$B$2:$C$25,2,0)</f>
        <v>R.JAWORSKI WROCLAW</v>
      </c>
      <c r="F343" s="5" t="str">
        <f>VLOOKUP(E343,Klienci!$C$2:$D$25,2,0)</f>
        <v>inna hurtownia</v>
      </c>
      <c r="G343" s="5" t="str">
        <f>VLOOKUP(E343,Klienci!$C$2:$E$25,3,0)</f>
        <v>zachodni</v>
      </c>
      <c r="H343" s="9">
        <v>4736.7</v>
      </c>
      <c r="I343" s="9">
        <f t="shared" si="25"/>
        <v>1089.44</v>
      </c>
      <c r="J343" s="9">
        <f t="shared" si="26"/>
        <v>5826.1399999999994</v>
      </c>
      <c r="K343" s="6">
        <f t="shared" si="27"/>
        <v>45260</v>
      </c>
      <c r="L343" s="6">
        <v>45265</v>
      </c>
      <c r="M343" s="5">
        <f t="shared" si="28"/>
        <v>5</v>
      </c>
      <c r="N343" s="5" t="str">
        <f t="shared" si="29"/>
        <v>kw.4</v>
      </c>
    </row>
    <row r="344" spans="1:14" x14ac:dyDescent="0.2">
      <c r="A344" s="5">
        <v>310</v>
      </c>
      <c r="B344" s="6">
        <v>45242</v>
      </c>
      <c r="C344" s="7" t="s">
        <v>12</v>
      </c>
      <c r="D344" s="8">
        <v>7</v>
      </c>
      <c r="E344" s="5" t="str">
        <f>VLOOKUP(D344,Klienci!$B$2:$C$25,2,0)</f>
        <v>GIRGOPOL GDANSK</v>
      </c>
      <c r="F344" s="5" t="str">
        <f>VLOOKUP(E344,Klienci!$C$2:$D$25,2,0)</f>
        <v>inna hurtownia</v>
      </c>
      <c r="G344" s="5" t="str">
        <f>VLOOKUP(E344,Klienci!$C$2:$E$25,3,0)</f>
        <v>północny</v>
      </c>
      <c r="H344" s="9">
        <v>2542.5</v>
      </c>
      <c r="I344" s="9">
        <f t="shared" si="25"/>
        <v>584.78</v>
      </c>
      <c r="J344" s="9">
        <f t="shared" si="26"/>
        <v>3127.2799999999997</v>
      </c>
      <c r="K344" s="6">
        <f t="shared" si="27"/>
        <v>45263</v>
      </c>
      <c r="L344" s="6">
        <v>45264</v>
      </c>
      <c r="M344" s="5">
        <f t="shared" si="28"/>
        <v>1</v>
      </c>
      <c r="N344" s="5" t="str">
        <f t="shared" si="29"/>
        <v>kw.4</v>
      </c>
    </row>
    <row r="345" spans="1:14" x14ac:dyDescent="0.2">
      <c r="A345" s="5">
        <v>312</v>
      </c>
      <c r="B345" s="6">
        <v>45243</v>
      </c>
      <c r="C345" s="7" t="s">
        <v>12</v>
      </c>
      <c r="D345" s="8">
        <v>20</v>
      </c>
      <c r="E345" s="5" t="str">
        <f>VLOOKUP(D345,Klienci!$B$2:$C$25,2,0)</f>
        <v>R.JAWORSKI WROCLAW</v>
      </c>
      <c r="F345" s="5" t="str">
        <f>VLOOKUP(E345,Klienci!$C$2:$D$25,2,0)</f>
        <v>inna hurtownia</v>
      </c>
      <c r="G345" s="5" t="str">
        <f>VLOOKUP(E345,Klienci!$C$2:$E$25,3,0)</f>
        <v>zachodni</v>
      </c>
      <c r="H345" s="9">
        <v>2161.6999999999998</v>
      </c>
      <c r="I345" s="9">
        <f t="shared" si="25"/>
        <v>497.19</v>
      </c>
      <c r="J345" s="9">
        <f t="shared" si="26"/>
        <v>2658.89</v>
      </c>
      <c r="K345" s="6">
        <f t="shared" si="27"/>
        <v>45264</v>
      </c>
      <c r="L345" s="6">
        <v>45289</v>
      </c>
      <c r="M345" s="5">
        <f t="shared" si="28"/>
        <v>25</v>
      </c>
      <c r="N345" s="5" t="str">
        <f t="shared" si="29"/>
        <v>kw.4</v>
      </c>
    </row>
    <row r="346" spans="1:14" x14ac:dyDescent="0.2">
      <c r="A346" s="5">
        <v>313</v>
      </c>
      <c r="B346" s="6">
        <v>45244</v>
      </c>
      <c r="C346" s="7" t="s">
        <v>12</v>
      </c>
      <c r="D346" s="8">
        <v>20</v>
      </c>
      <c r="E346" s="5" t="str">
        <f>VLOOKUP(D346,Klienci!$B$2:$C$25,2,0)</f>
        <v>R.JAWORSKI WROCLAW</v>
      </c>
      <c r="F346" s="5" t="str">
        <f>VLOOKUP(E346,Klienci!$C$2:$D$25,2,0)</f>
        <v>inna hurtownia</v>
      </c>
      <c r="G346" s="5" t="str">
        <f>VLOOKUP(E346,Klienci!$C$2:$E$25,3,0)</f>
        <v>zachodni</v>
      </c>
      <c r="H346" s="9">
        <v>3601.33</v>
      </c>
      <c r="I346" s="9">
        <f t="shared" si="25"/>
        <v>828.31</v>
      </c>
      <c r="J346" s="9">
        <f t="shared" si="26"/>
        <v>4429.6399999999994</v>
      </c>
      <c r="K346" s="6">
        <f t="shared" si="27"/>
        <v>45265</v>
      </c>
      <c r="L346" s="6">
        <v>45277</v>
      </c>
      <c r="M346" s="5">
        <f t="shared" si="28"/>
        <v>12</v>
      </c>
      <c r="N346" s="5" t="str">
        <f t="shared" si="29"/>
        <v>kw.4</v>
      </c>
    </row>
    <row r="347" spans="1:14" x14ac:dyDescent="0.2">
      <c r="A347" s="5">
        <v>318</v>
      </c>
      <c r="B347" s="6">
        <v>45249</v>
      </c>
      <c r="C347" s="7" t="s">
        <v>11</v>
      </c>
      <c r="D347" s="8">
        <v>7</v>
      </c>
      <c r="E347" s="5" t="str">
        <f>VLOOKUP(D347,Klienci!$B$2:$C$25,2,0)</f>
        <v>GIRGOPOL GDANSK</v>
      </c>
      <c r="F347" s="5" t="str">
        <f>VLOOKUP(E347,Klienci!$C$2:$D$25,2,0)</f>
        <v>inna hurtownia</v>
      </c>
      <c r="G347" s="5" t="str">
        <f>VLOOKUP(E347,Klienci!$C$2:$E$25,3,0)</f>
        <v>północny</v>
      </c>
      <c r="H347" s="9">
        <v>1318.21</v>
      </c>
      <c r="I347" s="9">
        <f t="shared" si="25"/>
        <v>303.19</v>
      </c>
      <c r="J347" s="9">
        <f t="shared" si="26"/>
        <v>1621.4</v>
      </c>
      <c r="K347" s="6">
        <f t="shared" si="27"/>
        <v>45270</v>
      </c>
      <c r="L347" s="6">
        <v>45274</v>
      </c>
      <c r="M347" s="5">
        <f t="shared" si="28"/>
        <v>4</v>
      </c>
      <c r="N347" s="5" t="str">
        <f t="shared" si="29"/>
        <v>kw.4</v>
      </c>
    </row>
    <row r="348" spans="1:14" x14ac:dyDescent="0.2">
      <c r="A348" s="5">
        <v>326</v>
      </c>
      <c r="B348" s="6">
        <v>45262</v>
      </c>
      <c r="C348" s="7" t="s">
        <v>11</v>
      </c>
      <c r="D348" s="8">
        <v>9</v>
      </c>
      <c r="E348" s="5" t="str">
        <f>VLOOKUP(D348,Klienci!$B$2:$C$25,2,0)</f>
        <v>TRATWA BRWINOW</v>
      </c>
      <c r="F348" s="5" t="str">
        <f>VLOOKUP(E348,Klienci!$C$2:$D$25,2,0)</f>
        <v>inna hurtownia</v>
      </c>
      <c r="G348" s="5" t="str">
        <f>VLOOKUP(E348,Klienci!$C$2:$E$25,3,0)</f>
        <v>centralny i wschodni</v>
      </c>
      <c r="H348" s="9">
        <v>4594.03</v>
      </c>
      <c r="I348" s="9">
        <f t="shared" si="25"/>
        <v>1056.6300000000001</v>
      </c>
      <c r="J348" s="9">
        <f t="shared" si="26"/>
        <v>5650.66</v>
      </c>
      <c r="K348" s="6">
        <f t="shared" si="27"/>
        <v>45283</v>
      </c>
      <c r="L348" s="6">
        <v>45284</v>
      </c>
      <c r="M348" s="5">
        <f t="shared" si="28"/>
        <v>1</v>
      </c>
      <c r="N348" s="5" t="str">
        <f t="shared" si="29"/>
        <v>kw.4</v>
      </c>
    </row>
    <row r="349" spans="1:14" x14ac:dyDescent="0.2">
      <c r="A349" s="5">
        <v>333</v>
      </c>
      <c r="B349" s="6">
        <v>45276</v>
      </c>
      <c r="C349" s="7" t="s">
        <v>12</v>
      </c>
      <c r="D349" s="8">
        <v>9</v>
      </c>
      <c r="E349" s="5" t="str">
        <f>VLOOKUP(D349,Klienci!$B$2:$C$25,2,0)</f>
        <v>TRATWA BRWINOW</v>
      </c>
      <c r="F349" s="5" t="str">
        <f>VLOOKUP(E349,Klienci!$C$2:$D$25,2,0)</f>
        <v>inna hurtownia</v>
      </c>
      <c r="G349" s="5" t="str">
        <f>VLOOKUP(E349,Klienci!$C$2:$E$25,3,0)</f>
        <v>centralny i wschodni</v>
      </c>
      <c r="H349" s="9">
        <v>3499.96</v>
      </c>
      <c r="I349" s="9">
        <f t="shared" si="25"/>
        <v>804.99</v>
      </c>
      <c r="J349" s="9">
        <f t="shared" si="26"/>
        <v>4304.95</v>
      </c>
      <c r="K349" s="6">
        <f t="shared" si="27"/>
        <v>45297</v>
      </c>
      <c r="L349" s="6">
        <v>45299</v>
      </c>
      <c r="M349" s="5">
        <f t="shared" si="28"/>
        <v>2</v>
      </c>
      <c r="N349" s="5">
        <f t="shared" si="29"/>
        <v>2024</v>
      </c>
    </row>
    <row r="350" spans="1:14" x14ac:dyDescent="0.2">
      <c r="A350" s="5">
        <v>334</v>
      </c>
      <c r="B350" s="6">
        <v>45277</v>
      </c>
      <c r="C350" s="7" t="s">
        <v>11</v>
      </c>
      <c r="D350" s="8">
        <v>7</v>
      </c>
      <c r="E350" s="5" t="str">
        <f>VLOOKUP(D350,Klienci!$B$2:$C$25,2,0)</f>
        <v>GIRGOPOL GDANSK</v>
      </c>
      <c r="F350" s="5" t="str">
        <f>VLOOKUP(E350,Klienci!$C$2:$D$25,2,0)</f>
        <v>inna hurtownia</v>
      </c>
      <c r="G350" s="5" t="str">
        <f>VLOOKUP(E350,Klienci!$C$2:$E$25,3,0)</f>
        <v>północny</v>
      </c>
      <c r="H350" s="9">
        <v>2858.13</v>
      </c>
      <c r="I350" s="9">
        <f t="shared" si="25"/>
        <v>657.37</v>
      </c>
      <c r="J350" s="9">
        <f t="shared" si="26"/>
        <v>3515.5</v>
      </c>
      <c r="K350" s="6">
        <f t="shared" si="27"/>
        <v>45298</v>
      </c>
      <c r="L350" s="6">
        <v>45295</v>
      </c>
      <c r="M350" s="5">
        <f t="shared" si="28"/>
        <v>-3</v>
      </c>
      <c r="N350" s="5">
        <f t="shared" si="29"/>
        <v>2024</v>
      </c>
    </row>
    <row r="351" spans="1:14" x14ac:dyDescent="0.2">
      <c r="A351" s="5">
        <v>338</v>
      </c>
      <c r="B351" s="6">
        <v>45279</v>
      </c>
      <c r="C351" s="7" t="s">
        <v>11</v>
      </c>
      <c r="D351" s="8">
        <v>18</v>
      </c>
      <c r="E351" s="5" t="str">
        <f>VLOOKUP(D351,Klienci!$B$2:$C$25,2,0)</f>
        <v>PPRT KEDZIERZYN-KOZLE</v>
      </c>
      <c r="F351" s="5" t="str">
        <f>VLOOKUP(E351,Klienci!$C$2:$D$25,2,0)</f>
        <v>inna hurtownia</v>
      </c>
      <c r="G351" s="5" t="str">
        <f>VLOOKUP(E351,Klienci!$C$2:$E$25,3,0)</f>
        <v>południowy</v>
      </c>
      <c r="H351" s="9">
        <v>12905.89</v>
      </c>
      <c r="I351" s="9">
        <f t="shared" si="25"/>
        <v>2968.35</v>
      </c>
      <c r="J351" s="9">
        <f t="shared" si="26"/>
        <v>15874.24</v>
      </c>
      <c r="K351" s="6">
        <f t="shared" si="27"/>
        <v>45300</v>
      </c>
      <c r="L351" s="6">
        <v>45314</v>
      </c>
      <c r="M351" s="5">
        <f t="shared" si="28"/>
        <v>14</v>
      </c>
      <c r="N351" s="5">
        <f t="shared" si="29"/>
        <v>2024</v>
      </c>
    </row>
  </sheetData>
  <sortState xmlns:xlrd2="http://schemas.microsoft.com/office/spreadsheetml/2017/richdata2" ref="A2:N351">
    <sortCondition ref="F2:F351" customList="zakład przemysłowy,dealer autoryzowany,inna hurtownia"/>
  </sortState>
  <dataConsolidate/>
  <dataValidations count="1">
    <dataValidation type="date" operator="greaterThanOrEqual" allowBlank="1" showInputMessage="1" showErrorMessage="1" sqref="L2:L351" xr:uid="{77A5A451-872B-4B54-AE3B-71DFF58648AB}">
      <formula1>B2</formula1>
    </dataValidation>
  </dataValidations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0FAE-A194-45C9-B401-D48AEE6DA167}">
  <sheetPr>
    <outlinePr summaryBelow="0"/>
  </sheetPr>
  <dimension ref="A2:J25"/>
  <sheetViews>
    <sheetView topLeftCell="A7" zoomScale="145" zoomScaleNormal="145" workbookViewId="0">
      <selection activeCell="G3" sqref="G3"/>
    </sheetView>
  </sheetViews>
  <sheetFormatPr defaultRowHeight="15" outlineLevelCol="1" x14ac:dyDescent="0.25"/>
  <cols>
    <col min="1" max="1" width="27.5703125" bestFit="1" customWidth="1"/>
    <col min="2" max="2" width="11.5703125" customWidth="1" outlineLevel="1"/>
    <col min="3" max="3" width="13.140625" customWidth="1" outlineLevel="1"/>
    <col min="4" max="5" width="11.42578125" customWidth="1" outlineLevel="1"/>
    <col min="6" max="6" width="9.28515625" customWidth="1" outlineLevel="1"/>
    <col min="7" max="7" width="13.85546875" customWidth="1"/>
    <col min="8" max="9" width="9.140625" customWidth="1" outlineLevel="1"/>
    <col min="10" max="10" width="9.42578125" customWidth="1"/>
  </cols>
  <sheetData>
    <row r="2" spans="1:10" x14ac:dyDescent="0.25">
      <c r="A2" s="1"/>
      <c r="B2" s="43">
        <v>2</v>
      </c>
      <c r="C2" s="43">
        <v>3</v>
      </c>
      <c r="D2" s="43">
        <v>4</v>
      </c>
      <c r="E2" s="43">
        <v>5</v>
      </c>
      <c r="F2" s="43">
        <v>6</v>
      </c>
      <c r="G2" s="36" t="s">
        <v>96</v>
      </c>
      <c r="H2" s="43">
        <v>7</v>
      </c>
      <c r="I2" s="43">
        <v>1</v>
      </c>
      <c r="J2" s="36" t="s">
        <v>97</v>
      </c>
    </row>
    <row r="3" spans="1:10" x14ac:dyDescent="0.25">
      <c r="A3" s="5" t="s">
        <v>21</v>
      </c>
      <c r="B3" s="36">
        <f>SUMIFS(Faktury!$J:$J,Faktury!$O:$O,B$2,Faktury!$E:$E,$A3)</f>
        <v>28661.1</v>
      </c>
      <c r="C3" s="36">
        <f>SUMIFS(Faktury!$J:$J,Faktury!$O:$O,C$2,Faktury!$E:$E,$A3)</f>
        <v>32969.46</v>
      </c>
      <c r="D3" s="36">
        <f>SUMIFS(Faktury!$J:$J,Faktury!$O:$O,D$2,Faktury!$E:$E,$A3)</f>
        <v>29877.83</v>
      </c>
      <c r="E3" s="36">
        <f>SUMIFS(Faktury!$J:$J,Faktury!$O:$O,E$2,Faktury!$E:$E,$A3)</f>
        <v>30980.27</v>
      </c>
      <c r="F3" s="36">
        <f>SUMIFS(Faktury!$J:$J,Faktury!$O:$O,F$2,Faktury!$E:$E,$A3)</f>
        <v>52643.94</v>
      </c>
      <c r="G3" s="36">
        <f>SUM(B3:F3)</f>
        <v>175132.6</v>
      </c>
      <c r="H3" s="36">
        <f>SUMIFS(Faktury!$J:$J,Faktury!$O:$O,H$2,Faktury!$E:$E,$A3)</f>
        <v>34015.11</v>
      </c>
      <c r="I3" s="36">
        <f>SUMIFS(Faktury!$J:$J,Faktury!$O:$O,I$2,Faktury!$E:$E,$A3)</f>
        <v>9235.5399999999991</v>
      </c>
      <c r="J3" s="36">
        <f>SUM(H3:I3)</f>
        <v>43250.65</v>
      </c>
    </row>
    <row r="4" spans="1:10" x14ac:dyDescent="0.25">
      <c r="A4" s="5" t="s">
        <v>29</v>
      </c>
      <c r="B4" s="36">
        <f>SUMIFS(Faktury!$J:$J,Faktury!$O:$O,B$2,Faktury!$E:$E,$A4)</f>
        <v>78501.11</v>
      </c>
      <c r="C4" s="36">
        <f>SUMIFS(Faktury!$J:$J,Faktury!$O:$O,C$2,Faktury!$E:$E,$A4)</f>
        <v>59211.929999999993</v>
      </c>
      <c r="D4" s="36">
        <f>SUMIFS(Faktury!$J:$J,Faktury!$O:$O,D$2,Faktury!$E:$E,$A4)</f>
        <v>26499.01</v>
      </c>
      <c r="E4" s="36">
        <f>SUMIFS(Faktury!$J:$J,Faktury!$O:$O,E$2,Faktury!$E:$E,$A4)</f>
        <v>30656.91</v>
      </c>
      <c r="F4" s="36">
        <f>SUMIFS(Faktury!$J:$J,Faktury!$O:$O,F$2,Faktury!$E:$E,$A4)</f>
        <v>58486.13</v>
      </c>
      <c r="G4" s="36">
        <f t="shared" ref="G4:G25" si="0">SUM(B4:F4)</f>
        <v>253355.09</v>
      </c>
      <c r="H4" s="36">
        <f>SUMIFS(Faktury!$J:$J,Faktury!$O:$O,H$2,Faktury!$E:$E,$A4)</f>
        <v>70669.560000000012</v>
      </c>
      <c r="I4" s="36">
        <f>SUMIFS(Faktury!$J:$J,Faktury!$O:$O,I$2,Faktury!$E:$E,$A4)</f>
        <v>25002.91</v>
      </c>
      <c r="J4" s="36">
        <f t="shared" ref="J4:J25" si="1">SUM(H4:I4)</f>
        <v>95672.470000000016</v>
      </c>
    </row>
    <row r="5" spans="1:10" x14ac:dyDescent="0.25">
      <c r="A5" s="5" t="s">
        <v>47</v>
      </c>
      <c r="B5" s="36">
        <f>SUMIFS(Faktury!$J:$J,Faktury!$O:$O,B$2,Faktury!$E:$E,$A5)</f>
        <v>3310.07</v>
      </c>
      <c r="C5" s="36">
        <f>SUMIFS(Faktury!$J:$J,Faktury!$O:$O,C$2,Faktury!$E:$E,$A5)</f>
        <v>0</v>
      </c>
      <c r="D5" s="36">
        <f>SUMIFS(Faktury!$J:$J,Faktury!$O:$O,D$2,Faktury!$E:$E,$A5)</f>
        <v>4101.75</v>
      </c>
      <c r="E5" s="36">
        <f>SUMIFS(Faktury!$J:$J,Faktury!$O:$O,E$2,Faktury!$E:$E,$A5)</f>
        <v>3539.21</v>
      </c>
      <c r="F5" s="36">
        <f>SUMIFS(Faktury!$J:$J,Faktury!$O:$O,F$2,Faktury!$E:$E,$A5)</f>
        <v>0</v>
      </c>
      <c r="G5" s="36">
        <f t="shared" si="0"/>
        <v>10951.029999999999</v>
      </c>
      <c r="H5" s="36">
        <f>SUMIFS(Faktury!$J:$J,Faktury!$O:$O,H$2,Faktury!$E:$E,$A5)</f>
        <v>0</v>
      </c>
      <c r="I5" s="36">
        <f>SUMIFS(Faktury!$J:$J,Faktury!$O:$O,I$2,Faktury!$E:$E,$A5)</f>
        <v>1538.71</v>
      </c>
      <c r="J5" s="36">
        <f t="shared" si="1"/>
        <v>1538.71</v>
      </c>
    </row>
    <row r="6" spans="1:10" x14ac:dyDescent="0.25">
      <c r="A6" s="5" t="s">
        <v>25</v>
      </c>
      <c r="B6" s="36">
        <f>SUMIFS(Faktury!$J:$J,Faktury!$O:$O,B$2,Faktury!$E:$E,$A6)</f>
        <v>22917.24</v>
      </c>
      <c r="C6" s="36">
        <f>SUMIFS(Faktury!$J:$J,Faktury!$O:$O,C$2,Faktury!$E:$E,$A6)</f>
        <v>49873.9</v>
      </c>
      <c r="D6" s="36">
        <f>SUMIFS(Faktury!$J:$J,Faktury!$O:$O,D$2,Faktury!$E:$E,$A6)</f>
        <v>127617.01</v>
      </c>
      <c r="E6" s="36">
        <f>SUMIFS(Faktury!$J:$J,Faktury!$O:$O,E$2,Faktury!$E:$E,$A6)</f>
        <v>0</v>
      </c>
      <c r="F6" s="36">
        <f>SUMIFS(Faktury!$J:$J,Faktury!$O:$O,F$2,Faktury!$E:$E,$A6)</f>
        <v>24372.89</v>
      </c>
      <c r="G6" s="36">
        <f t="shared" si="0"/>
        <v>224781.03999999998</v>
      </c>
      <c r="H6" s="36">
        <f>SUMIFS(Faktury!$J:$J,Faktury!$O:$O,H$2,Faktury!$E:$E,$A6)</f>
        <v>45911.040000000001</v>
      </c>
      <c r="I6" s="36">
        <f>SUMIFS(Faktury!$J:$J,Faktury!$O:$O,I$2,Faktury!$E:$E,$A6)</f>
        <v>48236.93</v>
      </c>
      <c r="J6" s="36">
        <f t="shared" si="1"/>
        <v>94147.97</v>
      </c>
    </row>
    <row r="7" spans="1:10" x14ac:dyDescent="0.25">
      <c r="A7" s="5" t="s">
        <v>32</v>
      </c>
      <c r="B7" s="36">
        <f>SUMIFS(Faktury!$J:$J,Faktury!$O:$O,B$2,Faktury!$E:$E,$A7)</f>
        <v>41898.19</v>
      </c>
      <c r="C7" s="36">
        <f>SUMIFS(Faktury!$J:$J,Faktury!$O:$O,C$2,Faktury!$E:$E,$A7)</f>
        <v>18960.440000000002</v>
      </c>
      <c r="D7" s="36">
        <f>SUMIFS(Faktury!$J:$J,Faktury!$O:$O,D$2,Faktury!$E:$E,$A7)</f>
        <v>44210.080000000002</v>
      </c>
      <c r="E7" s="36">
        <f>SUMIFS(Faktury!$J:$J,Faktury!$O:$O,E$2,Faktury!$E:$E,$A7)</f>
        <v>6223.1900000000005</v>
      </c>
      <c r="F7" s="36">
        <f>SUMIFS(Faktury!$J:$J,Faktury!$O:$O,F$2,Faktury!$E:$E,$A7)</f>
        <v>9949.4500000000007</v>
      </c>
      <c r="G7" s="36">
        <f t="shared" si="0"/>
        <v>121241.35</v>
      </c>
      <c r="H7" s="36">
        <f>SUMIFS(Faktury!$J:$J,Faktury!$O:$O,H$2,Faktury!$E:$E,$A7)</f>
        <v>1241.46</v>
      </c>
      <c r="I7" s="36">
        <f>SUMIFS(Faktury!$J:$J,Faktury!$O:$O,I$2,Faktury!$E:$E,$A7)</f>
        <v>23940.230000000003</v>
      </c>
      <c r="J7" s="36">
        <f t="shared" si="1"/>
        <v>25181.690000000002</v>
      </c>
    </row>
    <row r="8" spans="1:10" x14ac:dyDescent="0.25">
      <c r="A8" s="5" t="s">
        <v>43</v>
      </c>
      <c r="B8" s="36">
        <f>SUMIFS(Faktury!$J:$J,Faktury!$O:$O,B$2,Faktury!$E:$E,$A8)</f>
        <v>1592.53</v>
      </c>
      <c r="C8" s="36">
        <f>SUMIFS(Faktury!$J:$J,Faktury!$O:$O,C$2,Faktury!$E:$E,$A8)</f>
        <v>4592.4799999999996</v>
      </c>
      <c r="D8" s="36">
        <f>SUMIFS(Faktury!$J:$J,Faktury!$O:$O,D$2,Faktury!$E:$E,$A8)</f>
        <v>2047.97</v>
      </c>
      <c r="E8" s="36">
        <f>SUMIFS(Faktury!$J:$J,Faktury!$O:$O,E$2,Faktury!$E:$E,$A8)</f>
        <v>8410.26</v>
      </c>
      <c r="F8" s="36">
        <f>SUMIFS(Faktury!$J:$J,Faktury!$O:$O,F$2,Faktury!$E:$E,$A8)</f>
        <v>5035.4500000000007</v>
      </c>
      <c r="G8" s="36">
        <f t="shared" si="0"/>
        <v>21678.69</v>
      </c>
      <c r="H8" s="36">
        <f>SUMIFS(Faktury!$J:$J,Faktury!$O:$O,H$2,Faktury!$E:$E,$A8)</f>
        <v>1967.19</v>
      </c>
      <c r="I8" s="36">
        <f>SUMIFS(Faktury!$J:$J,Faktury!$O:$O,I$2,Faktury!$E:$E,$A8)</f>
        <v>11605.82</v>
      </c>
      <c r="J8" s="36">
        <f t="shared" si="1"/>
        <v>13573.01</v>
      </c>
    </row>
    <row r="9" spans="1:10" x14ac:dyDescent="0.25">
      <c r="A9" s="5" t="s">
        <v>23</v>
      </c>
      <c r="B9" s="36">
        <f>SUMIFS(Faktury!$J:$J,Faktury!$O:$O,B$2,Faktury!$E:$E,$A9)</f>
        <v>100681.69000000002</v>
      </c>
      <c r="C9" s="36">
        <f>SUMIFS(Faktury!$J:$J,Faktury!$O:$O,C$2,Faktury!$E:$E,$A9)</f>
        <v>56257.89</v>
      </c>
      <c r="D9" s="36">
        <f>SUMIFS(Faktury!$J:$J,Faktury!$O:$O,D$2,Faktury!$E:$E,$A9)</f>
        <v>170190.45</v>
      </c>
      <c r="E9" s="36">
        <f>SUMIFS(Faktury!$J:$J,Faktury!$O:$O,E$2,Faktury!$E:$E,$A9)</f>
        <v>162190.32</v>
      </c>
      <c r="F9" s="36">
        <f>SUMIFS(Faktury!$J:$J,Faktury!$O:$O,F$2,Faktury!$E:$E,$A9)</f>
        <v>135761.41</v>
      </c>
      <c r="G9" s="36">
        <f t="shared" si="0"/>
        <v>625081.76</v>
      </c>
      <c r="H9" s="36">
        <f>SUMIFS(Faktury!$J:$J,Faktury!$O:$O,H$2,Faktury!$E:$E,$A9)</f>
        <v>127805.40000000001</v>
      </c>
      <c r="I9" s="36">
        <f>SUMIFS(Faktury!$J:$J,Faktury!$O:$O,I$2,Faktury!$E:$E,$A9)</f>
        <v>106629.56</v>
      </c>
      <c r="J9" s="36">
        <f t="shared" si="1"/>
        <v>234434.96000000002</v>
      </c>
    </row>
    <row r="10" spans="1:10" x14ac:dyDescent="0.25">
      <c r="A10" s="5" t="s">
        <v>30</v>
      </c>
      <c r="B10" s="36">
        <f>SUMIFS(Faktury!$J:$J,Faktury!$O:$O,B$2,Faktury!$E:$E,$A10)</f>
        <v>58150.03</v>
      </c>
      <c r="C10" s="36">
        <f>SUMIFS(Faktury!$J:$J,Faktury!$O:$O,C$2,Faktury!$E:$E,$A10)</f>
        <v>64286.789999999994</v>
      </c>
      <c r="D10" s="36">
        <f>SUMIFS(Faktury!$J:$J,Faktury!$O:$O,D$2,Faktury!$E:$E,$A10)</f>
        <v>62589.409999999996</v>
      </c>
      <c r="E10" s="36">
        <f>SUMIFS(Faktury!$J:$J,Faktury!$O:$O,E$2,Faktury!$E:$E,$A10)</f>
        <v>93651.58</v>
      </c>
      <c r="F10" s="36">
        <f>SUMIFS(Faktury!$J:$J,Faktury!$O:$O,F$2,Faktury!$E:$E,$A10)</f>
        <v>63295.87</v>
      </c>
      <c r="G10" s="36">
        <f t="shared" si="0"/>
        <v>341973.68</v>
      </c>
      <c r="H10" s="36">
        <f>SUMIFS(Faktury!$J:$J,Faktury!$O:$O,H$2,Faktury!$E:$E,$A10)</f>
        <v>48650.170000000006</v>
      </c>
      <c r="I10" s="36">
        <f>SUMIFS(Faktury!$J:$J,Faktury!$O:$O,I$2,Faktury!$E:$E,$A10)</f>
        <v>35187.629999999997</v>
      </c>
      <c r="J10" s="36">
        <f t="shared" si="1"/>
        <v>83837.8</v>
      </c>
    </row>
    <row r="11" spans="1:10" x14ac:dyDescent="0.25">
      <c r="A11" s="5" t="s">
        <v>41</v>
      </c>
      <c r="B11" s="36">
        <f>SUMIFS(Faktury!$J:$J,Faktury!$O:$O,B$2,Faktury!$E:$E,$A11)</f>
        <v>861.74</v>
      </c>
      <c r="C11" s="36">
        <f>SUMIFS(Faktury!$J:$J,Faktury!$O:$O,C$2,Faktury!$E:$E,$A11)</f>
        <v>0</v>
      </c>
      <c r="D11" s="36">
        <f>SUMIFS(Faktury!$J:$J,Faktury!$O:$O,D$2,Faktury!$E:$E,$A11)</f>
        <v>4445.3900000000003</v>
      </c>
      <c r="E11" s="36">
        <f>SUMIFS(Faktury!$J:$J,Faktury!$O:$O,E$2,Faktury!$E:$E,$A11)</f>
        <v>0</v>
      </c>
      <c r="F11" s="36">
        <f>SUMIFS(Faktury!$J:$J,Faktury!$O:$O,F$2,Faktury!$E:$E,$A11)</f>
        <v>1226.77</v>
      </c>
      <c r="G11" s="36">
        <f t="shared" si="0"/>
        <v>6533.9</v>
      </c>
      <c r="H11" s="36">
        <f>SUMIFS(Faktury!$J:$J,Faktury!$O:$O,H$2,Faktury!$E:$E,$A11)</f>
        <v>0</v>
      </c>
      <c r="I11" s="36">
        <f>SUMIFS(Faktury!$J:$J,Faktury!$O:$O,I$2,Faktury!$E:$E,$A11)</f>
        <v>1270.32</v>
      </c>
      <c r="J11" s="36">
        <f t="shared" si="1"/>
        <v>1270.32</v>
      </c>
    </row>
    <row r="12" spans="1:10" x14ac:dyDescent="0.25">
      <c r="A12" s="5" t="s">
        <v>28</v>
      </c>
      <c r="B12" s="36">
        <f>SUMIFS(Faktury!$J:$J,Faktury!$O:$O,B$2,Faktury!$E:$E,$A12)</f>
        <v>3878.53</v>
      </c>
      <c r="C12" s="36">
        <f>SUMIFS(Faktury!$J:$J,Faktury!$O:$O,C$2,Faktury!$E:$E,$A12)</f>
        <v>0</v>
      </c>
      <c r="D12" s="36">
        <f>SUMIFS(Faktury!$J:$J,Faktury!$O:$O,D$2,Faktury!$E:$E,$A12)</f>
        <v>0</v>
      </c>
      <c r="E12" s="36">
        <f>SUMIFS(Faktury!$J:$J,Faktury!$O:$O,E$2,Faktury!$E:$E,$A12)</f>
        <v>3910.3100000000004</v>
      </c>
      <c r="F12" s="36">
        <f>SUMIFS(Faktury!$J:$J,Faktury!$O:$O,F$2,Faktury!$E:$E,$A12)</f>
        <v>16289.41</v>
      </c>
      <c r="G12" s="36">
        <f t="shared" si="0"/>
        <v>24078.25</v>
      </c>
      <c r="H12" s="36">
        <f>SUMIFS(Faktury!$J:$J,Faktury!$O:$O,H$2,Faktury!$E:$E,$A12)</f>
        <v>22941.07</v>
      </c>
      <c r="I12" s="36">
        <f>SUMIFS(Faktury!$J:$J,Faktury!$O:$O,I$2,Faktury!$E:$E,$A12)</f>
        <v>26032.190000000002</v>
      </c>
      <c r="J12" s="36">
        <f t="shared" si="1"/>
        <v>48973.26</v>
      </c>
    </row>
    <row r="13" spans="1:10" x14ac:dyDescent="0.25">
      <c r="A13" s="5" t="s">
        <v>34</v>
      </c>
      <c r="B13" s="36">
        <f>SUMIFS(Faktury!$J:$J,Faktury!$O:$O,B$2,Faktury!$E:$E,$A13)</f>
        <v>19082.32</v>
      </c>
      <c r="C13" s="36">
        <f>SUMIFS(Faktury!$J:$J,Faktury!$O:$O,C$2,Faktury!$E:$E,$A13)</f>
        <v>13643.7</v>
      </c>
      <c r="D13" s="36">
        <f>SUMIFS(Faktury!$J:$J,Faktury!$O:$O,D$2,Faktury!$E:$E,$A13)</f>
        <v>7799.3099999999995</v>
      </c>
      <c r="E13" s="36">
        <f>SUMIFS(Faktury!$J:$J,Faktury!$O:$O,E$2,Faktury!$E:$E,$A13)</f>
        <v>9500.4599999999991</v>
      </c>
      <c r="F13" s="36">
        <f>SUMIFS(Faktury!$J:$J,Faktury!$O:$O,F$2,Faktury!$E:$E,$A13)</f>
        <v>0</v>
      </c>
      <c r="G13" s="36">
        <f t="shared" si="0"/>
        <v>50025.79</v>
      </c>
      <c r="H13" s="36">
        <f>SUMIFS(Faktury!$J:$J,Faktury!$O:$O,H$2,Faktury!$E:$E,$A13)</f>
        <v>5541.8</v>
      </c>
      <c r="I13" s="36">
        <f>SUMIFS(Faktury!$J:$J,Faktury!$O:$O,I$2,Faktury!$E:$E,$A13)</f>
        <v>17353.29</v>
      </c>
      <c r="J13" s="36">
        <f t="shared" si="1"/>
        <v>22895.09</v>
      </c>
    </row>
    <row r="14" spans="1:10" x14ac:dyDescent="0.25">
      <c r="A14" s="5" t="s">
        <v>49</v>
      </c>
      <c r="B14" s="36">
        <f>SUMIFS(Faktury!$J:$J,Faktury!$O:$O,B$2,Faktury!$E:$E,$A14)</f>
        <v>0</v>
      </c>
      <c r="C14" s="36">
        <f>SUMIFS(Faktury!$J:$J,Faktury!$O:$O,C$2,Faktury!$E:$E,$A14)</f>
        <v>2252.54</v>
      </c>
      <c r="D14" s="36">
        <f>SUMIFS(Faktury!$J:$J,Faktury!$O:$O,D$2,Faktury!$E:$E,$A14)</f>
        <v>0</v>
      </c>
      <c r="E14" s="36">
        <f>SUMIFS(Faktury!$J:$J,Faktury!$O:$O,E$2,Faktury!$E:$E,$A14)</f>
        <v>2277.1</v>
      </c>
      <c r="F14" s="36">
        <f>SUMIFS(Faktury!$J:$J,Faktury!$O:$O,F$2,Faktury!$E:$E,$A14)</f>
        <v>3248.13</v>
      </c>
      <c r="G14" s="36">
        <f t="shared" si="0"/>
        <v>7777.7699999999995</v>
      </c>
      <c r="H14" s="36">
        <f>SUMIFS(Faktury!$J:$J,Faktury!$O:$O,H$2,Faktury!$E:$E,$A14)</f>
        <v>0</v>
      </c>
      <c r="I14" s="36">
        <f>SUMIFS(Faktury!$J:$J,Faktury!$O:$O,I$2,Faktury!$E:$E,$A14)</f>
        <v>0</v>
      </c>
      <c r="J14" s="36">
        <f t="shared" si="1"/>
        <v>0</v>
      </c>
    </row>
    <row r="15" spans="1:10" x14ac:dyDescent="0.25">
      <c r="A15" s="5" t="s">
        <v>36</v>
      </c>
      <c r="B15" s="36">
        <f>SUMIFS(Faktury!$J:$J,Faktury!$O:$O,B$2,Faktury!$E:$E,$A15)</f>
        <v>10256.290000000001</v>
      </c>
      <c r="C15" s="36">
        <f>SUMIFS(Faktury!$J:$J,Faktury!$O:$O,C$2,Faktury!$E:$E,$A15)</f>
        <v>15874.24</v>
      </c>
      <c r="D15" s="36">
        <f>SUMIFS(Faktury!$J:$J,Faktury!$O:$O,D$2,Faktury!$E:$E,$A15)</f>
        <v>11965.509999999998</v>
      </c>
      <c r="E15" s="36">
        <f>SUMIFS(Faktury!$J:$J,Faktury!$O:$O,E$2,Faktury!$E:$E,$A15)</f>
        <v>12766.810000000001</v>
      </c>
      <c r="F15" s="36">
        <f>SUMIFS(Faktury!$J:$J,Faktury!$O:$O,F$2,Faktury!$E:$E,$A15)</f>
        <v>0</v>
      </c>
      <c r="G15" s="36">
        <f t="shared" si="0"/>
        <v>50862.849999999991</v>
      </c>
      <c r="H15" s="36">
        <f>SUMIFS(Faktury!$J:$J,Faktury!$O:$O,H$2,Faktury!$E:$E,$A15)</f>
        <v>15987.5</v>
      </c>
      <c r="I15" s="36">
        <f>SUMIFS(Faktury!$J:$J,Faktury!$O:$O,I$2,Faktury!$E:$E,$A15)</f>
        <v>0</v>
      </c>
      <c r="J15" s="36">
        <f t="shared" si="1"/>
        <v>15987.5</v>
      </c>
    </row>
    <row r="16" spans="1:10" x14ac:dyDescent="0.25">
      <c r="A16" s="5" t="s">
        <v>37</v>
      </c>
      <c r="B16" s="36">
        <f>SUMIFS(Faktury!$J:$J,Faktury!$O:$O,B$2,Faktury!$E:$E,$A16)</f>
        <v>19096.82</v>
      </c>
      <c r="C16" s="36">
        <f>SUMIFS(Faktury!$J:$J,Faktury!$O:$O,C$2,Faktury!$E:$E,$A16)</f>
        <v>7630.7999999999993</v>
      </c>
      <c r="D16" s="36">
        <f>SUMIFS(Faktury!$J:$J,Faktury!$O:$O,D$2,Faktury!$E:$E,$A16)</f>
        <v>6773.29</v>
      </c>
      <c r="E16" s="36">
        <f>SUMIFS(Faktury!$J:$J,Faktury!$O:$O,E$2,Faktury!$E:$E,$A16)</f>
        <v>23829.97</v>
      </c>
      <c r="F16" s="36">
        <f>SUMIFS(Faktury!$J:$J,Faktury!$O:$O,F$2,Faktury!$E:$E,$A16)</f>
        <v>6362.74</v>
      </c>
      <c r="G16" s="36">
        <f t="shared" si="0"/>
        <v>63693.619999999995</v>
      </c>
      <c r="H16" s="36">
        <f>SUMIFS(Faktury!$J:$J,Faktury!$O:$O,H$2,Faktury!$E:$E,$A16)</f>
        <v>6208.18</v>
      </c>
      <c r="I16" s="36">
        <f>SUMIFS(Faktury!$J:$J,Faktury!$O:$O,I$2,Faktury!$E:$E,$A16)</f>
        <v>10288.25</v>
      </c>
      <c r="J16" s="36">
        <f t="shared" si="1"/>
        <v>16496.43</v>
      </c>
    </row>
    <row r="17" spans="1:10" x14ac:dyDescent="0.25">
      <c r="A17" s="5" t="s">
        <v>18</v>
      </c>
      <c r="B17" s="36">
        <f>SUMIFS(Faktury!$J:$J,Faktury!$O:$O,B$2,Faktury!$E:$E,$A17)</f>
        <v>8049.61</v>
      </c>
      <c r="C17" s="36">
        <f>SUMIFS(Faktury!$J:$J,Faktury!$O:$O,C$2,Faktury!$E:$E,$A17)</f>
        <v>37784.71</v>
      </c>
      <c r="D17" s="36">
        <f>SUMIFS(Faktury!$J:$J,Faktury!$O:$O,D$2,Faktury!$E:$E,$A17)</f>
        <v>0</v>
      </c>
      <c r="E17" s="36">
        <f>SUMIFS(Faktury!$J:$J,Faktury!$O:$O,E$2,Faktury!$E:$E,$A17)</f>
        <v>15407.62</v>
      </c>
      <c r="F17" s="36">
        <f>SUMIFS(Faktury!$J:$J,Faktury!$O:$O,F$2,Faktury!$E:$E,$A17)</f>
        <v>13388.4</v>
      </c>
      <c r="G17" s="36">
        <f t="shared" si="0"/>
        <v>74630.34</v>
      </c>
      <c r="H17" s="36">
        <f>SUMIFS(Faktury!$J:$J,Faktury!$O:$O,H$2,Faktury!$E:$E,$A17)</f>
        <v>23084.85</v>
      </c>
      <c r="I17" s="36">
        <f>SUMIFS(Faktury!$J:$J,Faktury!$O:$O,I$2,Faktury!$E:$E,$A17)</f>
        <v>32483.270000000004</v>
      </c>
      <c r="J17" s="36">
        <f t="shared" si="1"/>
        <v>55568.12</v>
      </c>
    </row>
    <row r="18" spans="1:10" x14ac:dyDescent="0.25">
      <c r="A18" s="5" t="s">
        <v>50</v>
      </c>
      <c r="B18" s="36">
        <f>SUMIFS(Faktury!$J:$J,Faktury!$O:$O,B$2,Faktury!$E:$E,$A18)</f>
        <v>1293.4899999999998</v>
      </c>
      <c r="C18" s="36">
        <f>SUMIFS(Faktury!$J:$J,Faktury!$O:$O,C$2,Faktury!$E:$E,$A18)</f>
        <v>5118.95</v>
      </c>
      <c r="D18" s="36">
        <f>SUMIFS(Faktury!$J:$J,Faktury!$O:$O,D$2,Faktury!$E:$E,$A18)</f>
        <v>2926.54</v>
      </c>
      <c r="E18" s="36">
        <f>SUMIFS(Faktury!$J:$J,Faktury!$O:$O,E$2,Faktury!$E:$E,$A18)</f>
        <v>4726</v>
      </c>
      <c r="F18" s="36">
        <f>SUMIFS(Faktury!$J:$J,Faktury!$O:$O,F$2,Faktury!$E:$E,$A18)</f>
        <v>3664.6</v>
      </c>
      <c r="G18" s="36">
        <f t="shared" si="0"/>
        <v>17729.579999999998</v>
      </c>
      <c r="H18" s="36">
        <f>SUMIFS(Faktury!$J:$J,Faktury!$O:$O,H$2,Faktury!$E:$E,$A18)</f>
        <v>0</v>
      </c>
      <c r="I18" s="36">
        <f>SUMIFS(Faktury!$J:$J,Faktury!$O:$O,I$2,Faktury!$E:$E,$A18)</f>
        <v>3125.91</v>
      </c>
      <c r="J18" s="36">
        <f t="shared" si="1"/>
        <v>3125.91</v>
      </c>
    </row>
    <row r="19" spans="1:10" x14ac:dyDescent="0.25">
      <c r="A19" s="5" t="s">
        <v>44</v>
      </c>
      <c r="B19" s="36">
        <f>SUMIFS(Faktury!$J:$J,Faktury!$O:$O,B$2,Faktury!$E:$E,$A19)</f>
        <v>0</v>
      </c>
      <c r="C19" s="36">
        <f>SUMIFS(Faktury!$J:$J,Faktury!$O:$O,C$2,Faktury!$E:$E,$A19)</f>
        <v>2646.08</v>
      </c>
      <c r="D19" s="36">
        <f>SUMIFS(Faktury!$J:$J,Faktury!$O:$O,D$2,Faktury!$E:$E,$A19)</f>
        <v>0</v>
      </c>
      <c r="E19" s="36">
        <f>SUMIFS(Faktury!$J:$J,Faktury!$O:$O,E$2,Faktury!$E:$E,$A19)</f>
        <v>3857.5699999999997</v>
      </c>
      <c r="F19" s="36">
        <f>SUMIFS(Faktury!$J:$J,Faktury!$O:$O,F$2,Faktury!$E:$E,$A19)</f>
        <v>2358.4</v>
      </c>
      <c r="G19" s="36">
        <f t="shared" si="0"/>
        <v>8862.0499999999993</v>
      </c>
      <c r="H19" s="36">
        <f>SUMIFS(Faktury!$J:$J,Faktury!$O:$O,H$2,Faktury!$E:$E,$A19)</f>
        <v>1729.5</v>
      </c>
      <c r="I19" s="36">
        <f>SUMIFS(Faktury!$J:$J,Faktury!$O:$O,I$2,Faktury!$E:$E,$A19)</f>
        <v>2748.6499999999996</v>
      </c>
      <c r="J19" s="36">
        <f t="shared" si="1"/>
        <v>4478.1499999999996</v>
      </c>
    </row>
    <row r="20" spans="1:10" x14ac:dyDescent="0.25">
      <c r="A20" s="5" t="s">
        <v>46</v>
      </c>
      <c r="B20" s="36">
        <f>SUMIFS(Faktury!$J:$J,Faktury!$O:$O,B$2,Faktury!$E:$E,$A20)</f>
        <v>3210.84</v>
      </c>
      <c r="C20" s="36">
        <f>SUMIFS(Faktury!$J:$J,Faktury!$O:$O,C$2,Faktury!$E:$E,$A20)</f>
        <v>3180.8999999999996</v>
      </c>
      <c r="D20" s="36">
        <f>SUMIFS(Faktury!$J:$J,Faktury!$O:$O,D$2,Faktury!$E:$E,$A20)</f>
        <v>1181.19</v>
      </c>
      <c r="E20" s="36">
        <f>SUMIFS(Faktury!$J:$J,Faktury!$O:$O,E$2,Faktury!$E:$E,$A20)</f>
        <v>0</v>
      </c>
      <c r="F20" s="36">
        <f>SUMIFS(Faktury!$J:$J,Faktury!$O:$O,F$2,Faktury!$E:$E,$A20)</f>
        <v>0</v>
      </c>
      <c r="G20" s="36">
        <f t="shared" si="0"/>
        <v>7572.93</v>
      </c>
      <c r="H20" s="36">
        <f>SUMIFS(Faktury!$J:$J,Faktury!$O:$O,H$2,Faktury!$E:$E,$A20)</f>
        <v>0</v>
      </c>
      <c r="I20" s="36">
        <f>SUMIFS(Faktury!$J:$J,Faktury!$O:$O,I$2,Faktury!$E:$E,$A20)</f>
        <v>1395.63</v>
      </c>
      <c r="J20" s="36">
        <f t="shared" si="1"/>
        <v>1395.63</v>
      </c>
    </row>
    <row r="21" spans="1:10" x14ac:dyDescent="0.25">
      <c r="A21" s="5" t="s">
        <v>35</v>
      </c>
      <c r="B21" s="36">
        <f>SUMIFS(Faktury!$J:$J,Faktury!$O:$O,B$2,Faktury!$E:$E,$A21)</f>
        <v>8632.4500000000007</v>
      </c>
      <c r="C21" s="36">
        <f>SUMIFS(Faktury!$J:$J,Faktury!$O:$O,C$2,Faktury!$E:$E,$A21)</f>
        <v>3637.84</v>
      </c>
      <c r="D21" s="36">
        <f>SUMIFS(Faktury!$J:$J,Faktury!$O:$O,D$2,Faktury!$E:$E,$A21)</f>
        <v>8920.91</v>
      </c>
      <c r="E21" s="36">
        <f>SUMIFS(Faktury!$J:$J,Faktury!$O:$O,E$2,Faktury!$E:$E,$A21)</f>
        <v>5168.71</v>
      </c>
      <c r="F21" s="36">
        <f>SUMIFS(Faktury!$J:$J,Faktury!$O:$O,F$2,Faktury!$E:$E,$A21)</f>
        <v>3035.92</v>
      </c>
      <c r="G21" s="36">
        <f t="shared" si="0"/>
        <v>29395.83</v>
      </c>
      <c r="H21" s="36">
        <f>SUMIFS(Faktury!$J:$J,Faktury!$O:$O,H$2,Faktury!$E:$E,$A21)</f>
        <v>15389.21</v>
      </c>
      <c r="I21" s="36">
        <f>SUMIFS(Faktury!$J:$J,Faktury!$O:$O,I$2,Faktury!$E:$E,$A21)</f>
        <v>0</v>
      </c>
      <c r="J21" s="36">
        <f t="shared" si="1"/>
        <v>15389.21</v>
      </c>
    </row>
    <row r="22" spans="1:10" x14ac:dyDescent="0.25">
      <c r="A22" s="5" t="s">
        <v>48</v>
      </c>
      <c r="B22" s="36">
        <f>SUMIFS(Faktury!$J:$J,Faktury!$O:$O,B$2,Faktury!$E:$E,$A22)</f>
        <v>0</v>
      </c>
      <c r="C22" s="36">
        <f>SUMIFS(Faktury!$J:$J,Faktury!$O:$O,C$2,Faktury!$E:$E,$A22)</f>
        <v>2206.88</v>
      </c>
      <c r="D22" s="36">
        <f>SUMIFS(Faktury!$J:$J,Faktury!$O:$O,D$2,Faktury!$E:$E,$A22)</f>
        <v>0</v>
      </c>
      <c r="E22" s="36">
        <f>SUMIFS(Faktury!$J:$J,Faktury!$O:$O,E$2,Faktury!$E:$E,$A22)</f>
        <v>0</v>
      </c>
      <c r="F22" s="36">
        <f>SUMIFS(Faktury!$J:$J,Faktury!$O:$O,F$2,Faktury!$E:$E,$A22)</f>
        <v>0</v>
      </c>
      <c r="G22" s="36">
        <f t="shared" si="0"/>
        <v>2206.88</v>
      </c>
      <c r="H22" s="36">
        <f>SUMIFS(Faktury!$J:$J,Faktury!$O:$O,H$2,Faktury!$E:$E,$A22)</f>
        <v>0</v>
      </c>
      <c r="I22" s="36">
        <f>SUMIFS(Faktury!$J:$J,Faktury!$O:$O,I$2,Faktury!$E:$E,$A22)</f>
        <v>1661.29</v>
      </c>
      <c r="J22" s="36">
        <f t="shared" si="1"/>
        <v>1661.29</v>
      </c>
    </row>
    <row r="23" spans="1:10" x14ac:dyDescent="0.25">
      <c r="A23" s="5" t="s">
        <v>45</v>
      </c>
      <c r="B23" s="36">
        <f>SUMIFS(Faktury!$J:$J,Faktury!$O:$O,B$2,Faktury!$E:$E,$A23)</f>
        <v>0</v>
      </c>
      <c r="C23" s="36">
        <f>SUMIFS(Faktury!$J:$J,Faktury!$O:$O,C$2,Faktury!$E:$E,$A23)</f>
        <v>0</v>
      </c>
      <c r="D23" s="36">
        <f>SUMIFS(Faktury!$J:$J,Faktury!$O:$O,D$2,Faktury!$E:$E,$A23)</f>
        <v>5755.91</v>
      </c>
      <c r="E23" s="36">
        <f>SUMIFS(Faktury!$J:$J,Faktury!$O:$O,E$2,Faktury!$E:$E,$A23)</f>
        <v>0</v>
      </c>
      <c r="F23" s="36">
        <f>SUMIFS(Faktury!$J:$J,Faktury!$O:$O,F$2,Faktury!$E:$E,$A23)</f>
        <v>0</v>
      </c>
      <c r="G23" s="36">
        <f t="shared" si="0"/>
        <v>5755.91</v>
      </c>
      <c r="H23" s="36">
        <f>SUMIFS(Faktury!$J:$J,Faktury!$O:$O,H$2,Faktury!$E:$E,$A23)</f>
        <v>0</v>
      </c>
      <c r="I23" s="36">
        <f>SUMIFS(Faktury!$J:$J,Faktury!$O:$O,I$2,Faktury!$E:$E,$A23)</f>
        <v>0</v>
      </c>
      <c r="J23" s="36">
        <f t="shared" si="1"/>
        <v>0</v>
      </c>
    </row>
    <row r="24" spans="1:10" x14ac:dyDescent="0.25">
      <c r="A24" s="5" t="s">
        <v>42</v>
      </c>
      <c r="B24" s="36">
        <f>SUMIFS(Faktury!$J:$J,Faktury!$O:$O,B$2,Faktury!$E:$E,$A24)</f>
        <v>1505.59</v>
      </c>
      <c r="C24" s="36">
        <f>SUMIFS(Faktury!$J:$J,Faktury!$O:$O,C$2,Faktury!$E:$E,$A24)</f>
        <v>0</v>
      </c>
      <c r="D24" s="36">
        <f>SUMIFS(Faktury!$J:$J,Faktury!$O:$O,D$2,Faktury!$E:$E,$A24)</f>
        <v>0</v>
      </c>
      <c r="E24" s="36">
        <f>SUMIFS(Faktury!$J:$J,Faktury!$O:$O,E$2,Faktury!$E:$E,$A24)</f>
        <v>0</v>
      </c>
      <c r="F24" s="36">
        <f>SUMIFS(Faktury!$J:$J,Faktury!$O:$O,F$2,Faktury!$E:$E,$A24)</f>
        <v>0</v>
      </c>
      <c r="G24" s="36">
        <f>SUM(B24:F24)</f>
        <v>1505.59</v>
      </c>
      <c r="H24" s="36">
        <f>SUMIFS(Faktury!$J:$J,Faktury!$O:$O,H$2,Faktury!$E:$E,$A24)</f>
        <v>2307.38</v>
      </c>
      <c r="I24" s="36">
        <f>SUMIFS(Faktury!$J:$J,Faktury!$O:$O,I$2,Faktury!$E:$E,$A24)</f>
        <v>0</v>
      </c>
      <c r="J24" s="36">
        <f t="shared" si="1"/>
        <v>2307.38</v>
      </c>
    </row>
    <row r="25" spans="1:10" x14ac:dyDescent="0.25">
      <c r="A25" s="5" t="s">
        <v>39</v>
      </c>
      <c r="B25" s="36">
        <f>SUMIFS(Faktury!$J:$J,Faktury!$O:$O,B$2,Faktury!$E:$E,$A25)</f>
        <v>0</v>
      </c>
      <c r="C25" s="36">
        <f>SUMIFS(Faktury!$J:$J,Faktury!$O:$O,C$2,Faktury!$E:$E,$A25)</f>
        <v>7635.73</v>
      </c>
      <c r="D25" s="36">
        <f>SUMIFS(Faktury!$J:$J,Faktury!$O:$O,D$2,Faktury!$E:$E,$A25)</f>
        <v>0</v>
      </c>
      <c r="E25" s="36">
        <f>SUMIFS(Faktury!$J:$J,Faktury!$O:$O,E$2,Faktury!$E:$E,$A25)</f>
        <v>0</v>
      </c>
      <c r="F25" s="36">
        <f>SUMIFS(Faktury!$J:$J,Faktury!$O:$O,F$2,Faktury!$E:$E,$A25)</f>
        <v>0</v>
      </c>
      <c r="G25" s="36">
        <f t="shared" si="0"/>
        <v>7635.73</v>
      </c>
      <c r="H25" s="36">
        <f>SUMIFS(Faktury!$J:$J,Faktury!$O:$O,H$2,Faktury!$E:$E,$A25)</f>
        <v>6347.4</v>
      </c>
      <c r="I25" s="36">
        <f>SUMIFS(Faktury!$J:$J,Faktury!$O:$O,I$2,Faktury!$E:$E,$A25)</f>
        <v>6690.6</v>
      </c>
      <c r="J25" s="36">
        <f t="shared" si="1"/>
        <v>13038</v>
      </c>
    </row>
  </sheetData>
  <pageMargins left="0.7" right="0.7" top="0.75" bottom="0.75" header="0.3" footer="0.3"/>
  <ignoredErrors>
    <ignoredError sqref="G3:G7 G8:G23 G24:G25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AF38-DE5D-41CF-AE55-C17F47F41501}">
  <sheetPr>
    <pageSetUpPr fitToPage="1"/>
  </sheetPr>
  <dimension ref="A1:R351"/>
  <sheetViews>
    <sheetView zoomScale="160" zoomScaleNormal="160" workbookViewId="0">
      <pane xSplit="2" ySplit="1" topLeftCell="E2" activePane="bottomRight" state="frozen"/>
      <selection activeCell="F15" sqref="F15"/>
      <selection pane="topRight" activeCell="F15" sqref="F15"/>
      <selection pane="bottomLeft" activeCell="F15" sqref="F15"/>
      <selection pane="bottomRight" activeCell="Q20" sqref="Q20"/>
    </sheetView>
  </sheetViews>
  <sheetFormatPr defaultColWidth="8.85546875" defaultRowHeight="12.75" x14ac:dyDescent="0.2"/>
  <cols>
    <col min="1" max="1" width="4.140625" style="10" bestFit="1" customWidth="1"/>
    <col min="2" max="2" width="11.140625" style="11" customWidth="1"/>
    <col min="3" max="3" width="9.42578125" style="12" customWidth="1"/>
    <col min="4" max="4" width="7.5703125" style="13" customWidth="1"/>
    <col min="5" max="5" width="25.140625" style="10" customWidth="1"/>
    <col min="6" max="6" width="18.28515625" style="10" bestFit="1" customWidth="1"/>
    <col min="7" max="7" width="18.140625" style="10" bestFit="1" customWidth="1"/>
    <col min="8" max="8" width="9.85546875" style="14" bestFit="1" customWidth="1"/>
    <col min="9" max="10" width="9.85546875" style="14" customWidth="1"/>
    <col min="11" max="11" width="10.85546875" style="22" customWidth="1"/>
    <col min="12" max="12" width="11.140625" style="10" customWidth="1"/>
    <col min="13" max="13" width="9.42578125" style="10" customWidth="1"/>
    <col min="14" max="14" width="7.5703125" style="10" customWidth="1"/>
    <col min="15" max="15" width="10.85546875" style="10" bestFit="1" customWidth="1"/>
    <col min="16" max="16" width="8.85546875" style="10"/>
    <col min="17" max="17" width="20.5703125" style="10" customWidth="1"/>
    <col min="18" max="18" width="18" style="10" customWidth="1"/>
    <col min="19" max="16384" width="8.85546875" style="10"/>
  </cols>
  <sheetData>
    <row r="1" spans="1:18" s="4" customFormat="1" ht="26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51</v>
      </c>
      <c r="J1" s="3" t="s">
        <v>52</v>
      </c>
      <c r="K1" s="21" t="s">
        <v>8</v>
      </c>
      <c r="L1" s="1" t="s">
        <v>9</v>
      </c>
      <c r="M1" s="1" t="s">
        <v>10</v>
      </c>
      <c r="N1" s="1" t="s">
        <v>55</v>
      </c>
      <c r="O1" s="1" t="s">
        <v>95</v>
      </c>
      <c r="Q1" s="4" t="s">
        <v>53</v>
      </c>
      <c r="R1" s="4" t="s">
        <v>5</v>
      </c>
    </row>
    <row r="2" spans="1:18" x14ac:dyDescent="0.2">
      <c r="A2" s="5">
        <v>1</v>
      </c>
      <c r="B2" s="6">
        <v>44928</v>
      </c>
      <c r="C2" s="7" t="s">
        <v>11</v>
      </c>
      <c r="D2" s="8">
        <v>2</v>
      </c>
      <c r="E2" s="5" t="str">
        <f>VLOOKUP(D2,Klienci!$B$2:$C$25,2,0)</f>
        <v>O.W.P.T. POZNAN</v>
      </c>
      <c r="F2" s="5" t="str">
        <f>VLOOKUP(E2,Klienci!$C$2:$D$25,2,0)</f>
        <v>dealer autoryzowany</v>
      </c>
      <c r="G2" s="5" t="str">
        <f>VLOOKUP(E2,Klienci!$C$2:$E$25,3,0)</f>
        <v>zachodni</v>
      </c>
      <c r="H2" s="9">
        <v>14351.54</v>
      </c>
      <c r="I2" s="9">
        <f t="shared" ref="I2:I65" si="0">ROUND(H2*VAT,2)</f>
        <v>3300.85</v>
      </c>
      <c r="J2" s="9">
        <f>H2+I2</f>
        <v>17652.39</v>
      </c>
      <c r="K2" s="6">
        <f>IF(F2=$R$2,EDATE(B2,1),IF(F2=$R$3,B2+21,B2+14))</f>
        <v>44959</v>
      </c>
      <c r="L2" s="6">
        <v>44962</v>
      </c>
      <c r="M2" s="5">
        <f>L2-K2</f>
        <v>3</v>
      </c>
      <c r="N2" s="5" t="str">
        <f>VLOOKUP(L2,$Q$6:$R$11,2,1)</f>
        <v>kw.1</v>
      </c>
      <c r="O2" s="42">
        <f>WEEKDAY(B2)</f>
        <v>2</v>
      </c>
      <c r="Q2" s="20">
        <v>0.23</v>
      </c>
      <c r="R2" s="10" t="s">
        <v>19</v>
      </c>
    </row>
    <row r="3" spans="1:18" x14ac:dyDescent="0.2">
      <c r="A3" s="5">
        <v>2</v>
      </c>
      <c r="B3" s="6">
        <v>44928</v>
      </c>
      <c r="C3" s="7" t="s">
        <v>11</v>
      </c>
      <c r="D3" s="8">
        <v>15</v>
      </c>
      <c r="E3" s="5" t="str">
        <f>VLOOKUP(D3,Klienci!$B$2:$C$25,2,0)</f>
        <v>T.GORAL BIALYSTOK</v>
      </c>
      <c r="F3" s="5" t="str">
        <f>VLOOKUP(E3,Klienci!$C$2:$D$25,2,0)</f>
        <v>dealer autoryzowany</v>
      </c>
      <c r="G3" s="5" t="str">
        <f>VLOOKUP(E3,Klienci!$C$2:$E$25,3,0)</f>
        <v>centralny i wschodni</v>
      </c>
      <c r="H3" s="9">
        <v>6273.53</v>
      </c>
      <c r="I3" s="9">
        <f t="shared" si="0"/>
        <v>1442.91</v>
      </c>
      <c r="J3" s="9">
        <f t="shared" ref="J3:J66" si="1">H3+I3</f>
        <v>7716.44</v>
      </c>
      <c r="K3" s="6">
        <f t="shared" ref="K3:K66" si="2">IF(F3=$R$2,EDATE(B3,1),IF(F3=$R$3,B3+21,B3+14))</f>
        <v>44959</v>
      </c>
      <c r="L3" s="6">
        <v>44959</v>
      </c>
      <c r="M3" s="5">
        <f t="shared" ref="M3:M66" si="3">L3-K3</f>
        <v>0</v>
      </c>
      <c r="N3" s="5" t="str">
        <f t="shared" ref="N3:N66" si="4">VLOOKUP(L3,$Q$6:$R$11,2,1)</f>
        <v>kw.1</v>
      </c>
      <c r="O3" s="42">
        <f t="shared" ref="O3:O66" si="5">WEEKDAY(B3)</f>
        <v>2</v>
      </c>
      <c r="R3" s="10" t="s">
        <v>33</v>
      </c>
    </row>
    <row r="4" spans="1:18" x14ac:dyDescent="0.2">
      <c r="A4" s="5">
        <v>3</v>
      </c>
      <c r="B4" s="6">
        <v>44928</v>
      </c>
      <c r="C4" s="7" t="s">
        <v>11</v>
      </c>
      <c r="D4" s="8">
        <v>21</v>
      </c>
      <c r="E4" s="5" t="str">
        <f>VLOOKUP(D4,Klienci!$B$2:$C$25,2,0)</f>
        <v>SALET LODZ</v>
      </c>
      <c r="F4" s="5" t="str">
        <f>VLOOKUP(E4,Klienci!$C$2:$D$25,2,0)</f>
        <v>zakład przemysłowy</v>
      </c>
      <c r="G4" s="5" t="str">
        <f>VLOOKUP(E4,Klienci!$C$2:$E$25,3,0)</f>
        <v>centralny i wschodni</v>
      </c>
      <c r="H4" s="9">
        <v>2691.11</v>
      </c>
      <c r="I4" s="9">
        <f t="shared" si="0"/>
        <v>618.96</v>
      </c>
      <c r="J4" s="9">
        <f t="shared" si="1"/>
        <v>3310.07</v>
      </c>
      <c r="K4" s="6">
        <f t="shared" si="2"/>
        <v>44942</v>
      </c>
      <c r="L4" s="6">
        <v>44944</v>
      </c>
      <c r="M4" s="5">
        <f t="shared" si="3"/>
        <v>2</v>
      </c>
      <c r="N4" s="5" t="str">
        <f t="shared" si="4"/>
        <v>kw.1</v>
      </c>
      <c r="O4" s="42">
        <f t="shared" si="5"/>
        <v>2</v>
      </c>
      <c r="R4" s="10" t="s">
        <v>40</v>
      </c>
    </row>
    <row r="5" spans="1:18" x14ac:dyDescent="0.2">
      <c r="A5" s="5">
        <v>4</v>
      </c>
      <c r="B5" s="6">
        <v>44928</v>
      </c>
      <c r="C5" s="7" t="s">
        <v>12</v>
      </c>
      <c r="D5" s="8">
        <v>15</v>
      </c>
      <c r="E5" s="5" t="str">
        <f>VLOOKUP(D5,Klienci!$B$2:$C$25,2,0)</f>
        <v>T.GORAL BIALYSTOK</v>
      </c>
      <c r="F5" s="5" t="str">
        <f>VLOOKUP(E5,Klienci!$C$2:$D$25,2,0)</f>
        <v>dealer autoryzowany</v>
      </c>
      <c r="G5" s="5" t="str">
        <f>VLOOKUP(E5,Klienci!$C$2:$E$25,3,0)</f>
        <v>centralny i wschodni</v>
      </c>
      <c r="H5" s="9">
        <v>9449.1</v>
      </c>
      <c r="I5" s="9">
        <f t="shared" si="0"/>
        <v>2173.29</v>
      </c>
      <c r="J5" s="9">
        <f t="shared" si="1"/>
        <v>11622.39</v>
      </c>
      <c r="K5" s="6">
        <f t="shared" si="2"/>
        <v>44959</v>
      </c>
      <c r="L5" s="6">
        <v>44964</v>
      </c>
      <c r="M5" s="5">
        <f t="shared" si="3"/>
        <v>5</v>
      </c>
      <c r="N5" s="5" t="str">
        <f t="shared" si="4"/>
        <v>kw.1</v>
      </c>
      <c r="O5" s="42">
        <f t="shared" si="5"/>
        <v>2</v>
      </c>
    </row>
    <row r="6" spans="1:18" ht="12" customHeight="1" x14ac:dyDescent="0.2">
      <c r="A6" s="5">
        <v>5</v>
      </c>
      <c r="B6" s="6">
        <v>44929</v>
      </c>
      <c r="C6" s="7" t="s">
        <v>11</v>
      </c>
      <c r="D6" s="8">
        <v>4</v>
      </c>
      <c r="E6" s="5" t="str">
        <f>VLOOKUP(D6,Klienci!$B$2:$C$25,2,0)</f>
        <v>KAR-PEK POZNAN</v>
      </c>
      <c r="F6" s="5" t="str">
        <f>VLOOKUP(E6,Klienci!$C$2:$D$25,2,0)</f>
        <v>dealer autoryzowany</v>
      </c>
      <c r="G6" s="5" t="str">
        <f>VLOOKUP(E6,Klienci!$C$2:$E$25,3,0)</f>
        <v>zachodni</v>
      </c>
      <c r="H6" s="9">
        <v>18492.02</v>
      </c>
      <c r="I6" s="9">
        <f t="shared" si="0"/>
        <v>4253.16</v>
      </c>
      <c r="J6" s="9">
        <f t="shared" si="1"/>
        <v>22745.18</v>
      </c>
      <c r="K6" s="6">
        <f t="shared" si="2"/>
        <v>44960</v>
      </c>
      <c r="L6" s="6">
        <v>44963</v>
      </c>
      <c r="M6" s="5">
        <f t="shared" si="3"/>
        <v>3</v>
      </c>
      <c r="N6" s="5" t="str">
        <f t="shared" si="4"/>
        <v>kw.1</v>
      </c>
      <c r="O6" s="42">
        <f t="shared" si="5"/>
        <v>3</v>
      </c>
      <c r="Q6" s="40" t="s">
        <v>54</v>
      </c>
      <c r="R6" s="40" t="s">
        <v>55</v>
      </c>
    </row>
    <row r="7" spans="1:18" ht="15" x14ac:dyDescent="0.2">
      <c r="A7" s="5">
        <v>6</v>
      </c>
      <c r="B7" s="6">
        <v>44929</v>
      </c>
      <c r="C7" s="7" t="s">
        <v>11</v>
      </c>
      <c r="D7" s="8">
        <v>7</v>
      </c>
      <c r="E7" s="5" t="str">
        <f>VLOOKUP(D7,Klienci!$B$2:$C$25,2,0)</f>
        <v>GIRGOPOL GDANSK</v>
      </c>
      <c r="F7" s="5" t="str">
        <f>VLOOKUP(E7,Klienci!$C$2:$D$25,2,0)</f>
        <v>inna hurtownia</v>
      </c>
      <c r="G7" s="5" t="str">
        <f>VLOOKUP(E7,Klienci!$C$2:$E$25,3,0)</f>
        <v>północny</v>
      </c>
      <c r="H7" s="9">
        <v>3110.59</v>
      </c>
      <c r="I7" s="9">
        <f t="shared" si="0"/>
        <v>715.44</v>
      </c>
      <c r="J7" s="9">
        <f t="shared" si="1"/>
        <v>3826.03</v>
      </c>
      <c r="K7" s="6">
        <f t="shared" si="2"/>
        <v>44950</v>
      </c>
      <c r="L7" s="6">
        <v>44957</v>
      </c>
      <c r="M7" s="5">
        <f t="shared" si="3"/>
        <v>7</v>
      </c>
      <c r="N7" s="5" t="str">
        <f t="shared" si="4"/>
        <v>kw.1</v>
      </c>
      <c r="O7" s="42">
        <f t="shared" si="5"/>
        <v>3</v>
      </c>
      <c r="Q7" s="29">
        <v>44927</v>
      </c>
      <c r="R7" s="41" t="s">
        <v>56</v>
      </c>
    </row>
    <row r="8" spans="1:18" ht="15" x14ac:dyDescent="0.2">
      <c r="A8" s="5">
        <v>7</v>
      </c>
      <c r="B8" s="6">
        <v>44930</v>
      </c>
      <c r="C8" s="7" t="s">
        <v>11</v>
      </c>
      <c r="D8" s="8">
        <v>13</v>
      </c>
      <c r="E8" s="5" t="str">
        <f>VLOOKUP(D8,Klienci!$B$2:$C$25,2,0)</f>
        <v>MORZE SZCZECIN</v>
      </c>
      <c r="F8" s="5" t="str">
        <f>VLOOKUP(E8,Klienci!$C$2:$D$25,2,0)</f>
        <v>zakład przemysłowy</v>
      </c>
      <c r="G8" s="5" t="str">
        <f>VLOOKUP(E8,Klienci!$C$2:$E$25,3,0)</f>
        <v>północny</v>
      </c>
      <c r="H8" s="9">
        <v>1665.02</v>
      </c>
      <c r="I8" s="9">
        <f t="shared" si="0"/>
        <v>382.95</v>
      </c>
      <c r="J8" s="9">
        <f t="shared" si="1"/>
        <v>2047.97</v>
      </c>
      <c r="K8" s="6">
        <f t="shared" si="2"/>
        <v>44944</v>
      </c>
      <c r="L8" s="6">
        <v>44961</v>
      </c>
      <c r="M8" s="5">
        <f t="shared" si="3"/>
        <v>17</v>
      </c>
      <c r="N8" s="5" t="str">
        <f t="shared" si="4"/>
        <v>kw.1</v>
      </c>
      <c r="O8" s="42">
        <f t="shared" si="5"/>
        <v>4</v>
      </c>
      <c r="Q8" s="29">
        <v>45017</v>
      </c>
      <c r="R8" s="41" t="s">
        <v>57</v>
      </c>
    </row>
    <row r="9" spans="1:18" ht="15" x14ac:dyDescent="0.2">
      <c r="A9" s="5">
        <v>8</v>
      </c>
      <c r="B9" s="6">
        <v>44931</v>
      </c>
      <c r="C9" s="7" t="s">
        <v>11</v>
      </c>
      <c r="D9" s="8">
        <v>2</v>
      </c>
      <c r="E9" s="5" t="str">
        <f>VLOOKUP(D9,Klienci!$B$2:$C$25,2,0)</f>
        <v>O.W.P.T. POZNAN</v>
      </c>
      <c r="F9" s="5" t="str">
        <f>VLOOKUP(E9,Klienci!$C$2:$D$25,2,0)</f>
        <v>dealer autoryzowany</v>
      </c>
      <c r="G9" s="5" t="str">
        <f>VLOOKUP(E9,Klienci!$C$2:$E$25,3,0)</f>
        <v>zachodni</v>
      </c>
      <c r="H9" s="9">
        <v>13888.71</v>
      </c>
      <c r="I9" s="9">
        <f t="shared" si="0"/>
        <v>3194.4</v>
      </c>
      <c r="J9" s="9">
        <f t="shared" si="1"/>
        <v>17083.11</v>
      </c>
      <c r="K9" s="6">
        <f t="shared" si="2"/>
        <v>44962</v>
      </c>
      <c r="L9" s="6">
        <v>44961</v>
      </c>
      <c r="M9" s="5">
        <f t="shared" si="3"/>
        <v>-1</v>
      </c>
      <c r="N9" s="5" t="str">
        <f t="shared" si="4"/>
        <v>kw.1</v>
      </c>
      <c r="O9" s="42">
        <f t="shared" si="5"/>
        <v>5</v>
      </c>
      <c r="Q9" s="29">
        <v>45108</v>
      </c>
      <c r="R9" s="41" t="s">
        <v>58</v>
      </c>
    </row>
    <row r="10" spans="1:18" ht="15" x14ac:dyDescent="0.2">
      <c r="A10" s="5">
        <v>9</v>
      </c>
      <c r="B10" s="6">
        <v>44931</v>
      </c>
      <c r="C10" s="7" t="s">
        <v>11</v>
      </c>
      <c r="D10" s="8">
        <v>3</v>
      </c>
      <c r="E10" s="5" t="str">
        <f>VLOOKUP(D10,Klienci!$B$2:$C$25,2,0)</f>
        <v>WIGA SZCZECIN</v>
      </c>
      <c r="F10" s="5" t="str">
        <f>VLOOKUP(E10,Klienci!$C$2:$D$25,2,0)</f>
        <v>dealer autoryzowany</v>
      </c>
      <c r="G10" s="5" t="str">
        <f>VLOOKUP(E10,Klienci!$C$2:$E$25,3,0)</f>
        <v>północny</v>
      </c>
      <c r="H10" s="9">
        <v>10617.33</v>
      </c>
      <c r="I10" s="9">
        <f t="shared" si="0"/>
        <v>2441.9899999999998</v>
      </c>
      <c r="J10" s="9">
        <f t="shared" si="1"/>
        <v>13059.32</v>
      </c>
      <c r="K10" s="6">
        <f t="shared" si="2"/>
        <v>44962</v>
      </c>
      <c r="L10" s="6">
        <v>44966</v>
      </c>
      <c r="M10" s="5">
        <f t="shared" si="3"/>
        <v>4</v>
      </c>
      <c r="N10" s="5" t="str">
        <f t="shared" si="4"/>
        <v>kw.1</v>
      </c>
      <c r="O10" s="42">
        <f t="shared" si="5"/>
        <v>5</v>
      </c>
      <c r="Q10" s="29">
        <v>45200</v>
      </c>
      <c r="R10" s="41" t="s">
        <v>59</v>
      </c>
    </row>
    <row r="11" spans="1:18" ht="15" x14ac:dyDescent="0.2">
      <c r="A11" s="5">
        <v>10</v>
      </c>
      <c r="B11" s="6">
        <v>44931</v>
      </c>
      <c r="C11" s="7" t="s">
        <v>11</v>
      </c>
      <c r="D11" s="8">
        <v>17</v>
      </c>
      <c r="E11" s="5" t="str">
        <f>VLOOKUP(D11,Klienci!$B$2:$C$25,2,0)</f>
        <v>GARIA OLSZTYN</v>
      </c>
      <c r="F11" s="5" t="str">
        <f>VLOOKUP(E11,Klienci!$C$2:$D$25,2,0)</f>
        <v>dealer autoryzowany</v>
      </c>
      <c r="G11" s="5" t="str">
        <f>VLOOKUP(E11,Klienci!$C$2:$E$25,3,0)</f>
        <v>północny</v>
      </c>
      <c r="H11" s="9">
        <v>8615.83</v>
      </c>
      <c r="I11" s="9">
        <f t="shared" si="0"/>
        <v>1981.64</v>
      </c>
      <c r="J11" s="9">
        <f t="shared" si="1"/>
        <v>10597.47</v>
      </c>
      <c r="K11" s="6">
        <f t="shared" si="2"/>
        <v>44962</v>
      </c>
      <c r="L11" s="6">
        <v>44971</v>
      </c>
      <c r="M11" s="5">
        <f t="shared" si="3"/>
        <v>9</v>
      </c>
      <c r="N11" s="5" t="str">
        <f t="shared" si="4"/>
        <v>kw.1</v>
      </c>
      <c r="O11" s="42">
        <f t="shared" si="5"/>
        <v>5</v>
      </c>
      <c r="Q11" s="29">
        <v>45292</v>
      </c>
      <c r="R11" s="41">
        <v>2024</v>
      </c>
    </row>
    <row r="12" spans="1:18" ht="15" x14ac:dyDescent="0.2">
      <c r="A12" s="5">
        <v>11</v>
      </c>
      <c r="B12" s="6">
        <v>44934</v>
      </c>
      <c r="C12" s="7" t="s">
        <v>11</v>
      </c>
      <c r="D12" s="8">
        <v>11</v>
      </c>
      <c r="E12" s="5" t="str">
        <f>VLOOKUP(D12,Klienci!$B$2:$C$25,2,0)</f>
        <v>CAZAR WARSZAWA</v>
      </c>
      <c r="F12" s="5" t="str">
        <f>VLOOKUP(E12,Klienci!$C$2:$D$25,2,0)</f>
        <v>zakład przemysłowy</v>
      </c>
      <c r="G12" s="5" t="str">
        <f>VLOOKUP(E12,Klienci!$C$2:$E$25,3,0)</f>
        <v>centralny i wschodni</v>
      </c>
      <c r="H12" s="9">
        <v>1032.78</v>
      </c>
      <c r="I12" s="9">
        <f t="shared" si="0"/>
        <v>237.54</v>
      </c>
      <c r="J12" s="9">
        <f t="shared" si="1"/>
        <v>1270.32</v>
      </c>
      <c r="K12" s="6">
        <f t="shared" si="2"/>
        <v>44948</v>
      </c>
      <c r="L12" s="6">
        <v>44952</v>
      </c>
      <c r="M12" s="5">
        <f t="shared" si="3"/>
        <v>4</v>
      </c>
      <c r="N12" s="5" t="str">
        <f t="shared" si="4"/>
        <v>kw.1</v>
      </c>
      <c r="O12" s="42">
        <f t="shared" si="5"/>
        <v>1</v>
      </c>
      <c r="Q12" s="24"/>
      <c r="R12" s="25"/>
    </row>
    <row r="13" spans="1:18" ht="15" x14ac:dyDescent="0.2">
      <c r="A13" s="5">
        <v>12</v>
      </c>
      <c r="B13" s="6">
        <v>44934</v>
      </c>
      <c r="C13" s="7" t="s">
        <v>11</v>
      </c>
      <c r="D13" s="8">
        <v>13</v>
      </c>
      <c r="E13" s="5" t="str">
        <f>VLOOKUP(D13,Klienci!$B$2:$C$25,2,0)</f>
        <v>MORZE SZCZECIN</v>
      </c>
      <c r="F13" s="5" t="str">
        <f>VLOOKUP(E13,Klienci!$C$2:$D$25,2,0)</f>
        <v>zakład przemysłowy</v>
      </c>
      <c r="G13" s="5" t="str">
        <f>VLOOKUP(E13,Klienci!$C$2:$E$25,3,0)</f>
        <v>północny</v>
      </c>
      <c r="H13" s="9">
        <v>2664.67</v>
      </c>
      <c r="I13" s="9">
        <f t="shared" si="0"/>
        <v>612.87</v>
      </c>
      <c r="J13" s="9">
        <f t="shared" si="1"/>
        <v>3277.54</v>
      </c>
      <c r="K13" s="6">
        <f t="shared" si="2"/>
        <v>44948</v>
      </c>
      <c r="L13" s="6">
        <v>44954</v>
      </c>
      <c r="M13" s="5">
        <f t="shared" si="3"/>
        <v>6</v>
      </c>
      <c r="N13" s="5" t="str">
        <f t="shared" si="4"/>
        <v>kw.1</v>
      </c>
      <c r="O13" s="42">
        <f t="shared" si="5"/>
        <v>1</v>
      </c>
      <c r="Q13" s="27" t="str">
        <f>F1</f>
        <v>Segment rynku</v>
      </c>
      <c r="R13" s="28" t="str">
        <f>J1</f>
        <v>Kwota brutto</v>
      </c>
    </row>
    <row r="14" spans="1:18" ht="15" x14ac:dyDescent="0.2">
      <c r="A14" s="5">
        <v>13</v>
      </c>
      <c r="B14" s="6">
        <v>44937</v>
      </c>
      <c r="C14" s="7" t="s">
        <v>12</v>
      </c>
      <c r="D14" s="8">
        <v>3</v>
      </c>
      <c r="E14" s="5" t="str">
        <f>VLOOKUP(D14,Klienci!$B$2:$C$25,2,0)</f>
        <v>WIGA SZCZECIN</v>
      </c>
      <c r="F14" s="5" t="str">
        <f>VLOOKUP(E14,Klienci!$C$2:$D$25,2,0)</f>
        <v>dealer autoryzowany</v>
      </c>
      <c r="G14" s="5" t="str">
        <f>VLOOKUP(E14,Klienci!$C$2:$E$25,3,0)</f>
        <v>północny</v>
      </c>
      <c r="H14" s="9">
        <v>10984.2</v>
      </c>
      <c r="I14" s="9">
        <f t="shared" si="0"/>
        <v>2526.37</v>
      </c>
      <c r="J14" s="9">
        <f t="shared" si="1"/>
        <v>13510.57</v>
      </c>
      <c r="K14" s="6">
        <f t="shared" si="2"/>
        <v>44968</v>
      </c>
      <c r="L14" s="6">
        <v>44968</v>
      </c>
      <c r="M14" s="5">
        <f t="shared" si="3"/>
        <v>0</v>
      </c>
      <c r="N14" s="5" t="str">
        <f t="shared" si="4"/>
        <v>kw.1</v>
      </c>
      <c r="O14" s="42">
        <f t="shared" si="5"/>
        <v>4</v>
      </c>
      <c r="Q14" s="29" t="str">
        <f>F2</f>
        <v>dealer autoryzowany</v>
      </c>
      <c r="R14" s="30" t="s">
        <v>98</v>
      </c>
    </row>
    <row r="15" spans="1:18" ht="12.75" customHeight="1" x14ac:dyDescent="0.2">
      <c r="A15" s="5">
        <v>14</v>
      </c>
      <c r="B15" s="6">
        <v>44939</v>
      </c>
      <c r="C15" s="7" t="s">
        <v>12</v>
      </c>
      <c r="D15" s="8">
        <v>3</v>
      </c>
      <c r="E15" s="5" t="str">
        <f>VLOOKUP(D15,Klienci!$B$2:$C$25,2,0)</f>
        <v>WIGA SZCZECIN</v>
      </c>
      <c r="F15" s="5" t="str">
        <f>VLOOKUP(E15,Klienci!$C$2:$D$25,2,0)</f>
        <v>dealer autoryzowany</v>
      </c>
      <c r="G15" s="5" t="str">
        <f>VLOOKUP(E15,Klienci!$C$2:$E$25,3,0)</f>
        <v>północny</v>
      </c>
      <c r="H15" s="9">
        <v>7643.84</v>
      </c>
      <c r="I15" s="9">
        <f t="shared" si="0"/>
        <v>1758.08</v>
      </c>
      <c r="J15" s="9">
        <f t="shared" si="1"/>
        <v>9401.92</v>
      </c>
      <c r="K15" s="6">
        <f t="shared" si="2"/>
        <v>44970</v>
      </c>
      <c r="L15" s="6">
        <v>44984</v>
      </c>
      <c r="M15" s="5">
        <f t="shared" si="3"/>
        <v>14</v>
      </c>
      <c r="N15" s="5" t="str">
        <f t="shared" si="4"/>
        <v>kw.1</v>
      </c>
      <c r="O15" s="42">
        <f t="shared" si="5"/>
        <v>6</v>
      </c>
      <c r="Q15" s="5" t="str">
        <f>F7</f>
        <v>inna hurtownia</v>
      </c>
      <c r="R15" s="5" t="s">
        <v>60</v>
      </c>
    </row>
    <row r="16" spans="1:18" x14ac:dyDescent="0.2">
      <c r="A16" s="5">
        <v>15</v>
      </c>
      <c r="B16" s="6">
        <v>44939</v>
      </c>
      <c r="C16" s="7" t="s">
        <v>11</v>
      </c>
      <c r="D16" s="8">
        <v>6</v>
      </c>
      <c r="E16" s="5" t="str">
        <f>VLOOKUP(D16,Klienci!$B$2:$C$25,2,0)</f>
        <v>WSCHOD BIALYSTOK</v>
      </c>
      <c r="F16" s="5" t="str">
        <f>VLOOKUP(E16,Klienci!$C$2:$D$25,2,0)</f>
        <v>dealer autoryzowany</v>
      </c>
      <c r="G16" s="5" t="str">
        <f>VLOOKUP(E16,Klienci!$C$2:$E$25,3,0)</f>
        <v>centralny i wschodni</v>
      </c>
      <c r="H16" s="9">
        <v>6429.54</v>
      </c>
      <c r="I16" s="9">
        <f t="shared" si="0"/>
        <v>1478.79</v>
      </c>
      <c r="J16" s="9">
        <f t="shared" si="1"/>
        <v>7908.33</v>
      </c>
      <c r="K16" s="6">
        <f t="shared" si="2"/>
        <v>44970</v>
      </c>
      <c r="L16" s="6">
        <v>44970</v>
      </c>
      <c r="M16" s="5">
        <f t="shared" si="3"/>
        <v>0</v>
      </c>
      <c r="N16" s="5" t="str">
        <f t="shared" si="4"/>
        <v>kw.1</v>
      </c>
      <c r="O16" s="42">
        <f t="shared" si="5"/>
        <v>6</v>
      </c>
    </row>
    <row r="17" spans="1:18" x14ac:dyDescent="0.2">
      <c r="A17" s="5">
        <v>16</v>
      </c>
      <c r="B17" s="6">
        <v>44939</v>
      </c>
      <c r="C17" s="7" t="s">
        <v>11</v>
      </c>
      <c r="D17" s="8">
        <v>15</v>
      </c>
      <c r="E17" s="5" t="str">
        <f>VLOOKUP(D17,Klienci!$B$2:$C$25,2,0)</f>
        <v>T.GORAL BIALYSTOK</v>
      </c>
      <c r="F17" s="5" t="str">
        <f>VLOOKUP(E17,Klienci!$C$2:$D$25,2,0)</f>
        <v>dealer autoryzowany</v>
      </c>
      <c r="G17" s="5" t="str">
        <f>VLOOKUP(E17,Klienci!$C$2:$E$25,3,0)</f>
        <v>centralny i wschodni</v>
      </c>
      <c r="H17" s="9">
        <v>7149.56</v>
      </c>
      <c r="I17" s="9">
        <f t="shared" si="0"/>
        <v>1644.4</v>
      </c>
      <c r="J17" s="9">
        <f t="shared" si="1"/>
        <v>8793.9600000000009</v>
      </c>
      <c r="K17" s="6">
        <f t="shared" si="2"/>
        <v>44970</v>
      </c>
      <c r="L17" s="6">
        <v>44966</v>
      </c>
      <c r="M17" s="5">
        <f t="shared" si="3"/>
        <v>-4</v>
      </c>
      <c r="N17" s="5" t="str">
        <f t="shared" si="4"/>
        <v>kw.1</v>
      </c>
      <c r="O17" s="42">
        <f t="shared" si="5"/>
        <v>6</v>
      </c>
      <c r="Q17" s="5" t="s">
        <v>99</v>
      </c>
      <c r="R17" s="5" t="s">
        <v>100</v>
      </c>
    </row>
    <row r="18" spans="1:18" x14ac:dyDescent="0.2">
      <c r="A18" s="5">
        <v>17</v>
      </c>
      <c r="B18" s="6">
        <v>44941</v>
      </c>
      <c r="C18" s="7" t="s">
        <v>11</v>
      </c>
      <c r="D18" s="8">
        <v>6</v>
      </c>
      <c r="E18" s="5" t="str">
        <f>VLOOKUP(D18,Klienci!$B$2:$C$25,2,0)</f>
        <v>WSCHOD BIALYSTOK</v>
      </c>
      <c r="F18" s="5" t="str">
        <f>VLOOKUP(E18,Klienci!$C$2:$D$25,2,0)</f>
        <v>dealer autoryzowany</v>
      </c>
      <c r="G18" s="5" t="str">
        <f>VLOOKUP(E18,Klienci!$C$2:$E$25,3,0)</f>
        <v>centralny i wschodni</v>
      </c>
      <c r="H18" s="9">
        <v>2023.39</v>
      </c>
      <c r="I18" s="9">
        <f t="shared" si="0"/>
        <v>465.38</v>
      </c>
      <c r="J18" s="9">
        <f t="shared" si="1"/>
        <v>2488.77</v>
      </c>
      <c r="K18" s="6">
        <f t="shared" si="2"/>
        <v>44972</v>
      </c>
      <c r="L18" s="6">
        <v>44979</v>
      </c>
      <c r="M18" s="5">
        <f t="shared" si="3"/>
        <v>7</v>
      </c>
      <c r="N18" s="5" t="str">
        <f t="shared" si="4"/>
        <v>kw.1</v>
      </c>
      <c r="O18" s="42">
        <f t="shared" si="5"/>
        <v>1</v>
      </c>
      <c r="Q18" s="5">
        <f>DSUM(wszystkie_faktury,J1,Q13:R15)</f>
        <v>1133148.78</v>
      </c>
      <c r="R18" s="5">
        <f>ROUND(DAVERAGE(wszystkie_faktury,M1,Q13:R15),1)</f>
        <v>3.2</v>
      </c>
    </row>
    <row r="19" spans="1:18" x14ac:dyDescent="0.2">
      <c r="A19" s="5">
        <v>18</v>
      </c>
      <c r="B19" s="6">
        <v>44941</v>
      </c>
      <c r="C19" s="7" t="s">
        <v>11</v>
      </c>
      <c r="D19" s="8">
        <v>17</v>
      </c>
      <c r="E19" s="5" t="str">
        <f>VLOOKUP(D19,Klienci!$B$2:$C$25,2,0)</f>
        <v>GARIA OLSZTYN</v>
      </c>
      <c r="F19" s="5" t="str">
        <f>VLOOKUP(E19,Klienci!$C$2:$D$25,2,0)</f>
        <v>dealer autoryzowany</v>
      </c>
      <c r="G19" s="5" t="str">
        <f>VLOOKUP(E19,Klienci!$C$2:$E$25,3,0)</f>
        <v>północny</v>
      </c>
      <c r="H19" s="9">
        <v>6432.67</v>
      </c>
      <c r="I19" s="9">
        <f t="shared" si="0"/>
        <v>1479.51</v>
      </c>
      <c r="J19" s="9">
        <f t="shared" si="1"/>
        <v>7912.18</v>
      </c>
      <c r="K19" s="6">
        <f t="shared" si="2"/>
        <v>44972</v>
      </c>
      <c r="L19" s="6">
        <v>44973</v>
      </c>
      <c r="M19" s="5">
        <f t="shared" si="3"/>
        <v>1</v>
      </c>
      <c r="N19" s="5" t="str">
        <f t="shared" si="4"/>
        <v>kw.1</v>
      </c>
      <c r="O19" s="42">
        <f t="shared" si="5"/>
        <v>1</v>
      </c>
    </row>
    <row r="20" spans="1:18" x14ac:dyDescent="0.2">
      <c r="A20" s="5">
        <v>19</v>
      </c>
      <c r="B20" s="6">
        <v>44942</v>
      </c>
      <c r="C20" s="7" t="s">
        <v>11</v>
      </c>
      <c r="D20" s="8">
        <v>7</v>
      </c>
      <c r="E20" s="5" t="str">
        <f>VLOOKUP(D20,Klienci!$B$2:$C$25,2,0)</f>
        <v>GIRGOPOL GDANSK</v>
      </c>
      <c r="F20" s="5" t="str">
        <f>VLOOKUP(E20,Klienci!$C$2:$D$25,2,0)</f>
        <v>inna hurtownia</v>
      </c>
      <c r="G20" s="5" t="str">
        <f>VLOOKUP(E20,Klienci!$C$2:$E$25,3,0)</f>
        <v>północny</v>
      </c>
      <c r="H20" s="9">
        <v>5055.34</v>
      </c>
      <c r="I20" s="9">
        <f t="shared" si="0"/>
        <v>1162.73</v>
      </c>
      <c r="J20" s="9">
        <f t="shared" si="1"/>
        <v>6218.07</v>
      </c>
      <c r="K20" s="6">
        <f t="shared" si="2"/>
        <v>44963</v>
      </c>
      <c r="L20" s="6">
        <v>44965</v>
      </c>
      <c r="M20" s="5">
        <f t="shared" si="3"/>
        <v>2</v>
      </c>
      <c r="N20" s="5" t="str">
        <f t="shared" si="4"/>
        <v>kw.1</v>
      </c>
      <c r="O20" s="42">
        <f t="shared" si="5"/>
        <v>2</v>
      </c>
    </row>
    <row r="21" spans="1:18" x14ac:dyDescent="0.2">
      <c r="A21" s="5">
        <v>20</v>
      </c>
      <c r="B21" s="6">
        <v>44943</v>
      </c>
      <c r="C21" s="7" t="s">
        <v>11</v>
      </c>
      <c r="D21" s="8">
        <v>8</v>
      </c>
      <c r="E21" s="5" t="str">
        <f>VLOOKUP(D21,Klienci!$B$2:$C$25,2,0)</f>
        <v>SKALA BIELSKO-BIALA</v>
      </c>
      <c r="F21" s="5" t="str">
        <f>VLOOKUP(E21,Klienci!$C$2:$D$25,2,0)</f>
        <v>inna hurtownia</v>
      </c>
      <c r="G21" s="5" t="str">
        <f>VLOOKUP(E21,Klienci!$C$2:$E$25,3,0)</f>
        <v>południowy</v>
      </c>
      <c r="H21" s="9">
        <v>1848.46</v>
      </c>
      <c r="I21" s="9">
        <f t="shared" si="0"/>
        <v>425.15</v>
      </c>
      <c r="J21" s="9">
        <f t="shared" si="1"/>
        <v>2273.61</v>
      </c>
      <c r="K21" s="6">
        <f t="shared" si="2"/>
        <v>44964</v>
      </c>
      <c r="L21" s="6">
        <v>44969</v>
      </c>
      <c r="M21" s="5">
        <f t="shared" si="3"/>
        <v>5</v>
      </c>
      <c r="N21" s="5" t="str">
        <f t="shared" si="4"/>
        <v>kw.1</v>
      </c>
      <c r="O21" s="42">
        <f t="shared" si="5"/>
        <v>3</v>
      </c>
    </row>
    <row r="22" spans="1:18" x14ac:dyDescent="0.2">
      <c r="A22" s="5">
        <v>21</v>
      </c>
      <c r="B22" s="6">
        <v>44943</v>
      </c>
      <c r="C22" s="7" t="s">
        <v>11</v>
      </c>
      <c r="D22" s="8">
        <v>24</v>
      </c>
      <c r="E22" s="5" t="str">
        <f>VLOOKUP(D22,Klienci!$B$2:$C$25,2,0)</f>
        <v>STANDARD KALISZ</v>
      </c>
      <c r="F22" s="5" t="str">
        <f>VLOOKUP(E22,Klienci!$C$2:$D$25,2,0)</f>
        <v>zakład przemysłowy</v>
      </c>
      <c r="G22" s="5" t="str">
        <f>VLOOKUP(E22,Klienci!$C$2:$E$25,3,0)</f>
        <v>zachodni</v>
      </c>
      <c r="H22" s="9">
        <v>1831.33</v>
      </c>
      <c r="I22" s="9">
        <f t="shared" si="0"/>
        <v>421.21</v>
      </c>
      <c r="J22" s="9">
        <f t="shared" si="1"/>
        <v>2252.54</v>
      </c>
      <c r="K22" s="6">
        <f t="shared" si="2"/>
        <v>44957</v>
      </c>
      <c r="L22" s="6">
        <v>44963</v>
      </c>
      <c r="M22" s="5">
        <f t="shared" si="3"/>
        <v>6</v>
      </c>
      <c r="N22" s="5" t="str">
        <f t="shared" si="4"/>
        <v>kw.1</v>
      </c>
      <c r="O22" s="42">
        <f t="shared" si="5"/>
        <v>3</v>
      </c>
    </row>
    <row r="23" spans="1:18" x14ac:dyDescent="0.2">
      <c r="A23" s="5">
        <v>22</v>
      </c>
      <c r="B23" s="6">
        <v>44945</v>
      </c>
      <c r="C23" s="7" t="s">
        <v>12</v>
      </c>
      <c r="D23" s="8">
        <v>3</v>
      </c>
      <c r="E23" s="5" t="str">
        <f>VLOOKUP(D23,Klienci!$B$2:$C$25,2,0)</f>
        <v>WIGA SZCZECIN</v>
      </c>
      <c r="F23" s="5" t="str">
        <f>VLOOKUP(E23,Klienci!$C$2:$D$25,2,0)</f>
        <v>dealer autoryzowany</v>
      </c>
      <c r="G23" s="5" t="str">
        <f>VLOOKUP(E23,Klienci!$C$2:$E$25,3,0)</f>
        <v>północny</v>
      </c>
      <c r="H23" s="9">
        <v>8684.5300000000007</v>
      </c>
      <c r="I23" s="9">
        <f t="shared" si="0"/>
        <v>1997.44</v>
      </c>
      <c r="J23" s="9">
        <f t="shared" si="1"/>
        <v>10681.970000000001</v>
      </c>
      <c r="K23" s="6">
        <f t="shared" si="2"/>
        <v>44976</v>
      </c>
      <c r="L23" s="6">
        <v>44981</v>
      </c>
      <c r="M23" s="5">
        <f t="shared" si="3"/>
        <v>5</v>
      </c>
      <c r="N23" s="5" t="str">
        <f t="shared" si="4"/>
        <v>kw.1</v>
      </c>
      <c r="O23" s="42">
        <f t="shared" si="5"/>
        <v>5</v>
      </c>
    </row>
    <row r="24" spans="1:18" x14ac:dyDescent="0.2">
      <c r="A24" s="5">
        <v>23</v>
      </c>
      <c r="B24" s="6">
        <v>44946</v>
      </c>
      <c r="C24" s="7" t="s">
        <v>11</v>
      </c>
      <c r="D24" s="8">
        <v>15</v>
      </c>
      <c r="E24" s="5" t="str">
        <f>VLOOKUP(D24,Klienci!$B$2:$C$25,2,0)</f>
        <v>T.GORAL BIALYSTOK</v>
      </c>
      <c r="F24" s="5" t="str">
        <f>VLOOKUP(E24,Klienci!$C$2:$D$25,2,0)</f>
        <v>dealer autoryzowany</v>
      </c>
      <c r="G24" s="5" t="str">
        <f>VLOOKUP(E24,Klienci!$C$2:$E$25,3,0)</f>
        <v>centralny i wschodni</v>
      </c>
      <c r="H24" s="9">
        <v>10751.47</v>
      </c>
      <c r="I24" s="9">
        <f t="shared" si="0"/>
        <v>2472.84</v>
      </c>
      <c r="J24" s="9">
        <f t="shared" si="1"/>
        <v>13224.31</v>
      </c>
      <c r="K24" s="6">
        <f t="shared" si="2"/>
        <v>44977</v>
      </c>
      <c r="L24" s="6">
        <v>44978</v>
      </c>
      <c r="M24" s="5">
        <f t="shared" si="3"/>
        <v>1</v>
      </c>
      <c r="N24" s="5" t="str">
        <f t="shared" si="4"/>
        <v>kw.1</v>
      </c>
      <c r="O24" s="42">
        <f t="shared" si="5"/>
        <v>6</v>
      </c>
    </row>
    <row r="25" spans="1:18" x14ac:dyDescent="0.2">
      <c r="A25" s="5">
        <v>24</v>
      </c>
      <c r="B25" s="6">
        <v>44951</v>
      </c>
      <c r="C25" s="7" t="s">
        <v>11</v>
      </c>
      <c r="D25" s="8">
        <v>15</v>
      </c>
      <c r="E25" s="5" t="str">
        <f>VLOOKUP(D25,Klienci!$B$2:$C$25,2,0)</f>
        <v>T.GORAL BIALYSTOK</v>
      </c>
      <c r="F25" s="5" t="str">
        <f>VLOOKUP(E25,Klienci!$C$2:$D$25,2,0)</f>
        <v>dealer autoryzowany</v>
      </c>
      <c r="G25" s="5" t="str">
        <f>VLOOKUP(E25,Klienci!$C$2:$E$25,3,0)</f>
        <v>centralny i wschodni</v>
      </c>
      <c r="H25" s="9">
        <v>7219.62</v>
      </c>
      <c r="I25" s="9">
        <f t="shared" si="0"/>
        <v>1660.51</v>
      </c>
      <c r="J25" s="9">
        <f t="shared" si="1"/>
        <v>8880.1299999999992</v>
      </c>
      <c r="K25" s="6">
        <f t="shared" si="2"/>
        <v>44982</v>
      </c>
      <c r="L25" s="6">
        <v>44983</v>
      </c>
      <c r="M25" s="5">
        <f t="shared" si="3"/>
        <v>1</v>
      </c>
      <c r="N25" s="5" t="str">
        <f t="shared" si="4"/>
        <v>kw.1</v>
      </c>
      <c r="O25" s="42">
        <f t="shared" si="5"/>
        <v>4</v>
      </c>
    </row>
    <row r="26" spans="1:18" x14ac:dyDescent="0.2">
      <c r="A26" s="5">
        <v>25</v>
      </c>
      <c r="B26" s="6">
        <v>44951</v>
      </c>
      <c r="C26" s="7" t="s">
        <v>11</v>
      </c>
      <c r="D26" s="8">
        <v>18</v>
      </c>
      <c r="E26" s="5" t="str">
        <f>VLOOKUP(D26,Klienci!$B$2:$C$25,2,0)</f>
        <v>PPRT KEDZIERZYN-KOZLE</v>
      </c>
      <c r="F26" s="5" t="str">
        <f>VLOOKUP(E26,Klienci!$C$2:$D$25,2,0)</f>
        <v>inna hurtownia</v>
      </c>
      <c r="G26" s="5" t="str">
        <f>VLOOKUP(E26,Klienci!$C$2:$E$25,3,0)</f>
        <v>południowy</v>
      </c>
      <c r="H26" s="9">
        <v>9728.06</v>
      </c>
      <c r="I26" s="9">
        <f t="shared" si="0"/>
        <v>2237.4499999999998</v>
      </c>
      <c r="J26" s="9">
        <f t="shared" si="1"/>
        <v>11965.509999999998</v>
      </c>
      <c r="K26" s="6">
        <f t="shared" si="2"/>
        <v>44972</v>
      </c>
      <c r="L26" s="6">
        <v>44984</v>
      </c>
      <c r="M26" s="5">
        <f t="shared" si="3"/>
        <v>12</v>
      </c>
      <c r="N26" s="5" t="str">
        <f t="shared" si="4"/>
        <v>kw.1</v>
      </c>
      <c r="O26" s="42">
        <f t="shared" si="5"/>
        <v>4</v>
      </c>
    </row>
    <row r="27" spans="1:18" x14ac:dyDescent="0.2">
      <c r="A27" s="5">
        <v>26</v>
      </c>
      <c r="B27" s="6">
        <v>44952</v>
      </c>
      <c r="C27" s="7" t="s">
        <v>12</v>
      </c>
      <c r="D27" s="8">
        <v>3</v>
      </c>
      <c r="E27" s="5" t="str">
        <f>VLOOKUP(D27,Klienci!$B$2:$C$25,2,0)</f>
        <v>WIGA SZCZECIN</v>
      </c>
      <c r="F27" s="5" t="str">
        <f>VLOOKUP(E27,Klienci!$C$2:$D$25,2,0)</f>
        <v>dealer autoryzowany</v>
      </c>
      <c r="G27" s="5" t="str">
        <f>VLOOKUP(E27,Klienci!$C$2:$E$25,3,0)</f>
        <v>północny</v>
      </c>
      <c r="H27" s="9">
        <v>10724.22</v>
      </c>
      <c r="I27" s="9">
        <f t="shared" si="0"/>
        <v>2466.5700000000002</v>
      </c>
      <c r="J27" s="9">
        <f t="shared" si="1"/>
        <v>13190.789999999999</v>
      </c>
      <c r="K27" s="6">
        <f t="shared" si="2"/>
        <v>44983</v>
      </c>
      <c r="L27" s="6">
        <v>44991</v>
      </c>
      <c r="M27" s="5">
        <f t="shared" si="3"/>
        <v>8</v>
      </c>
      <c r="N27" s="5" t="str">
        <f t="shared" si="4"/>
        <v>kw.1</v>
      </c>
      <c r="O27" s="42">
        <f t="shared" si="5"/>
        <v>5</v>
      </c>
    </row>
    <row r="28" spans="1:18" x14ac:dyDescent="0.2">
      <c r="A28" s="5">
        <v>27</v>
      </c>
      <c r="B28" s="6">
        <v>44952</v>
      </c>
      <c r="C28" s="7" t="s">
        <v>12</v>
      </c>
      <c r="D28" s="8">
        <v>15</v>
      </c>
      <c r="E28" s="5" t="str">
        <f>VLOOKUP(D28,Klienci!$B$2:$C$25,2,0)</f>
        <v>T.GORAL BIALYSTOK</v>
      </c>
      <c r="F28" s="5" t="str">
        <f>VLOOKUP(E28,Klienci!$C$2:$D$25,2,0)</f>
        <v>dealer autoryzowany</v>
      </c>
      <c r="G28" s="5" t="str">
        <f>VLOOKUP(E28,Klienci!$C$2:$E$25,3,0)</f>
        <v>centralny i wschodni</v>
      </c>
      <c r="H28" s="9">
        <v>6559.43</v>
      </c>
      <c r="I28" s="9">
        <f t="shared" si="0"/>
        <v>1508.67</v>
      </c>
      <c r="J28" s="9">
        <f t="shared" si="1"/>
        <v>8068.1</v>
      </c>
      <c r="K28" s="6">
        <f t="shared" si="2"/>
        <v>44983</v>
      </c>
      <c r="L28" s="6">
        <v>44984</v>
      </c>
      <c r="M28" s="5">
        <f t="shared" si="3"/>
        <v>1</v>
      </c>
      <c r="N28" s="5" t="str">
        <f t="shared" si="4"/>
        <v>kw.1</v>
      </c>
      <c r="O28" s="42">
        <f t="shared" si="5"/>
        <v>5</v>
      </c>
    </row>
    <row r="29" spans="1:18" x14ac:dyDescent="0.2">
      <c r="A29" s="5">
        <v>28</v>
      </c>
      <c r="B29" s="6">
        <v>44952</v>
      </c>
      <c r="C29" s="7" t="s">
        <v>12</v>
      </c>
      <c r="D29" s="8">
        <v>17</v>
      </c>
      <c r="E29" s="5" t="str">
        <f>VLOOKUP(D29,Klienci!$B$2:$C$25,2,0)</f>
        <v>GARIA OLSZTYN</v>
      </c>
      <c r="F29" s="5" t="str">
        <f>VLOOKUP(E29,Klienci!$C$2:$D$25,2,0)</f>
        <v>dealer autoryzowany</v>
      </c>
      <c r="G29" s="5" t="str">
        <f>VLOOKUP(E29,Klienci!$C$2:$E$25,3,0)</f>
        <v>północny</v>
      </c>
      <c r="H29" s="9">
        <v>8378.27</v>
      </c>
      <c r="I29" s="9">
        <f t="shared" si="0"/>
        <v>1927</v>
      </c>
      <c r="J29" s="9">
        <f t="shared" si="1"/>
        <v>10305.27</v>
      </c>
      <c r="K29" s="6">
        <f t="shared" si="2"/>
        <v>44983</v>
      </c>
      <c r="L29" s="6">
        <v>44992</v>
      </c>
      <c r="M29" s="5">
        <f t="shared" si="3"/>
        <v>9</v>
      </c>
      <c r="N29" s="5" t="str">
        <f t="shared" si="4"/>
        <v>kw.1</v>
      </c>
      <c r="O29" s="42">
        <f t="shared" si="5"/>
        <v>5</v>
      </c>
    </row>
    <row r="30" spans="1:18" x14ac:dyDescent="0.2">
      <c r="A30" s="5">
        <v>29</v>
      </c>
      <c r="B30" s="6">
        <v>44953</v>
      </c>
      <c r="C30" s="7" t="s">
        <v>12</v>
      </c>
      <c r="D30" s="8">
        <v>3</v>
      </c>
      <c r="E30" s="5" t="str">
        <f>VLOOKUP(D30,Klienci!$B$2:$C$25,2,0)</f>
        <v>WIGA SZCZECIN</v>
      </c>
      <c r="F30" s="5" t="str">
        <f>VLOOKUP(E30,Klienci!$C$2:$D$25,2,0)</f>
        <v>dealer autoryzowany</v>
      </c>
      <c r="G30" s="5" t="str">
        <f>VLOOKUP(E30,Klienci!$C$2:$E$25,3,0)</f>
        <v>północny</v>
      </c>
      <c r="H30" s="9">
        <v>10557.15</v>
      </c>
      <c r="I30" s="9">
        <f t="shared" si="0"/>
        <v>2428.14</v>
      </c>
      <c r="J30" s="9">
        <f t="shared" si="1"/>
        <v>12985.289999999999</v>
      </c>
      <c r="K30" s="6">
        <f t="shared" si="2"/>
        <v>44984</v>
      </c>
      <c r="L30" s="6">
        <v>44997</v>
      </c>
      <c r="M30" s="5">
        <f t="shared" si="3"/>
        <v>13</v>
      </c>
      <c r="N30" s="5" t="str">
        <f t="shared" si="4"/>
        <v>kw.1</v>
      </c>
      <c r="O30" s="42">
        <f t="shared" si="5"/>
        <v>6</v>
      </c>
    </row>
    <row r="31" spans="1:18" x14ac:dyDescent="0.2">
      <c r="A31" s="5">
        <v>30</v>
      </c>
      <c r="B31" s="6">
        <v>44953</v>
      </c>
      <c r="C31" s="7" t="s">
        <v>12</v>
      </c>
      <c r="D31" s="8">
        <v>20</v>
      </c>
      <c r="E31" s="5" t="str">
        <f>VLOOKUP(D31,Klienci!$B$2:$C$25,2,0)</f>
        <v>R.JAWORSKI WROCLAW</v>
      </c>
      <c r="F31" s="5" t="str">
        <f>VLOOKUP(E31,Klienci!$C$2:$D$25,2,0)</f>
        <v>inna hurtownia</v>
      </c>
      <c r="G31" s="5" t="str">
        <f>VLOOKUP(E31,Klienci!$C$2:$E$25,3,0)</f>
        <v>zachodni</v>
      </c>
      <c r="H31" s="9">
        <v>5172.96</v>
      </c>
      <c r="I31" s="9">
        <f t="shared" si="0"/>
        <v>1189.78</v>
      </c>
      <c r="J31" s="9">
        <f t="shared" si="1"/>
        <v>6362.74</v>
      </c>
      <c r="K31" s="6">
        <f t="shared" si="2"/>
        <v>44974</v>
      </c>
      <c r="L31" s="6">
        <v>44985</v>
      </c>
      <c r="M31" s="5">
        <f t="shared" si="3"/>
        <v>11</v>
      </c>
      <c r="N31" s="5" t="str">
        <f t="shared" si="4"/>
        <v>kw.1</v>
      </c>
      <c r="O31" s="42">
        <f t="shared" si="5"/>
        <v>6</v>
      </c>
    </row>
    <row r="32" spans="1:18" x14ac:dyDescent="0.2">
      <c r="A32" s="5">
        <v>31</v>
      </c>
      <c r="B32" s="6">
        <v>44955</v>
      </c>
      <c r="C32" s="7" t="s">
        <v>11</v>
      </c>
      <c r="D32" s="8">
        <v>3</v>
      </c>
      <c r="E32" s="5" t="str">
        <f>VLOOKUP(D32,Klienci!$B$2:$C$25,2,0)</f>
        <v>WIGA SZCZECIN</v>
      </c>
      <c r="F32" s="5" t="str">
        <f>VLOOKUP(E32,Klienci!$C$2:$D$25,2,0)</f>
        <v>dealer autoryzowany</v>
      </c>
      <c r="G32" s="5" t="str">
        <f>VLOOKUP(E32,Klienci!$C$2:$E$25,3,0)</f>
        <v>północny</v>
      </c>
      <c r="H32" s="9">
        <v>8572.3700000000008</v>
      </c>
      <c r="I32" s="9">
        <f t="shared" si="0"/>
        <v>1971.65</v>
      </c>
      <c r="J32" s="9">
        <f t="shared" si="1"/>
        <v>10544.02</v>
      </c>
      <c r="K32" s="6">
        <f t="shared" si="2"/>
        <v>44985</v>
      </c>
      <c r="L32" s="6">
        <v>44982</v>
      </c>
      <c r="M32" s="5">
        <f t="shared" si="3"/>
        <v>-3</v>
      </c>
      <c r="N32" s="5" t="str">
        <f t="shared" si="4"/>
        <v>kw.1</v>
      </c>
      <c r="O32" s="42">
        <f t="shared" si="5"/>
        <v>1</v>
      </c>
    </row>
    <row r="33" spans="1:15" x14ac:dyDescent="0.2">
      <c r="A33" s="5">
        <v>32</v>
      </c>
      <c r="B33" s="6">
        <v>44956</v>
      </c>
      <c r="C33" s="7" t="s">
        <v>11</v>
      </c>
      <c r="D33" s="8">
        <v>1</v>
      </c>
      <c r="E33" s="5" t="str">
        <f>VLOOKUP(D33,Klienci!$B$2:$C$25,2,0)</f>
        <v>JAFAN WARSZAWA</v>
      </c>
      <c r="F33" s="5" t="str">
        <f>VLOOKUP(E33,Klienci!$C$2:$D$25,2,0)</f>
        <v>dealer autoryzowany</v>
      </c>
      <c r="G33" s="5" t="str">
        <f>VLOOKUP(E33,Klienci!$C$2:$E$25,3,0)</f>
        <v>centralny i wschodni</v>
      </c>
      <c r="H33" s="9">
        <v>6544.4</v>
      </c>
      <c r="I33" s="9">
        <f t="shared" si="0"/>
        <v>1505.21</v>
      </c>
      <c r="J33" s="9">
        <f t="shared" si="1"/>
        <v>8049.61</v>
      </c>
      <c r="K33" s="6">
        <f t="shared" si="2"/>
        <v>44985</v>
      </c>
      <c r="L33" s="6">
        <v>44991</v>
      </c>
      <c r="M33" s="5">
        <f t="shared" si="3"/>
        <v>6</v>
      </c>
      <c r="N33" s="5" t="str">
        <f t="shared" si="4"/>
        <v>kw.1</v>
      </c>
      <c r="O33" s="42">
        <f t="shared" si="5"/>
        <v>2</v>
      </c>
    </row>
    <row r="34" spans="1:15" x14ac:dyDescent="0.2">
      <c r="A34" s="5">
        <v>33</v>
      </c>
      <c r="B34" s="6">
        <v>44956</v>
      </c>
      <c r="C34" s="7" t="s">
        <v>11</v>
      </c>
      <c r="D34" s="8">
        <v>20</v>
      </c>
      <c r="E34" s="5" t="str">
        <f>VLOOKUP(D34,Klienci!$B$2:$C$25,2,0)</f>
        <v>R.JAWORSKI WROCLAW</v>
      </c>
      <c r="F34" s="5" t="str">
        <f>VLOOKUP(E34,Klienci!$C$2:$D$25,2,0)</f>
        <v>inna hurtownia</v>
      </c>
      <c r="G34" s="5" t="str">
        <f>VLOOKUP(E34,Klienci!$C$2:$E$25,3,0)</f>
        <v>zachodni</v>
      </c>
      <c r="H34" s="9">
        <v>2352.6799999999998</v>
      </c>
      <c r="I34" s="9">
        <f t="shared" si="0"/>
        <v>541.12</v>
      </c>
      <c r="J34" s="9">
        <f t="shared" si="1"/>
        <v>2893.7999999999997</v>
      </c>
      <c r="K34" s="6">
        <f t="shared" si="2"/>
        <v>44977</v>
      </c>
      <c r="L34" s="6">
        <v>44997</v>
      </c>
      <c r="M34" s="5">
        <f t="shared" si="3"/>
        <v>20</v>
      </c>
      <c r="N34" s="5" t="str">
        <f t="shared" si="4"/>
        <v>kw.1</v>
      </c>
      <c r="O34" s="42">
        <f t="shared" si="5"/>
        <v>2</v>
      </c>
    </row>
    <row r="35" spans="1:15" x14ac:dyDescent="0.2">
      <c r="A35" s="5">
        <v>34</v>
      </c>
      <c r="B35" s="6">
        <v>44956</v>
      </c>
      <c r="C35" s="7" t="s">
        <v>11</v>
      </c>
      <c r="D35" s="8">
        <v>23</v>
      </c>
      <c r="E35" s="5" t="str">
        <f>VLOOKUP(D35,Klienci!$B$2:$C$25,2,0)</f>
        <v xml:space="preserve">T.CZAPLIŃSKI KRAKOW  </v>
      </c>
      <c r="F35" s="5" t="str">
        <f>VLOOKUP(E35,Klienci!$C$2:$D$25,2,0)</f>
        <v>zakład przemysłowy</v>
      </c>
      <c r="G35" s="5" t="str">
        <f>VLOOKUP(E35,Klienci!$C$2:$E$25,3,0)</f>
        <v>południowy</v>
      </c>
      <c r="H35" s="9">
        <v>1051.6199999999999</v>
      </c>
      <c r="I35" s="9">
        <f t="shared" si="0"/>
        <v>241.87</v>
      </c>
      <c r="J35" s="9">
        <f t="shared" si="1"/>
        <v>1293.4899999999998</v>
      </c>
      <c r="K35" s="6">
        <f t="shared" si="2"/>
        <v>44970</v>
      </c>
      <c r="L35" s="6">
        <v>44971</v>
      </c>
      <c r="M35" s="5">
        <f t="shared" si="3"/>
        <v>1</v>
      </c>
      <c r="N35" s="5" t="str">
        <f t="shared" si="4"/>
        <v>kw.1</v>
      </c>
      <c r="O35" s="42">
        <f t="shared" si="5"/>
        <v>2</v>
      </c>
    </row>
    <row r="36" spans="1:15" x14ac:dyDescent="0.2">
      <c r="A36" s="5">
        <v>35</v>
      </c>
      <c r="B36" s="6">
        <v>44957</v>
      </c>
      <c r="C36" s="7" t="s">
        <v>11</v>
      </c>
      <c r="D36" s="8">
        <v>15</v>
      </c>
      <c r="E36" s="5" t="str">
        <f>VLOOKUP(D36,Klienci!$B$2:$C$25,2,0)</f>
        <v>T.GORAL BIALYSTOK</v>
      </c>
      <c r="F36" s="5" t="str">
        <f>VLOOKUP(E36,Klienci!$C$2:$D$25,2,0)</f>
        <v>dealer autoryzowany</v>
      </c>
      <c r="G36" s="5" t="str">
        <f>VLOOKUP(E36,Klienci!$C$2:$E$25,3,0)</f>
        <v>centralny i wschodni</v>
      </c>
      <c r="H36" s="9">
        <v>10569.03</v>
      </c>
      <c r="I36" s="9">
        <f t="shared" si="0"/>
        <v>2430.88</v>
      </c>
      <c r="J36" s="9">
        <f t="shared" si="1"/>
        <v>12999.91</v>
      </c>
      <c r="K36" s="6">
        <f t="shared" si="2"/>
        <v>44985</v>
      </c>
      <c r="L36" s="6">
        <v>44985</v>
      </c>
      <c r="M36" s="5">
        <f t="shared" si="3"/>
        <v>0</v>
      </c>
      <c r="N36" s="5" t="str">
        <f t="shared" si="4"/>
        <v>kw.1</v>
      </c>
      <c r="O36" s="42">
        <f t="shared" si="5"/>
        <v>3</v>
      </c>
    </row>
    <row r="37" spans="1:15" x14ac:dyDescent="0.2">
      <c r="A37" s="5">
        <v>36</v>
      </c>
      <c r="B37" s="6">
        <v>44957</v>
      </c>
      <c r="C37" s="7" t="s">
        <v>12</v>
      </c>
      <c r="D37" s="8">
        <v>15</v>
      </c>
      <c r="E37" s="5" t="str">
        <f>VLOOKUP(D37,Klienci!$B$2:$C$25,2,0)</f>
        <v>T.GORAL BIALYSTOK</v>
      </c>
      <c r="F37" s="5" t="str">
        <f>VLOOKUP(E37,Klienci!$C$2:$D$25,2,0)</f>
        <v>dealer autoryzowany</v>
      </c>
      <c r="G37" s="5" t="str">
        <f>VLOOKUP(E37,Klienci!$C$2:$E$25,3,0)</f>
        <v>centralny i wschodni</v>
      </c>
      <c r="H37" s="9">
        <v>9432.8700000000008</v>
      </c>
      <c r="I37" s="9">
        <f t="shared" si="0"/>
        <v>2169.56</v>
      </c>
      <c r="J37" s="9">
        <f t="shared" si="1"/>
        <v>11602.43</v>
      </c>
      <c r="K37" s="6">
        <f t="shared" si="2"/>
        <v>44985</v>
      </c>
      <c r="L37" s="6">
        <v>44984</v>
      </c>
      <c r="M37" s="5">
        <f t="shared" si="3"/>
        <v>-1</v>
      </c>
      <c r="N37" s="5" t="str">
        <f t="shared" si="4"/>
        <v>kw.1</v>
      </c>
      <c r="O37" s="42">
        <f t="shared" si="5"/>
        <v>3</v>
      </c>
    </row>
    <row r="38" spans="1:15" x14ac:dyDescent="0.2">
      <c r="A38" s="5">
        <v>37</v>
      </c>
      <c r="B38" s="6">
        <v>44958</v>
      </c>
      <c r="C38" s="7" t="s">
        <v>12</v>
      </c>
      <c r="D38" s="8">
        <v>3</v>
      </c>
      <c r="E38" s="5" t="str">
        <f>VLOOKUP(D38,Klienci!$B$2:$C$25,2,0)</f>
        <v>WIGA SZCZECIN</v>
      </c>
      <c r="F38" s="5" t="str">
        <f>VLOOKUP(E38,Klienci!$C$2:$D$25,2,0)</f>
        <v>dealer autoryzowany</v>
      </c>
      <c r="G38" s="5" t="str">
        <f>VLOOKUP(E38,Klienci!$C$2:$E$25,3,0)</f>
        <v>północny</v>
      </c>
      <c r="H38" s="9">
        <v>8904.7800000000007</v>
      </c>
      <c r="I38" s="9">
        <f t="shared" si="0"/>
        <v>2048.1</v>
      </c>
      <c r="J38" s="9">
        <f t="shared" si="1"/>
        <v>10952.880000000001</v>
      </c>
      <c r="K38" s="6">
        <f t="shared" si="2"/>
        <v>44986</v>
      </c>
      <c r="L38" s="6">
        <v>45002</v>
      </c>
      <c r="M38" s="5">
        <f t="shared" si="3"/>
        <v>16</v>
      </c>
      <c r="N38" s="5" t="str">
        <f t="shared" si="4"/>
        <v>kw.1</v>
      </c>
      <c r="O38" s="42">
        <f t="shared" si="5"/>
        <v>4</v>
      </c>
    </row>
    <row r="39" spans="1:15" x14ac:dyDescent="0.2">
      <c r="A39" s="5">
        <v>38</v>
      </c>
      <c r="B39" s="6">
        <v>44958</v>
      </c>
      <c r="C39" s="7" t="s">
        <v>11</v>
      </c>
      <c r="D39" s="8">
        <v>3</v>
      </c>
      <c r="E39" s="5" t="str">
        <f>VLOOKUP(D39,Klienci!$B$2:$C$25,2,0)</f>
        <v>WIGA SZCZECIN</v>
      </c>
      <c r="F39" s="5" t="str">
        <f>VLOOKUP(E39,Klienci!$C$2:$D$25,2,0)</f>
        <v>dealer autoryzowany</v>
      </c>
      <c r="G39" s="5" t="str">
        <f>VLOOKUP(E39,Klienci!$C$2:$E$25,3,0)</f>
        <v>północny</v>
      </c>
      <c r="H39" s="9">
        <v>7325.36</v>
      </c>
      <c r="I39" s="9">
        <f t="shared" si="0"/>
        <v>1684.83</v>
      </c>
      <c r="J39" s="9">
        <f t="shared" si="1"/>
        <v>9010.1899999999987</v>
      </c>
      <c r="K39" s="6">
        <f t="shared" si="2"/>
        <v>44986</v>
      </c>
      <c r="L39" s="6">
        <v>44991</v>
      </c>
      <c r="M39" s="5">
        <f t="shared" si="3"/>
        <v>5</v>
      </c>
      <c r="N39" s="5" t="str">
        <f t="shared" si="4"/>
        <v>kw.1</v>
      </c>
      <c r="O39" s="42">
        <f t="shared" si="5"/>
        <v>4</v>
      </c>
    </row>
    <row r="40" spans="1:15" x14ac:dyDescent="0.2">
      <c r="A40" s="5">
        <v>39</v>
      </c>
      <c r="B40" s="6">
        <v>44958</v>
      </c>
      <c r="C40" s="7" t="s">
        <v>12</v>
      </c>
      <c r="D40" s="8">
        <v>15</v>
      </c>
      <c r="E40" s="5" t="str">
        <f>VLOOKUP(D40,Klienci!$B$2:$C$25,2,0)</f>
        <v>T.GORAL BIALYSTOK</v>
      </c>
      <c r="F40" s="5" t="str">
        <f>VLOOKUP(E40,Klienci!$C$2:$D$25,2,0)</f>
        <v>dealer autoryzowany</v>
      </c>
      <c r="G40" s="5" t="str">
        <f>VLOOKUP(E40,Klienci!$C$2:$E$25,3,0)</f>
        <v>centralny i wschodni</v>
      </c>
      <c r="H40" s="9">
        <v>8136.03</v>
      </c>
      <c r="I40" s="9">
        <f t="shared" si="0"/>
        <v>1871.29</v>
      </c>
      <c r="J40" s="9">
        <f t="shared" si="1"/>
        <v>10007.32</v>
      </c>
      <c r="K40" s="6">
        <f t="shared" si="2"/>
        <v>44986</v>
      </c>
      <c r="L40" s="6">
        <v>44992</v>
      </c>
      <c r="M40" s="5">
        <f t="shared" si="3"/>
        <v>6</v>
      </c>
      <c r="N40" s="5" t="str">
        <f t="shared" si="4"/>
        <v>kw.1</v>
      </c>
      <c r="O40" s="42">
        <f t="shared" si="5"/>
        <v>4</v>
      </c>
    </row>
    <row r="41" spans="1:15" x14ac:dyDescent="0.2">
      <c r="A41" s="5">
        <v>40</v>
      </c>
      <c r="B41" s="6">
        <v>44959</v>
      </c>
      <c r="C41" s="7" t="s">
        <v>12</v>
      </c>
      <c r="D41" s="8">
        <v>3</v>
      </c>
      <c r="E41" s="5" t="str">
        <f>VLOOKUP(D41,Klienci!$B$2:$C$25,2,0)</f>
        <v>WIGA SZCZECIN</v>
      </c>
      <c r="F41" s="5" t="str">
        <f>VLOOKUP(E41,Klienci!$C$2:$D$25,2,0)</f>
        <v>dealer autoryzowany</v>
      </c>
      <c r="G41" s="5" t="str">
        <f>VLOOKUP(E41,Klienci!$C$2:$E$25,3,0)</f>
        <v>północny</v>
      </c>
      <c r="H41" s="9">
        <v>8747.5499999999993</v>
      </c>
      <c r="I41" s="9">
        <f t="shared" si="0"/>
        <v>2011.94</v>
      </c>
      <c r="J41" s="9">
        <f t="shared" si="1"/>
        <v>10759.49</v>
      </c>
      <c r="K41" s="6">
        <f t="shared" si="2"/>
        <v>44987</v>
      </c>
      <c r="L41" s="6">
        <v>44999</v>
      </c>
      <c r="M41" s="5">
        <f t="shared" si="3"/>
        <v>12</v>
      </c>
      <c r="N41" s="5" t="str">
        <f t="shared" si="4"/>
        <v>kw.1</v>
      </c>
      <c r="O41" s="42">
        <f t="shared" si="5"/>
        <v>5</v>
      </c>
    </row>
    <row r="42" spans="1:15" x14ac:dyDescent="0.2">
      <c r="A42" s="5">
        <v>41</v>
      </c>
      <c r="B42" s="6">
        <v>44959</v>
      </c>
      <c r="C42" s="7" t="s">
        <v>11</v>
      </c>
      <c r="D42" s="8">
        <v>3</v>
      </c>
      <c r="E42" s="5" t="str">
        <f>VLOOKUP(D42,Klienci!$B$2:$C$25,2,0)</f>
        <v>WIGA SZCZECIN</v>
      </c>
      <c r="F42" s="5" t="str">
        <f>VLOOKUP(E42,Klienci!$C$2:$D$25,2,0)</f>
        <v>dealer autoryzowany</v>
      </c>
      <c r="G42" s="5" t="str">
        <f>VLOOKUP(E42,Klienci!$C$2:$E$25,3,0)</f>
        <v>północny</v>
      </c>
      <c r="H42" s="9">
        <v>10093.290000000001</v>
      </c>
      <c r="I42" s="9">
        <f t="shared" si="0"/>
        <v>2321.46</v>
      </c>
      <c r="J42" s="9">
        <f t="shared" si="1"/>
        <v>12414.75</v>
      </c>
      <c r="K42" s="6">
        <f t="shared" si="2"/>
        <v>44987</v>
      </c>
      <c r="L42" s="6">
        <v>44993</v>
      </c>
      <c r="M42" s="5">
        <f t="shared" si="3"/>
        <v>6</v>
      </c>
      <c r="N42" s="5" t="str">
        <f t="shared" si="4"/>
        <v>kw.1</v>
      </c>
      <c r="O42" s="42">
        <f t="shared" si="5"/>
        <v>5</v>
      </c>
    </row>
    <row r="43" spans="1:15" x14ac:dyDescent="0.2">
      <c r="A43" s="5">
        <v>42</v>
      </c>
      <c r="B43" s="6">
        <v>44960</v>
      </c>
      <c r="C43" s="7" t="s">
        <v>11</v>
      </c>
      <c r="D43" s="8">
        <v>17</v>
      </c>
      <c r="E43" s="5" t="str">
        <f>VLOOKUP(D43,Klienci!$B$2:$C$25,2,0)</f>
        <v>GARIA OLSZTYN</v>
      </c>
      <c r="F43" s="5" t="str">
        <f>VLOOKUP(E43,Klienci!$C$2:$D$25,2,0)</f>
        <v>dealer autoryzowany</v>
      </c>
      <c r="G43" s="5" t="str">
        <f>VLOOKUP(E43,Klienci!$C$2:$E$25,3,0)</f>
        <v>północny</v>
      </c>
      <c r="H43" s="9">
        <v>7274.87</v>
      </c>
      <c r="I43" s="9">
        <f t="shared" si="0"/>
        <v>1673.22</v>
      </c>
      <c r="J43" s="9">
        <f t="shared" si="1"/>
        <v>8948.09</v>
      </c>
      <c r="K43" s="6">
        <f t="shared" si="2"/>
        <v>44988</v>
      </c>
      <c r="L43" s="6">
        <v>44999</v>
      </c>
      <c r="M43" s="5">
        <f t="shared" si="3"/>
        <v>11</v>
      </c>
      <c r="N43" s="5" t="str">
        <f t="shared" si="4"/>
        <v>kw.1</v>
      </c>
      <c r="O43" s="42">
        <f t="shared" si="5"/>
        <v>6</v>
      </c>
    </row>
    <row r="44" spans="1:15" x14ac:dyDescent="0.2">
      <c r="A44" s="5">
        <v>43</v>
      </c>
      <c r="B44" s="6">
        <v>44962</v>
      </c>
      <c r="C44" s="7" t="s">
        <v>11</v>
      </c>
      <c r="D44" s="8">
        <v>13</v>
      </c>
      <c r="E44" s="5" t="str">
        <f>VLOOKUP(D44,Klienci!$B$2:$C$25,2,0)</f>
        <v>MORZE SZCZECIN</v>
      </c>
      <c r="F44" s="5" t="str">
        <f>VLOOKUP(E44,Klienci!$C$2:$D$25,2,0)</f>
        <v>zakład przemysłowy</v>
      </c>
      <c r="G44" s="5" t="str">
        <f>VLOOKUP(E44,Klienci!$C$2:$E$25,3,0)</f>
        <v>północny</v>
      </c>
      <c r="H44" s="9">
        <v>622.92999999999995</v>
      </c>
      <c r="I44" s="9">
        <f t="shared" si="0"/>
        <v>143.27000000000001</v>
      </c>
      <c r="J44" s="9">
        <f t="shared" si="1"/>
        <v>766.19999999999993</v>
      </c>
      <c r="K44" s="6">
        <f t="shared" si="2"/>
        <v>44976</v>
      </c>
      <c r="L44" s="6">
        <v>44976</v>
      </c>
      <c r="M44" s="5">
        <f t="shared" si="3"/>
        <v>0</v>
      </c>
      <c r="N44" s="5" t="str">
        <f t="shared" si="4"/>
        <v>kw.1</v>
      </c>
      <c r="O44" s="42">
        <f t="shared" si="5"/>
        <v>1</v>
      </c>
    </row>
    <row r="45" spans="1:15" x14ac:dyDescent="0.2">
      <c r="A45" s="5">
        <v>44</v>
      </c>
      <c r="B45" s="6">
        <v>44962</v>
      </c>
      <c r="C45" s="7" t="s">
        <v>11</v>
      </c>
      <c r="D45" s="8">
        <v>14</v>
      </c>
      <c r="E45" s="5" t="str">
        <f>VLOOKUP(D45,Klienci!$B$2:$C$25,2,0)</f>
        <v>R.MALINOWSKI MILANOWEK</v>
      </c>
      <c r="F45" s="5" t="str">
        <f>VLOOKUP(E45,Klienci!$C$2:$D$25,2,0)</f>
        <v>zakład przemysłowy</v>
      </c>
      <c r="G45" s="5" t="str">
        <f>VLOOKUP(E45,Klienci!$C$2:$E$25,3,0)</f>
        <v>centralny i wschodni</v>
      </c>
      <c r="H45" s="9">
        <v>1856.79</v>
      </c>
      <c r="I45" s="9">
        <f t="shared" si="0"/>
        <v>427.06</v>
      </c>
      <c r="J45" s="9">
        <f t="shared" si="1"/>
        <v>2283.85</v>
      </c>
      <c r="K45" s="6">
        <f t="shared" si="2"/>
        <v>44976</v>
      </c>
      <c r="L45" s="6">
        <v>44988</v>
      </c>
      <c r="M45" s="5">
        <f t="shared" si="3"/>
        <v>12</v>
      </c>
      <c r="N45" s="5" t="str">
        <f t="shared" si="4"/>
        <v>kw.1</v>
      </c>
      <c r="O45" s="42">
        <f t="shared" si="5"/>
        <v>1</v>
      </c>
    </row>
    <row r="46" spans="1:15" x14ac:dyDescent="0.2">
      <c r="A46" s="5">
        <v>45</v>
      </c>
      <c r="B46" s="6">
        <v>44963</v>
      </c>
      <c r="C46" s="7" t="s">
        <v>11</v>
      </c>
      <c r="D46" s="8">
        <v>3</v>
      </c>
      <c r="E46" s="5" t="str">
        <f>VLOOKUP(D46,Klienci!$B$2:$C$25,2,0)</f>
        <v>WIGA SZCZECIN</v>
      </c>
      <c r="F46" s="5" t="str">
        <f>VLOOKUP(E46,Klienci!$C$2:$D$25,2,0)</f>
        <v>dealer autoryzowany</v>
      </c>
      <c r="G46" s="5" t="str">
        <f>VLOOKUP(E46,Klienci!$C$2:$E$25,3,0)</f>
        <v>północny</v>
      </c>
      <c r="H46" s="9">
        <v>10880.93</v>
      </c>
      <c r="I46" s="9">
        <f t="shared" si="0"/>
        <v>2502.61</v>
      </c>
      <c r="J46" s="9">
        <f t="shared" si="1"/>
        <v>13383.54</v>
      </c>
      <c r="K46" s="6">
        <f t="shared" si="2"/>
        <v>44991</v>
      </c>
      <c r="L46" s="6">
        <v>44991</v>
      </c>
      <c r="M46" s="5">
        <f t="shared" si="3"/>
        <v>0</v>
      </c>
      <c r="N46" s="5" t="str">
        <f t="shared" si="4"/>
        <v>kw.1</v>
      </c>
      <c r="O46" s="42">
        <f t="shared" si="5"/>
        <v>2</v>
      </c>
    </row>
    <row r="47" spans="1:15" x14ac:dyDescent="0.2">
      <c r="A47" s="5">
        <v>46</v>
      </c>
      <c r="B47" s="6">
        <v>44963</v>
      </c>
      <c r="C47" s="7" t="s">
        <v>11</v>
      </c>
      <c r="D47" s="8">
        <v>19</v>
      </c>
      <c r="E47" s="5" t="str">
        <f>VLOOKUP(D47,Klienci!$B$2:$C$25,2,0)</f>
        <v>E.JAGIELLO BYDGOSZCZ</v>
      </c>
      <c r="F47" s="5" t="str">
        <f>VLOOKUP(E47,Klienci!$C$2:$D$25,2,0)</f>
        <v>zakład przemysłowy</v>
      </c>
      <c r="G47" s="5" t="str">
        <f>VLOOKUP(E47,Klienci!$C$2:$E$25,3,0)</f>
        <v>północny</v>
      </c>
      <c r="H47" s="9">
        <v>1031.53</v>
      </c>
      <c r="I47" s="9">
        <f t="shared" si="0"/>
        <v>237.25</v>
      </c>
      <c r="J47" s="9">
        <f t="shared" si="1"/>
        <v>1268.78</v>
      </c>
      <c r="K47" s="6">
        <f t="shared" si="2"/>
        <v>44977</v>
      </c>
      <c r="L47" s="6">
        <v>44975</v>
      </c>
      <c r="M47" s="5">
        <f t="shared" si="3"/>
        <v>-2</v>
      </c>
      <c r="N47" s="5" t="str">
        <f t="shared" si="4"/>
        <v>kw.1</v>
      </c>
      <c r="O47" s="42">
        <f t="shared" si="5"/>
        <v>2</v>
      </c>
    </row>
    <row r="48" spans="1:15" x14ac:dyDescent="0.2">
      <c r="A48" s="5">
        <v>47</v>
      </c>
      <c r="B48" s="6">
        <v>44965</v>
      </c>
      <c r="C48" s="7" t="s">
        <v>11</v>
      </c>
      <c r="D48" s="8">
        <v>4</v>
      </c>
      <c r="E48" s="5" t="str">
        <f>VLOOKUP(D48,Klienci!$B$2:$C$25,2,0)</f>
        <v>KAR-PEK POZNAN</v>
      </c>
      <c r="F48" s="5" t="str">
        <f>VLOOKUP(E48,Klienci!$C$2:$D$25,2,0)</f>
        <v>dealer autoryzowany</v>
      </c>
      <c r="G48" s="5" t="str">
        <f>VLOOKUP(E48,Klienci!$C$2:$E$25,3,0)</f>
        <v>zachodni</v>
      </c>
      <c r="H48" s="9">
        <v>17277.68</v>
      </c>
      <c r="I48" s="9">
        <f t="shared" si="0"/>
        <v>3973.87</v>
      </c>
      <c r="J48" s="9">
        <f t="shared" si="1"/>
        <v>21251.55</v>
      </c>
      <c r="K48" s="6">
        <f t="shared" si="2"/>
        <v>44993</v>
      </c>
      <c r="L48" s="6">
        <v>44998</v>
      </c>
      <c r="M48" s="5">
        <f t="shared" si="3"/>
        <v>5</v>
      </c>
      <c r="N48" s="5" t="str">
        <f t="shared" si="4"/>
        <v>kw.1</v>
      </c>
      <c r="O48" s="42">
        <f t="shared" si="5"/>
        <v>4</v>
      </c>
    </row>
    <row r="49" spans="1:15" x14ac:dyDescent="0.2">
      <c r="A49" s="5">
        <v>48</v>
      </c>
      <c r="B49" s="6">
        <v>44968</v>
      </c>
      <c r="C49" s="7" t="s">
        <v>12</v>
      </c>
      <c r="D49" s="8">
        <v>15</v>
      </c>
      <c r="E49" s="5" t="str">
        <f>VLOOKUP(D49,Klienci!$B$2:$C$25,2,0)</f>
        <v>T.GORAL BIALYSTOK</v>
      </c>
      <c r="F49" s="5" t="str">
        <f>VLOOKUP(E49,Klienci!$C$2:$D$25,2,0)</f>
        <v>dealer autoryzowany</v>
      </c>
      <c r="G49" s="5" t="str">
        <f>VLOOKUP(E49,Klienci!$C$2:$E$25,3,0)</f>
        <v>centralny i wschodni</v>
      </c>
      <c r="H49" s="9">
        <v>9972.7099999999991</v>
      </c>
      <c r="I49" s="9">
        <f t="shared" si="0"/>
        <v>2293.7199999999998</v>
      </c>
      <c r="J49" s="9">
        <f t="shared" si="1"/>
        <v>12266.429999999998</v>
      </c>
      <c r="K49" s="6">
        <f t="shared" si="2"/>
        <v>44996</v>
      </c>
      <c r="L49" s="6">
        <v>45004</v>
      </c>
      <c r="M49" s="5">
        <f t="shared" si="3"/>
        <v>8</v>
      </c>
      <c r="N49" s="5" t="str">
        <f t="shared" si="4"/>
        <v>kw.1</v>
      </c>
      <c r="O49" s="42">
        <f t="shared" si="5"/>
        <v>7</v>
      </c>
    </row>
    <row r="50" spans="1:15" x14ac:dyDescent="0.2">
      <c r="A50" s="5">
        <v>49</v>
      </c>
      <c r="B50" s="6">
        <v>44969</v>
      </c>
      <c r="C50" s="7" t="s">
        <v>12</v>
      </c>
      <c r="D50" s="8">
        <v>3</v>
      </c>
      <c r="E50" s="5" t="str">
        <f>VLOOKUP(D50,Klienci!$B$2:$C$25,2,0)</f>
        <v>WIGA SZCZECIN</v>
      </c>
      <c r="F50" s="5" t="str">
        <f>VLOOKUP(E50,Klienci!$C$2:$D$25,2,0)</f>
        <v>dealer autoryzowany</v>
      </c>
      <c r="G50" s="5" t="str">
        <f>VLOOKUP(E50,Klienci!$C$2:$E$25,3,0)</f>
        <v>północny</v>
      </c>
      <c r="H50" s="9">
        <v>8633.44</v>
      </c>
      <c r="I50" s="9">
        <f t="shared" si="0"/>
        <v>1985.69</v>
      </c>
      <c r="J50" s="9">
        <f t="shared" si="1"/>
        <v>10619.130000000001</v>
      </c>
      <c r="K50" s="6">
        <f t="shared" si="2"/>
        <v>44997</v>
      </c>
      <c r="L50" s="6">
        <v>45007</v>
      </c>
      <c r="M50" s="5">
        <f t="shared" si="3"/>
        <v>10</v>
      </c>
      <c r="N50" s="5" t="str">
        <f t="shared" si="4"/>
        <v>kw.1</v>
      </c>
      <c r="O50" s="42">
        <f t="shared" si="5"/>
        <v>1</v>
      </c>
    </row>
    <row r="51" spans="1:15" x14ac:dyDescent="0.2">
      <c r="A51" s="5">
        <v>50</v>
      </c>
      <c r="B51" s="6">
        <v>44969</v>
      </c>
      <c r="C51" s="7" t="s">
        <v>11</v>
      </c>
      <c r="D51" s="8">
        <v>3</v>
      </c>
      <c r="E51" s="5" t="str">
        <f>VLOOKUP(D51,Klienci!$B$2:$C$25,2,0)</f>
        <v>WIGA SZCZECIN</v>
      </c>
      <c r="F51" s="5" t="str">
        <f>VLOOKUP(E51,Klienci!$C$2:$D$25,2,0)</f>
        <v>dealer autoryzowany</v>
      </c>
      <c r="G51" s="5" t="str">
        <f>VLOOKUP(E51,Klienci!$C$2:$E$25,3,0)</f>
        <v>północny</v>
      </c>
      <c r="H51" s="9">
        <v>10458.41</v>
      </c>
      <c r="I51" s="9">
        <f t="shared" si="0"/>
        <v>2405.4299999999998</v>
      </c>
      <c r="J51" s="9">
        <f t="shared" si="1"/>
        <v>12863.84</v>
      </c>
      <c r="K51" s="6">
        <f t="shared" si="2"/>
        <v>44997</v>
      </c>
      <c r="L51" s="6">
        <v>45001</v>
      </c>
      <c r="M51" s="5">
        <f t="shared" si="3"/>
        <v>4</v>
      </c>
      <c r="N51" s="5" t="str">
        <f t="shared" si="4"/>
        <v>kw.1</v>
      </c>
      <c r="O51" s="42">
        <f t="shared" si="5"/>
        <v>1</v>
      </c>
    </row>
    <row r="52" spans="1:15" x14ac:dyDescent="0.2">
      <c r="A52" s="5">
        <v>51</v>
      </c>
      <c r="B52" s="6">
        <v>44970</v>
      </c>
      <c r="C52" s="7" t="s">
        <v>11</v>
      </c>
      <c r="D52" s="8">
        <v>13</v>
      </c>
      <c r="E52" s="5" t="str">
        <f>VLOOKUP(D52,Klienci!$B$2:$C$25,2,0)</f>
        <v>MORZE SZCZECIN</v>
      </c>
      <c r="F52" s="5" t="str">
        <f>VLOOKUP(E52,Klienci!$C$2:$D$25,2,0)</f>
        <v>zakład przemysłowy</v>
      </c>
      <c r="G52" s="5" t="str">
        <f>VLOOKUP(E52,Klienci!$C$2:$E$25,3,0)</f>
        <v>północny</v>
      </c>
      <c r="H52" s="9">
        <v>1294.74</v>
      </c>
      <c r="I52" s="9">
        <f t="shared" si="0"/>
        <v>297.79000000000002</v>
      </c>
      <c r="J52" s="9">
        <f t="shared" si="1"/>
        <v>1592.53</v>
      </c>
      <c r="K52" s="6">
        <f t="shared" si="2"/>
        <v>44984</v>
      </c>
      <c r="L52" s="6">
        <v>44998</v>
      </c>
      <c r="M52" s="5">
        <f t="shared" si="3"/>
        <v>14</v>
      </c>
      <c r="N52" s="5" t="str">
        <f t="shared" si="4"/>
        <v>kw.1</v>
      </c>
      <c r="O52" s="42">
        <f t="shared" si="5"/>
        <v>2</v>
      </c>
    </row>
    <row r="53" spans="1:15" x14ac:dyDescent="0.2">
      <c r="A53" s="5">
        <v>52</v>
      </c>
      <c r="B53" s="6">
        <v>44970</v>
      </c>
      <c r="C53" s="7" t="s">
        <v>11</v>
      </c>
      <c r="D53" s="8">
        <v>17</v>
      </c>
      <c r="E53" s="5" t="str">
        <f>VLOOKUP(D53,Klienci!$B$2:$C$25,2,0)</f>
        <v>GARIA OLSZTYN</v>
      </c>
      <c r="F53" s="5" t="str">
        <f>VLOOKUP(E53,Klienci!$C$2:$D$25,2,0)</f>
        <v>dealer autoryzowany</v>
      </c>
      <c r="G53" s="5" t="str">
        <f>VLOOKUP(E53,Klienci!$C$2:$E$25,3,0)</f>
        <v>północny</v>
      </c>
      <c r="H53" s="9">
        <v>7719.54</v>
      </c>
      <c r="I53" s="9">
        <f t="shared" si="0"/>
        <v>1775.49</v>
      </c>
      <c r="J53" s="9">
        <f t="shared" si="1"/>
        <v>9495.0300000000007</v>
      </c>
      <c r="K53" s="6">
        <f t="shared" si="2"/>
        <v>44998</v>
      </c>
      <c r="L53" s="6">
        <v>45004</v>
      </c>
      <c r="M53" s="5">
        <f t="shared" si="3"/>
        <v>6</v>
      </c>
      <c r="N53" s="5" t="str">
        <f t="shared" si="4"/>
        <v>kw.1</v>
      </c>
      <c r="O53" s="42">
        <f t="shared" si="5"/>
        <v>2</v>
      </c>
    </row>
    <row r="54" spans="1:15" x14ac:dyDescent="0.2">
      <c r="A54" s="5">
        <v>53</v>
      </c>
      <c r="B54" s="6">
        <v>44971</v>
      </c>
      <c r="C54" s="7" t="s">
        <v>11</v>
      </c>
      <c r="D54" s="8">
        <v>3</v>
      </c>
      <c r="E54" s="5" t="str">
        <f>VLOOKUP(D54,Klienci!$B$2:$C$25,2,0)</f>
        <v>WIGA SZCZECIN</v>
      </c>
      <c r="F54" s="5" t="str">
        <f>VLOOKUP(E54,Klienci!$C$2:$D$25,2,0)</f>
        <v>dealer autoryzowany</v>
      </c>
      <c r="G54" s="5" t="str">
        <f>VLOOKUP(E54,Klienci!$C$2:$E$25,3,0)</f>
        <v>północny</v>
      </c>
      <c r="H54" s="9">
        <v>10737.8</v>
      </c>
      <c r="I54" s="9">
        <f t="shared" si="0"/>
        <v>2469.69</v>
      </c>
      <c r="J54" s="9">
        <f t="shared" si="1"/>
        <v>13207.49</v>
      </c>
      <c r="K54" s="6">
        <f t="shared" si="2"/>
        <v>44999</v>
      </c>
      <c r="L54" s="6">
        <v>45014</v>
      </c>
      <c r="M54" s="5">
        <f t="shared" si="3"/>
        <v>15</v>
      </c>
      <c r="N54" s="5" t="str">
        <f t="shared" si="4"/>
        <v>kw.1</v>
      </c>
      <c r="O54" s="42">
        <f t="shared" si="5"/>
        <v>3</v>
      </c>
    </row>
    <row r="55" spans="1:15" x14ac:dyDescent="0.2">
      <c r="A55" s="5">
        <v>54</v>
      </c>
      <c r="B55" s="6">
        <v>44971</v>
      </c>
      <c r="C55" s="7" t="s">
        <v>12</v>
      </c>
      <c r="D55" s="8">
        <v>7</v>
      </c>
      <c r="E55" s="5" t="str">
        <f>VLOOKUP(D55,Klienci!$B$2:$C$25,2,0)</f>
        <v>GIRGOPOL GDANSK</v>
      </c>
      <c r="F55" s="5" t="str">
        <f>VLOOKUP(E55,Klienci!$C$2:$D$25,2,0)</f>
        <v>inna hurtownia</v>
      </c>
      <c r="G55" s="5" t="str">
        <f>VLOOKUP(E55,Klienci!$C$2:$E$25,3,0)</f>
        <v>północny</v>
      </c>
      <c r="H55" s="9">
        <v>4209.7</v>
      </c>
      <c r="I55" s="9">
        <f t="shared" si="0"/>
        <v>968.23</v>
      </c>
      <c r="J55" s="9">
        <f t="shared" si="1"/>
        <v>5177.93</v>
      </c>
      <c r="K55" s="6">
        <f t="shared" si="2"/>
        <v>44992</v>
      </c>
      <c r="L55" s="6">
        <v>45003</v>
      </c>
      <c r="M55" s="5">
        <f t="shared" si="3"/>
        <v>11</v>
      </c>
      <c r="N55" s="5" t="str">
        <f t="shared" si="4"/>
        <v>kw.1</v>
      </c>
      <c r="O55" s="42">
        <f t="shared" si="5"/>
        <v>3</v>
      </c>
    </row>
    <row r="56" spans="1:15" x14ac:dyDescent="0.2">
      <c r="A56" s="5">
        <v>55</v>
      </c>
      <c r="B56" s="6">
        <v>44975</v>
      </c>
      <c r="C56" s="7" t="s">
        <v>12</v>
      </c>
      <c r="D56" s="8">
        <v>3</v>
      </c>
      <c r="E56" s="5" t="str">
        <f>VLOOKUP(D56,Klienci!$B$2:$C$25,2,0)</f>
        <v>WIGA SZCZECIN</v>
      </c>
      <c r="F56" s="5" t="str">
        <f>VLOOKUP(E56,Klienci!$C$2:$D$25,2,0)</f>
        <v>dealer autoryzowany</v>
      </c>
      <c r="G56" s="5" t="str">
        <f>VLOOKUP(E56,Klienci!$C$2:$E$25,3,0)</f>
        <v>północny</v>
      </c>
      <c r="H56" s="9">
        <v>10579.5</v>
      </c>
      <c r="I56" s="9">
        <f t="shared" si="0"/>
        <v>2433.29</v>
      </c>
      <c r="J56" s="9">
        <f t="shared" si="1"/>
        <v>13012.79</v>
      </c>
      <c r="K56" s="6">
        <f t="shared" si="2"/>
        <v>45003</v>
      </c>
      <c r="L56" s="6">
        <v>45011</v>
      </c>
      <c r="M56" s="5">
        <f t="shared" si="3"/>
        <v>8</v>
      </c>
      <c r="N56" s="5" t="str">
        <f t="shared" si="4"/>
        <v>kw.1</v>
      </c>
      <c r="O56" s="42">
        <f t="shared" si="5"/>
        <v>7</v>
      </c>
    </row>
    <row r="57" spans="1:15" x14ac:dyDescent="0.2">
      <c r="A57" s="5">
        <v>56</v>
      </c>
      <c r="B57" s="6">
        <v>44976</v>
      </c>
      <c r="C57" s="7" t="s">
        <v>11</v>
      </c>
      <c r="D57" s="8">
        <v>20</v>
      </c>
      <c r="E57" s="5" t="str">
        <f>VLOOKUP(D57,Klienci!$B$2:$C$25,2,0)</f>
        <v>R.JAWORSKI WROCLAW</v>
      </c>
      <c r="F57" s="5" t="str">
        <f>VLOOKUP(E57,Klienci!$C$2:$D$25,2,0)</f>
        <v>inna hurtownia</v>
      </c>
      <c r="G57" s="5" t="str">
        <f>VLOOKUP(E57,Klienci!$C$2:$E$25,3,0)</f>
        <v>zachodni</v>
      </c>
      <c r="H57" s="9">
        <v>4449.1899999999996</v>
      </c>
      <c r="I57" s="9">
        <f t="shared" si="0"/>
        <v>1023.31</v>
      </c>
      <c r="J57" s="9">
        <f t="shared" si="1"/>
        <v>5472.5</v>
      </c>
      <c r="K57" s="6">
        <f t="shared" si="2"/>
        <v>44997</v>
      </c>
      <c r="L57" s="6">
        <v>45012</v>
      </c>
      <c r="M57" s="5">
        <f t="shared" si="3"/>
        <v>15</v>
      </c>
      <c r="N57" s="5" t="str">
        <f t="shared" si="4"/>
        <v>kw.1</v>
      </c>
      <c r="O57" s="42">
        <f t="shared" si="5"/>
        <v>1</v>
      </c>
    </row>
    <row r="58" spans="1:15" x14ac:dyDescent="0.2">
      <c r="A58" s="5">
        <v>57</v>
      </c>
      <c r="B58" s="6">
        <v>44977</v>
      </c>
      <c r="C58" s="7" t="s">
        <v>11</v>
      </c>
      <c r="D58" s="8">
        <v>17</v>
      </c>
      <c r="E58" s="5" t="str">
        <f>VLOOKUP(D58,Klienci!$B$2:$C$25,2,0)</f>
        <v>GARIA OLSZTYN</v>
      </c>
      <c r="F58" s="5" t="str">
        <f>VLOOKUP(E58,Klienci!$C$2:$D$25,2,0)</f>
        <v>dealer autoryzowany</v>
      </c>
      <c r="G58" s="5" t="str">
        <f>VLOOKUP(E58,Klienci!$C$2:$E$25,3,0)</f>
        <v>północny</v>
      </c>
      <c r="H58" s="9">
        <v>4508.9799999999996</v>
      </c>
      <c r="I58" s="9">
        <f t="shared" si="0"/>
        <v>1037.07</v>
      </c>
      <c r="J58" s="9">
        <f t="shared" si="1"/>
        <v>5546.0499999999993</v>
      </c>
      <c r="K58" s="6">
        <f t="shared" si="2"/>
        <v>45005</v>
      </c>
      <c r="L58" s="6">
        <v>45013</v>
      </c>
      <c r="M58" s="5">
        <f t="shared" si="3"/>
        <v>8</v>
      </c>
      <c r="N58" s="5" t="str">
        <f t="shared" si="4"/>
        <v>kw.1</v>
      </c>
      <c r="O58" s="42">
        <f t="shared" si="5"/>
        <v>2</v>
      </c>
    </row>
    <row r="59" spans="1:15" x14ac:dyDescent="0.2">
      <c r="A59" s="5">
        <v>58</v>
      </c>
      <c r="B59" s="6">
        <v>44979</v>
      </c>
      <c r="C59" s="7" t="s">
        <v>11</v>
      </c>
      <c r="D59" s="8">
        <v>4</v>
      </c>
      <c r="E59" s="5" t="str">
        <f>VLOOKUP(D59,Klienci!$B$2:$C$25,2,0)</f>
        <v>KAR-PEK POZNAN</v>
      </c>
      <c r="F59" s="5" t="str">
        <f>VLOOKUP(E59,Klienci!$C$2:$D$25,2,0)</f>
        <v>dealer autoryzowany</v>
      </c>
      <c r="G59" s="5" t="str">
        <f>VLOOKUP(E59,Klienci!$C$2:$E$25,3,0)</f>
        <v>zachodni</v>
      </c>
      <c r="H59" s="9">
        <v>22988.71</v>
      </c>
      <c r="I59" s="9">
        <f t="shared" si="0"/>
        <v>5287.4</v>
      </c>
      <c r="J59" s="9">
        <f t="shared" si="1"/>
        <v>28276.11</v>
      </c>
      <c r="K59" s="6">
        <f t="shared" si="2"/>
        <v>45007</v>
      </c>
      <c r="L59" s="6">
        <v>45010</v>
      </c>
      <c r="M59" s="5">
        <f t="shared" si="3"/>
        <v>3</v>
      </c>
      <c r="N59" s="5" t="str">
        <f t="shared" si="4"/>
        <v>kw.1</v>
      </c>
      <c r="O59" s="42">
        <f t="shared" si="5"/>
        <v>4</v>
      </c>
    </row>
    <row r="60" spans="1:15" x14ac:dyDescent="0.2">
      <c r="A60" s="5">
        <v>59</v>
      </c>
      <c r="B60" s="6">
        <v>44979</v>
      </c>
      <c r="C60" s="7" t="s">
        <v>12</v>
      </c>
      <c r="D60" s="8">
        <v>17</v>
      </c>
      <c r="E60" s="5" t="str">
        <f>VLOOKUP(D60,Klienci!$B$2:$C$25,2,0)</f>
        <v>GARIA OLSZTYN</v>
      </c>
      <c r="F60" s="5" t="str">
        <f>VLOOKUP(E60,Klienci!$C$2:$D$25,2,0)</f>
        <v>dealer autoryzowany</v>
      </c>
      <c r="G60" s="5" t="str">
        <f>VLOOKUP(E60,Klienci!$C$2:$E$25,3,0)</f>
        <v>północny</v>
      </c>
      <c r="H60" s="9">
        <v>5788.88</v>
      </c>
      <c r="I60" s="9">
        <f t="shared" si="0"/>
        <v>1331.44</v>
      </c>
      <c r="J60" s="9">
        <f t="shared" si="1"/>
        <v>7120.32</v>
      </c>
      <c r="K60" s="6">
        <f t="shared" si="2"/>
        <v>45007</v>
      </c>
      <c r="L60" s="6">
        <v>45020</v>
      </c>
      <c r="M60" s="5">
        <f t="shared" si="3"/>
        <v>13</v>
      </c>
      <c r="N60" s="5" t="str">
        <f t="shared" si="4"/>
        <v>kw.2</v>
      </c>
      <c r="O60" s="42">
        <f t="shared" si="5"/>
        <v>4</v>
      </c>
    </row>
    <row r="61" spans="1:15" x14ac:dyDescent="0.2">
      <c r="A61" s="5">
        <v>60</v>
      </c>
      <c r="B61" s="6">
        <v>44980</v>
      </c>
      <c r="C61" s="7" t="s">
        <v>11</v>
      </c>
      <c r="D61" s="8">
        <v>2</v>
      </c>
      <c r="E61" s="5" t="str">
        <f>VLOOKUP(D61,Klienci!$B$2:$C$25,2,0)</f>
        <v>O.W.P.T. POZNAN</v>
      </c>
      <c r="F61" s="5" t="str">
        <f>VLOOKUP(E61,Klienci!$C$2:$D$25,2,0)</f>
        <v>dealer autoryzowany</v>
      </c>
      <c r="G61" s="5" t="str">
        <f>VLOOKUP(E61,Klienci!$C$2:$E$25,3,0)</f>
        <v>zachodni</v>
      </c>
      <c r="H61" s="9">
        <v>11298.5</v>
      </c>
      <c r="I61" s="9">
        <f t="shared" si="0"/>
        <v>2598.66</v>
      </c>
      <c r="J61" s="9">
        <f t="shared" si="1"/>
        <v>13897.16</v>
      </c>
      <c r="K61" s="6">
        <f t="shared" si="2"/>
        <v>45008</v>
      </c>
      <c r="L61" s="6">
        <v>45019</v>
      </c>
      <c r="M61" s="5">
        <f t="shared" si="3"/>
        <v>11</v>
      </c>
      <c r="N61" s="5" t="str">
        <f t="shared" si="4"/>
        <v>kw.2</v>
      </c>
      <c r="O61" s="42">
        <f t="shared" si="5"/>
        <v>5</v>
      </c>
    </row>
    <row r="62" spans="1:15" x14ac:dyDescent="0.2">
      <c r="A62" s="5">
        <v>61</v>
      </c>
      <c r="B62" s="6">
        <v>44982</v>
      </c>
      <c r="C62" s="7" t="s">
        <v>11</v>
      </c>
      <c r="D62" s="8">
        <v>6</v>
      </c>
      <c r="E62" s="5" t="str">
        <f>VLOOKUP(D62,Klienci!$B$2:$C$25,2,0)</f>
        <v>WSCHOD BIALYSTOK</v>
      </c>
      <c r="F62" s="5" t="str">
        <f>VLOOKUP(E62,Klienci!$C$2:$D$25,2,0)</f>
        <v>dealer autoryzowany</v>
      </c>
      <c r="G62" s="5" t="str">
        <f>VLOOKUP(E62,Klienci!$C$2:$E$25,3,0)</f>
        <v>centralny i wschodni</v>
      </c>
      <c r="H62" s="9">
        <v>5713.87</v>
      </c>
      <c r="I62" s="9">
        <f t="shared" si="0"/>
        <v>1314.19</v>
      </c>
      <c r="J62" s="9">
        <f t="shared" si="1"/>
        <v>7028.0599999999995</v>
      </c>
      <c r="K62" s="6">
        <f t="shared" si="2"/>
        <v>45010</v>
      </c>
      <c r="L62" s="6">
        <v>45019</v>
      </c>
      <c r="M62" s="5">
        <f t="shared" si="3"/>
        <v>9</v>
      </c>
      <c r="N62" s="5" t="str">
        <f t="shared" si="4"/>
        <v>kw.2</v>
      </c>
      <c r="O62" s="42">
        <f t="shared" si="5"/>
        <v>7</v>
      </c>
    </row>
    <row r="63" spans="1:15" x14ac:dyDescent="0.2">
      <c r="A63" s="5">
        <v>62</v>
      </c>
      <c r="B63" s="6">
        <v>44983</v>
      </c>
      <c r="C63" s="7" t="s">
        <v>11</v>
      </c>
      <c r="D63" s="8">
        <v>4</v>
      </c>
      <c r="E63" s="5" t="str">
        <f>VLOOKUP(D63,Klienci!$B$2:$C$25,2,0)</f>
        <v>KAR-PEK POZNAN</v>
      </c>
      <c r="F63" s="5" t="str">
        <f>VLOOKUP(E63,Klienci!$C$2:$D$25,2,0)</f>
        <v>dealer autoryzowany</v>
      </c>
      <c r="G63" s="5" t="str">
        <f>VLOOKUP(E63,Klienci!$C$2:$E$25,3,0)</f>
        <v>zachodni</v>
      </c>
      <c r="H63" s="9">
        <v>16626.939999999999</v>
      </c>
      <c r="I63" s="9">
        <f t="shared" si="0"/>
        <v>3824.2</v>
      </c>
      <c r="J63" s="9">
        <f t="shared" si="1"/>
        <v>20451.14</v>
      </c>
      <c r="K63" s="6">
        <f t="shared" si="2"/>
        <v>45011</v>
      </c>
      <c r="L63" s="6">
        <v>45020</v>
      </c>
      <c r="M63" s="5">
        <f t="shared" si="3"/>
        <v>9</v>
      </c>
      <c r="N63" s="5" t="str">
        <f t="shared" si="4"/>
        <v>kw.2</v>
      </c>
      <c r="O63" s="42">
        <f t="shared" si="5"/>
        <v>1</v>
      </c>
    </row>
    <row r="64" spans="1:15" x14ac:dyDescent="0.2">
      <c r="A64" s="5">
        <v>63</v>
      </c>
      <c r="B64" s="6">
        <v>44989</v>
      </c>
      <c r="C64" s="7" t="s">
        <v>12</v>
      </c>
      <c r="D64" s="8">
        <v>15</v>
      </c>
      <c r="E64" s="5" t="str">
        <f>VLOOKUP(D64,Klienci!$B$2:$C$25,2,0)</f>
        <v>T.GORAL BIALYSTOK</v>
      </c>
      <c r="F64" s="5" t="str">
        <f>VLOOKUP(E64,Klienci!$C$2:$D$25,2,0)</f>
        <v>dealer autoryzowany</v>
      </c>
      <c r="G64" s="5" t="str">
        <f>VLOOKUP(E64,Klienci!$C$2:$E$25,3,0)</f>
        <v>centralny i wschodni</v>
      </c>
      <c r="H64" s="9">
        <v>6819.26</v>
      </c>
      <c r="I64" s="9">
        <f t="shared" si="0"/>
        <v>1568.43</v>
      </c>
      <c r="J64" s="9">
        <f t="shared" si="1"/>
        <v>8387.69</v>
      </c>
      <c r="K64" s="6">
        <f t="shared" si="2"/>
        <v>45020</v>
      </c>
      <c r="L64" s="6">
        <v>45020</v>
      </c>
      <c r="M64" s="5">
        <f t="shared" si="3"/>
        <v>0</v>
      </c>
      <c r="N64" s="5" t="str">
        <f t="shared" si="4"/>
        <v>kw.2</v>
      </c>
      <c r="O64" s="42">
        <f t="shared" si="5"/>
        <v>7</v>
      </c>
    </row>
    <row r="65" spans="1:15" x14ac:dyDescent="0.2">
      <c r="A65" s="5">
        <v>64</v>
      </c>
      <c r="B65" s="6">
        <v>44989</v>
      </c>
      <c r="C65" s="7" t="s">
        <v>12</v>
      </c>
      <c r="D65" s="8">
        <v>17</v>
      </c>
      <c r="E65" s="5" t="str">
        <f>VLOOKUP(D65,Klienci!$B$2:$C$25,2,0)</f>
        <v>GARIA OLSZTYN</v>
      </c>
      <c r="F65" s="5" t="str">
        <f>VLOOKUP(E65,Klienci!$C$2:$D$25,2,0)</f>
        <v>dealer autoryzowany</v>
      </c>
      <c r="G65" s="5" t="str">
        <f>VLOOKUP(E65,Klienci!$C$2:$E$25,3,0)</f>
        <v>północny</v>
      </c>
      <c r="H65" s="9">
        <v>4373.3500000000004</v>
      </c>
      <c r="I65" s="9">
        <f t="shared" si="0"/>
        <v>1005.87</v>
      </c>
      <c r="J65" s="9">
        <f t="shared" si="1"/>
        <v>5379.22</v>
      </c>
      <c r="K65" s="6">
        <f t="shared" si="2"/>
        <v>45020</v>
      </c>
      <c r="L65" s="6">
        <v>45024</v>
      </c>
      <c r="M65" s="5">
        <f t="shared" si="3"/>
        <v>4</v>
      </c>
      <c r="N65" s="5" t="str">
        <f t="shared" si="4"/>
        <v>kw.2</v>
      </c>
      <c r="O65" s="42">
        <f t="shared" si="5"/>
        <v>7</v>
      </c>
    </row>
    <row r="66" spans="1:15" x14ac:dyDescent="0.2">
      <c r="A66" s="5">
        <v>65</v>
      </c>
      <c r="B66" s="6">
        <v>44991</v>
      </c>
      <c r="C66" s="7" t="s">
        <v>11</v>
      </c>
      <c r="D66" s="8">
        <v>9</v>
      </c>
      <c r="E66" s="5" t="str">
        <f>VLOOKUP(D66,Klienci!$B$2:$C$25,2,0)</f>
        <v>TRATWA BRWINOW</v>
      </c>
      <c r="F66" s="5" t="str">
        <f>VLOOKUP(E66,Klienci!$C$2:$D$25,2,0)</f>
        <v>inna hurtownia</v>
      </c>
      <c r="G66" s="5" t="str">
        <f>VLOOKUP(E66,Klienci!$C$2:$E$25,3,0)</f>
        <v>centralny i wschodni</v>
      </c>
      <c r="H66" s="9">
        <v>3395.14</v>
      </c>
      <c r="I66" s="9">
        <f t="shared" ref="I66:I129" si="6">ROUND(H66*VAT,2)</f>
        <v>780.88</v>
      </c>
      <c r="J66" s="9">
        <f t="shared" si="1"/>
        <v>4176.0199999999995</v>
      </c>
      <c r="K66" s="6">
        <f t="shared" si="2"/>
        <v>45012</v>
      </c>
      <c r="L66" s="6">
        <v>45011</v>
      </c>
      <c r="M66" s="5">
        <f t="shared" si="3"/>
        <v>-1</v>
      </c>
      <c r="N66" s="5" t="str">
        <f t="shared" si="4"/>
        <v>kw.1</v>
      </c>
      <c r="O66" s="42">
        <f t="shared" si="5"/>
        <v>2</v>
      </c>
    </row>
    <row r="67" spans="1:15" x14ac:dyDescent="0.2">
      <c r="A67" s="5">
        <v>66</v>
      </c>
      <c r="B67" s="6">
        <v>44992</v>
      </c>
      <c r="C67" s="7" t="s">
        <v>12</v>
      </c>
      <c r="D67" s="8">
        <v>15</v>
      </c>
      <c r="E67" s="5" t="str">
        <f>VLOOKUP(D67,Klienci!$B$2:$C$25,2,0)</f>
        <v>T.GORAL BIALYSTOK</v>
      </c>
      <c r="F67" s="5" t="str">
        <f>VLOOKUP(E67,Klienci!$C$2:$D$25,2,0)</f>
        <v>dealer autoryzowany</v>
      </c>
      <c r="G67" s="5" t="str">
        <f>VLOOKUP(E67,Klienci!$C$2:$E$25,3,0)</f>
        <v>centralny i wschodni</v>
      </c>
      <c r="H67" s="9">
        <v>8003.37</v>
      </c>
      <c r="I67" s="9">
        <f t="shared" si="6"/>
        <v>1840.78</v>
      </c>
      <c r="J67" s="9">
        <f t="shared" ref="J67:J130" si="7">H67+I67</f>
        <v>9844.15</v>
      </c>
      <c r="K67" s="6">
        <f t="shared" ref="K67:K130" si="8">IF(F67=$R$2,EDATE(B67,1),IF(F67=$R$3,B67+21,B67+14))</f>
        <v>45023</v>
      </c>
      <c r="L67" s="6">
        <v>45023</v>
      </c>
      <c r="M67" s="5">
        <f t="shared" ref="M67:M130" si="9">L67-K67</f>
        <v>0</v>
      </c>
      <c r="N67" s="5" t="str">
        <f t="shared" ref="N67:N130" si="10">VLOOKUP(L67,$Q$6:$R$11,2,1)</f>
        <v>kw.2</v>
      </c>
      <c r="O67" s="42">
        <f t="shared" ref="O67:O130" si="11">WEEKDAY(B67)</f>
        <v>3</v>
      </c>
    </row>
    <row r="68" spans="1:15" x14ac:dyDescent="0.2">
      <c r="A68" s="5">
        <v>67</v>
      </c>
      <c r="B68" s="6">
        <v>44993</v>
      </c>
      <c r="C68" s="7" t="s">
        <v>11</v>
      </c>
      <c r="D68" s="8">
        <v>2</v>
      </c>
      <c r="E68" s="5" t="str">
        <f>VLOOKUP(D68,Klienci!$B$2:$C$25,2,0)</f>
        <v>O.W.P.T. POZNAN</v>
      </c>
      <c r="F68" s="5" t="str">
        <f>VLOOKUP(E68,Klienci!$C$2:$D$25,2,0)</f>
        <v>dealer autoryzowany</v>
      </c>
      <c r="G68" s="5" t="str">
        <f>VLOOKUP(E68,Klienci!$C$2:$E$25,3,0)</f>
        <v>zachodni</v>
      </c>
      <c r="H68" s="9">
        <v>9307.66</v>
      </c>
      <c r="I68" s="9">
        <f t="shared" si="6"/>
        <v>2140.7600000000002</v>
      </c>
      <c r="J68" s="9">
        <f t="shared" si="7"/>
        <v>11448.42</v>
      </c>
      <c r="K68" s="6">
        <f t="shared" si="8"/>
        <v>45024</v>
      </c>
      <c r="L68" s="6">
        <v>45030</v>
      </c>
      <c r="M68" s="5">
        <f t="shared" si="9"/>
        <v>6</v>
      </c>
      <c r="N68" s="5" t="str">
        <f t="shared" si="10"/>
        <v>kw.2</v>
      </c>
      <c r="O68" s="42">
        <f t="shared" si="11"/>
        <v>4</v>
      </c>
    </row>
    <row r="69" spans="1:15" x14ac:dyDescent="0.2">
      <c r="A69" s="5">
        <v>68</v>
      </c>
      <c r="B69" s="6">
        <v>44993</v>
      </c>
      <c r="C69" s="7" t="s">
        <v>11</v>
      </c>
      <c r="D69" s="8">
        <v>3</v>
      </c>
      <c r="E69" s="5" t="str">
        <f>VLOOKUP(D69,Klienci!$B$2:$C$25,2,0)</f>
        <v>WIGA SZCZECIN</v>
      </c>
      <c r="F69" s="5" t="str">
        <f>VLOOKUP(E69,Klienci!$C$2:$D$25,2,0)</f>
        <v>dealer autoryzowany</v>
      </c>
      <c r="G69" s="5" t="str">
        <f>VLOOKUP(E69,Klienci!$C$2:$E$25,3,0)</f>
        <v>północny</v>
      </c>
      <c r="H69" s="9">
        <v>7171.2</v>
      </c>
      <c r="I69" s="9">
        <f t="shared" si="6"/>
        <v>1649.38</v>
      </c>
      <c r="J69" s="9">
        <f t="shared" si="7"/>
        <v>8820.58</v>
      </c>
      <c r="K69" s="6">
        <f t="shared" si="8"/>
        <v>45024</v>
      </c>
      <c r="L69" s="6">
        <v>45028</v>
      </c>
      <c r="M69" s="5">
        <f t="shared" si="9"/>
        <v>4</v>
      </c>
      <c r="N69" s="5" t="str">
        <f t="shared" si="10"/>
        <v>kw.2</v>
      </c>
      <c r="O69" s="42">
        <f t="shared" si="11"/>
        <v>4</v>
      </c>
    </row>
    <row r="70" spans="1:15" x14ac:dyDescent="0.2">
      <c r="A70" s="5">
        <v>69</v>
      </c>
      <c r="B70" s="6">
        <v>44997</v>
      </c>
      <c r="C70" s="7" t="s">
        <v>12</v>
      </c>
      <c r="D70" s="8">
        <v>7</v>
      </c>
      <c r="E70" s="5" t="str">
        <f>VLOOKUP(D70,Klienci!$B$2:$C$25,2,0)</f>
        <v>GIRGOPOL GDANSK</v>
      </c>
      <c r="F70" s="5" t="str">
        <f>VLOOKUP(E70,Klienci!$C$2:$D$25,2,0)</f>
        <v>inna hurtownia</v>
      </c>
      <c r="G70" s="5" t="str">
        <f>VLOOKUP(E70,Klienci!$C$2:$E$25,3,0)</f>
        <v>północny</v>
      </c>
      <c r="H70" s="9">
        <v>5419.46</v>
      </c>
      <c r="I70" s="9">
        <f t="shared" si="6"/>
        <v>1246.48</v>
      </c>
      <c r="J70" s="9">
        <f t="shared" si="7"/>
        <v>6665.9400000000005</v>
      </c>
      <c r="K70" s="6">
        <f t="shared" si="8"/>
        <v>45018</v>
      </c>
      <c r="L70" s="6">
        <v>45027</v>
      </c>
      <c r="M70" s="5">
        <f t="shared" si="9"/>
        <v>9</v>
      </c>
      <c r="N70" s="5" t="str">
        <f t="shared" si="10"/>
        <v>kw.2</v>
      </c>
      <c r="O70" s="42">
        <f t="shared" si="11"/>
        <v>1</v>
      </c>
    </row>
    <row r="71" spans="1:15" x14ac:dyDescent="0.2">
      <c r="A71" s="5">
        <v>70</v>
      </c>
      <c r="B71" s="6">
        <v>44997</v>
      </c>
      <c r="C71" s="7" t="s">
        <v>11</v>
      </c>
      <c r="D71" s="8">
        <v>7</v>
      </c>
      <c r="E71" s="5" t="str">
        <f>VLOOKUP(D71,Klienci!$B$2:$C$25,2,0)</f>
        <v>GIRGOPOL GDANSK</v>
      </c>
      <c r="F71" s="5" t="str">
        <f>VLOOKUP(E71,Klienci!$C$2:$D$25,2,0)</f>
        <v>inna hurtownia</v>
      </c>
      <c r="G71" s="5" t="str">
        <f>VLOOKUP(E71,Klienci!$C$2:$E$25,3,0)</f>
        <v>północny</v>
      </c>
      <c r="H71" s="9">
        <v>7325.29</v>
      </c>
      <c r="I71" s="9">
        <f t="shared" si="6"/>
        <v>1684.82</v>
      </c>
      <c r="J71" s="9">
        <f t="shared" si="7"/>
        <v>9010.11</v>
      </c>
      <c r="K71" s="6">
        <f t="shared" si="8"/>
        <v>45018</v>
      </c>
      <c r="L71" s="6">
        <v>45019</v>
      </c>
      <c r="M71" s="5">
        <f t="shared" si="9"/>
        <v>1</v>
      </c>
      <c r="N71" s="5" t="str">
        <f t="shared" si="10"/>
        <v>kw.2</v>
      </c>
      <c r="O71" s="42">
        <f t="shared" si="11"/>
        <v>1</v>
      </c>
    </row>
    <row r="72" spans="1:15" x14ac:dyDescent="0.2">
      <c r="A72" s="5">
        <v>71</v>
      </c>
      <c r="B72" s="6">
        <v>44999</v>
      </c>
      <c r="C72" s="7" t="s">
        <v>11</v>
      </c>
      <c r="D72" s="8">
        <v>23</v>
      </c>
      <c r="E72" s="5" t="str">
        <f>VLOOKUP(D72,Klienci!$B$2:$C$25,2,0)</f>
        <v xml:space="preserve">T.CZAPLIŃSKI KRAKOW  </v>
      </c>
      <c r="F72" s="5" t="str">
        <f>VLOOKUP(E72,Klienci!$C$2:$D$25,2,0)</f>
        <v>zakład przemysłowy</v>
      </c>
      <c r="G72" s="5" t="str">
        <f>VLOOKUP(E72,Klienci!$C$2:$E$25,3,0)</f>
        <v>południowy</v>
      </c>
      <c r="H72" s="9">
        <v>1503.57</v>
      </c>
      <c r="I72" s="9">
        <f t="shared" si="6"/>
        <v>345.82</v>
      </c>
      <c r="J72" s="9">
        <f t="shared" si="7"/>
        <v>1849.3899999999999</v>
      </c>
      <c r="K72" s="6">
        <f t="shared" si="8"/>
        <v>45013</v>
      </c>
      <c r="L72" s="6">
        <v>45006</v>
      </c>
      <c r="M72" s="5">
        <f t="shared" si="9"/>
        <v>-7</v>
      </c>
      <c r="N72" s="5" t="str">
        <f t="shared" si="10"/>
        <v>kw.1</v>
      </c>
      <c r="O72" s="42">
        <f t="shared" si="11"/>
        <v>3</v>
      </c>
    </row>
    <row r="73" spans="1:15" x14ac:dyDescent="0.2">
      <c r="A73" s="5">
        <v>72</v>
      </c>
      <c r="B73" s="6">
        <v>45000</v>
      </c>
      <c r="C73" s="7" t="s">
        <v>11</v>
      </c>
      <c r="D73" s="8">
        <v>4</v>
      </c>
      <c r="E73" s="5" t="str">
        <f>VLOOKUP(D73,Klienci!$B$2:$C$25,2,0)</f>
        <v>KAR-PEK POZNAN</v>
      </c>
      <c r="F73" s="5" t="str">
        <f>VLOOKUP(E73,Klienci!$C$2:$D$25,2,0)</f>
        <v>dealer autoryzowany</v>
      </c>
      <c r="G73" s="5" t="str">
        <f>VLOOKUP(E73,Klienci!$C$2:$E$25,3,0)</f>
        <v>zachodni</v>
      </c>
      <c r="H73" s="9">
        <v>21991.18</v>
      </c>
      <c r="I73" s="9">
        <f t="shared" si="6"/>
        <v>5057.97</v>
      </c>
      <c r="J73" s="9">
        <f t="shared" si="7"/>
        <v>27049.15</v>
      </c>
      <c r="K73" s="6">
        <f t="shared" si="8"/>
        <v>45031</v>
      </c>
      <c r="L73" s="6">
        <v>45027</v>
      </c>
      <c r="M73" s="5">
        <f t="shared" si="9"/>
        <v>-4</v>
      </c>
      <c r="N73" s="5" t="str">
        <f t="shared" si="10"/>
        <v>kw.2</v>
      </c>
      <c r="O73" s="42">
        <f t="shared" si="11"/>
        <v>4</v>
      </c>
    </row>
    <row r="74" spans="1:15" x14ac:dyDescent="0.2">
      <c r="A74" s="5">
        <v>73</v>
      </c>
      <c r="B74" s="6">
        <v>45001</v>
      </c>
      <c r="C74" s="7" t="s">
        <v>11</v>
      </c>
      <c r="D74" s="8">
        <v>3</v>
      </c>
      <c r="E74" s="5" t="str">
        <f>VLOOKUP(D74,Klienci!$B$2:$C$25,2,0)</f>
        <v>WIGA SZCZECIN</v>
      </c>
      <c r="F74" s="5" t="str">
        <f>VLOOKUP(E74,Klienci!$C$2:$D$25,2,0)</f>
        <v>dealer autoryzowany</v>
      </c>
      <c r="G74" s="5" t="str">
        <f>VLOOKUP(E74,Klienci!$C$2:$E$25,3,0)</f>
        <v>północny</v>
      </c>
      <c r="H74" s="9">
        <v>9255.86</v>
      </c>
      <c r="I74" s="9">
        <f t="shared" si="6"/>
        <v>2128.85</v>
      </c>
      <c r="J74" s="9">
        <f t="shared" si="7"/>
        <v>11384.710000000001</v>
      </c>
      <c r="K74" s="6">
        <f t="shared" si="8"/>
        <v>45032</v>
      </c>
      <c r="L74" s="6">
        <v>45034</v>
      </c>
      <c r="M74" s="5">
        <f t="shared" si="9"/>
        <v>2</v>
      </c>
      <c r="N74" s="5" t="str">
        <f t="shared" si="10"/>
        <v>kw.2</v>
      </c>
      <c r="O74" s="42">
        <f t="shared" si="11"/>
        <v>5</v>
      </c>
    </row>
    <row r="75" spans="1:15" x14ac:dyDescent="0.2">
      <c r="A75" s="5">
        <v>74</v>
      </c>
      <c r="B75" s="6">
        <v>45002</v>
      </c>
      <c r="C75" s="7" t="s">
        <v>11</v>
      </c>
      <c r="D75" s="8">
        <v>2</v>
      </c>
      <c r="E75" s="5" t="str">
        <f>VLOOKUP(D75,Klienci!$B$2:$C$25,2,0)</f>
        <v>O.W.P.T. POZNAN</v>
      </c>
      <c r="F75" s="5" t="str">
        <f>VLOOKUP(E75,Klienci!$C$2:$D$25,2,0)</f>
        <v>dealer autoryzowany</v>
      </c>
      <c r="G75" s="5" t="str">
        <f>VLOOKUP(E75,Klienci!$C$2:$E$25,3,0)</f>
        <v>zachodni</v>
      </c>
      <c r="H75" s="9">
        <v>8154.24</v>
      </c>
      <c r="I75" s="9">
        <f t="shared" si="6"/>
        <v>1875.48</v>
      </c>
      <c r="J75" s="9">
        <f t="shared" si="7"/>
        <v>10029.719999999999</v>
      </c>
      <c r="K75" s="6">
        <f t="shared" si="8"/>
        <v>45033</v>
      </c>
      <c r="L75" s="6">
        <v>45037</v>
      </c>
      <c r="M75" s="5">
        <f t="shared" si="9"/>
        <v>4</v>
      </c>
      <c r="N75" s="5" t="str">
        <f t="shared" si="10"/>
        <v>kw.2</v>
      </c>
      <c r="O75" s="42">
        <f t="shared" si="11"/>
        <v>6</v>
      </c>
    </row>
    <row r="76" spans="1:15" x14ac:dyDescent="0.2">
      <c r="A76" s="5">
        <v>75</v>
      </c>
      <c r="B76" s="6">
        <v>45004</v>
      </c>
      <c r="C76" s="7" t="s">
        <v>11</v>
      </c>
      <c r="D76" s="8">
        <v>3</v>
      </c>
      <c r="E76" s="5" t="str">
        <f>VLOOKUP(D76,Klienci!$B$2:$C$25,2,0)</f>
        <v>WIGA SZCZECIN</v>
      </c>
      <c r="F76" s="5" t="str">
        <f>VLOOKUP(E76,Klienci!$C$2:$D$25,2,0)</f>
        <v>dealer autoryzowany</v>
      </c>
      <c r="G76" s="5" t="str">
        <f>VLOOKUP(E76,Klienci!$C$2:$E$25,3,0)</f>
        <v>północny</v>
      </c>
      <c r="H76" s="9">
        <v>10465.27</v>
      </c>
      <c r="I76" s="9">
        <f t="shared" si="6"/>
        <v>2407.0100000000002</v>
      </c>
      <c r="J76" s="9">
        <f t="shared" si="7"/>
        <v>12872.28</v>
      </c>
      <c r="K76" s="6">
        <f t="shared" si="8"/>
        <v>45035</v>
      </c>
      <c r="L76" s="6">
        <v>45033</v>
      </c>
      <c r="M76" s="5">
        <f t="shared" si="9"/>
        <v>-2</v>
      </c>
      <c r="N76" s="5" t="str">
        <f t="shared" si="10"/>
        <v>kw.2</v>
      </c>
      <c r="O76" s="42">
        <f t="shared" si="11"/>
        <v>1</v>
      </c>
    </row>
    <row r="77" spans="1:15" x14ac:dyDescent="0.2">
      <c r="A77" s="5">
        <v>76</v>
      </c>
      <c r="B77" s="6">
        <v>45004</v>
      </c>
      <c r="C77" s="7" t="s">
        <v>11</v>
      </c>
      <c r="D77" s="8">
        <v>13</v>
      </c>
      <c r="E77" s="5" t="str">
        <f>VLOOKUP(D77,Klienci!$B$2:$C$25,2,0)</f>
        <v>MORZE SZCZECIN</v>
      </c>
      <c r="F77" s="5" t="str">
        <f>VLOOKUP(E77,Klienci!$C$2:$D$25,2,0)</f>
        <v>zakład przemysłowy</v>
      </c>
      <c r="G77" s="5" t="str">
        <f>VLOOKUP(E77,Klienci!$C$2:$E$25,3,0)</f>
        <v>północny</v>
      </c>
      <c r="H77" s="9">
        <v>1807.66</v>
      </c>
      <c r="I77" s="9">
        <f t="shared" si="6"/>
        <v>415.76</v>
      </c>
      <c r="J77" s="9">
        <f t="shared" si="7"/>
        <v>2223.42</v>
      </c>
      <c r="K77" s="6">
        <f t="shared" si="8"/>
        <v>45018</v>
      </c>
      <c r="L77" s="6">
        <v>45023</v>
      </c>
      <c r="M77" s="5">
        <f t="shared" si="9"/>
        <v>5</v>
      </c>
      <c r="N77" s="5" t="str">
        <f t="shared" si="10"/>
        <v>kw.2</v>
      </c>
      <c r="O77" s="42">
        <f t="shared" si="11"/>
        <v>1</v>
      </c>
    </row>
    <row r="78" spans="1:15" x14ac:dyDescent="0.2">
      <c r="A78" s="5">
        <v>77</v>
      </c>
      <c r="B78" s="6">
        <v>45004</v>
      </c>
      <c r="C78" s="7" t="s">
        <v>11</v>
      </c>
      <c r="D78" s="8">
        <v>15</v>
      </c>
      <c r="E78" s="5" t="str">
        <f>VLOOKUP(D78,Klienci!$B$2:$C$25,2,0)</f>
        <v>T.GORAL BIALYSTOK</v>
      </c>
      <c r="F78" s="5" t="str">
        <f>VLOOKUP(E78,Klienci!$C$2:$D$25,2,0)</f>
        <v>dealer autoryzowany</v>
      </c>
      <c r="G78" s="5" t="str">
        <f>VLOOKUP(E78,Klienci!$C$2:$E$25,3,0)</f>
        <v>centralny i wschodni</v>
      </c>
      <c r="H78" s="9">
        <v>9690.67</v>
      </c>
      <c r="I78" s="9">
        <f t="shared" si="6"/>
        <v>2228.85</v>
      </c>
      <c r="J78" s="9">
        <f t="shared" si="7"/>
        <v>11919.52</v>
      </c>
      <c r="K78" s="6">
        <f t="shared" si="8"/>
        <v>45035</v>
      </c>
      <c r="L78" s="6">
        <v>45036</v>
      </c>
      <c r="M78" s="5">
        <f t="shared" si="9"/>
        <v>1</v>
      </c>
      <c r="N78" s="5" t="str">
        <f t="shared" si="10"/>
        <v>kw.2</v>
      </c>
      <c r="O78" s="42">
        <f t="shared" si="11"/>
        <v>1</v>
      </c>
    </row>
    <row r="79" spans="1:15" x14ac:dyDescent="0.2">
      <c r="A79" s="5">
        <v>78</v>
      </c>
      <c r="B79" s="6">
        <v>45006</v>
      </c>
      <c r="C79" s="7" t="s">
        <v>11</v>
      </c>
      <c r="D79" s="8">
        <v>1</v>
      </c>
      <c r="E79" s="5" t="str">
        <f>VLOOKUP(D79,Klienci!$B$2:$C$25,2,0)</f>
        <v>JAFAN WARSZAWA</v>
      </c>
      <c r="F79" s="5" t="str">
        <f>VLOOKUP(E79,Klienci!$C$2:$D$25,2,0)</f>
        <v>dealer autoryzowany</v>
      </c>
      <c r="G79" s="5" t="str">
        <f>VLOOKUP(E79,Klienci!$C$2:$E$25,3,0)</f>
        <v>centralny i wschodni</v>
      </c>
      <c r="H79" s="9">
        <v>13410.01</v>
      </c>
      <c r="I79" s="9">
        <f t="shared" si="6"/>
        <v>3084.3</v>
      </c>
      <c r="J79" s="9">
        <f t="shared" si="7"/>
        <v>16494.310000000001</v>
      </c>
      <c r="K79" s="6">
        <f t="shared" si="8"/>
        <v>45037</v>
      </c>
      <c r="L79" s="6">
        <v>45041</v>
      </c>
      <c r="M79" s="5">
        <f t="shared" si="9"/>
        <v>4</v>
      </c>
      <c r="N79" s="5" t="str">
        <f t="shared" si="10"/>
        <v>kw.2</v>
      </c>
      <c r="O79" s="42">
        <f t="shared" si="11"/>
        <v>3</v>
      </c>
    </row>
    <row r="80" spans="1:15" x14ac:dyDescent="0.2">
      <c r="A80" s="5">
        <v>79</v>
      </c>
      <c r="B80" s="6">
        <v>45006</v>
      </c>
      <c r="C80" s="7" t="s">
        <v>11</v>
      </c>
      <c r="D80" s="8">
        <v>23</v>
      </c>
      <c r="E80" s="5" t="str">
        <f>VLOOKUP(D80,Klienci!$B$2:$C$25,2,0)</f>
        <v xml:space="preserve">T.CZAPLIŃSKI KRAKOW  </v>
      </c>
      <c r="F80" s="5" t="str">
        <f>VLOOKUP(E80,Klienci!$C$2:$D$25,2,0)</f>
        <v>zakład przemysłowy</v>
      </c>
      <c r="G80" s="5" t="str">
        <f>VLOOKUP(E80,Klienci!$C$2:$E$25,3,0)</f>
        <v>południowy</v>
      </c>
      <c r="H80" s="9">
        <v>2658.18</v>
      </c>
      <c r="I80" s="9">
        <f t="shared" si="6"/>
        <v>611.38</v>
      </c>
      <c r="J80" s="9">
        <f t="shared" si="7"/>
        <v>3269.56</v>
      </c>
      <c r="K80" s="6">
        <f t="shared" si="8"/>
        <v>45020</v>
      </c>
      <c r="L80" s="6">
        <v>45022</v>
      </c>
      <c r="M80" s="5">
        <f t="shared" si="9"/>
        <v>2</v>
      </c>
      <c r="N80" s="5" t="str">
        <f t="shared" si="10"/>
        <v>kw.2</v>
      </c>
      <c r="O80" s="42">
        <f t="shared" si="11"/>
        <v>3</v>
      </c>
    </row>
    <row r="81" spans="1:15" x14ac:dyDescent="0.2">
      <c r="A81" s="5">
        <v>80</v>
      </c>
      <c r="B81" s="6">
        <v>45010</v>
      </c>
      <c r="C81" s="7" t="s">
        <v>12</v>
      </c>
      <c r="D81" s="8">
        <v>17</v>
      </c>
      <c r="E81" s="5" t="str">
        <f>VLOOKUP(D81,Klienci!$B$2:$C$25,2,0)</f>
        <v>GARIA OLSZTYN</v>
      </c>
      <c r="F81" s="5" t="str">
        <f>VLOOKUP(E81,Klienci!$C$2:$D$25,2,0)</f>
        <v>dealer autoryzowany</v>
      </c>
      <c r="G81" s="5" t="str">
        <f>VLOOKUP(E81,Klienci!$C$2:$E$25,3,0)</f>
        <v>północny</v>
      </c>
      <c r="H81" s="9">
        <v>8199.2900000000009</v>
      </c>
      <c r="I81" s="9">
        <f t="shared" si="6"/>
        <v>1885.84</v>
      </c>
      <c r="J81" s="9">
        <f t="shared" si="7"/>
        <v>10085.130000000001</v>
      </c>
      <c r="K81" s="6">
        <f t="shared" si="8"/>
        <v>45041</v>
      </c>
      <c r="L81" s="6">
        <v>45044</v>
      </c>
      <c r="M81" s="5">
        <f t="shared" si="9"/>
        <v>3</v>
      </c>
      <c r="N81" s="5" t="str">
        <f t="shared" si="10"/>
        <v>kw.2</v>
      </c>
      <c r="O81" s="42">
        <f t="shared" si="11"/>
        <v>7</v>
      </c>
    </row>
    <row r="82" spans="1:15" x14ac:dyDescent="0.2">
      <c r="A82" s="5">
        <v>81</v>
      </c>
      <c r="B82" s="6">
        <v>45011</v>
      </c>
      <c r="C82" s="7" t="s">
        <v>11</v>
      </c>
      <c r="D82" s="8">
        <v>2</v>
      </c>
      <c r="E82" s="5" t="str">
        <f>VLOOKUP(D82,Klienci!$B$2:$C$25,2,0)</f>
        <v>O.W.P.T. POZNAN</v>
      </c>
      <c r="F82" s="5" t="str">
        <f>VLOOKUP(E82,Klienci!$C$2:$D$25,2,0)</f>
        <v>dealer autoryzowany</v>
      </c>
      <c r="G82" s="5" t="str">
        <f>VLOOKUP(E82,Klienci!$C$2:$E$25,3,0)</f>
        <v>zachodni</v>
      </c>
      <c r="H82" s="9">
        <v>3975.49</v>
      </c>
      <c r="I82" s="9">
        <f t="shared" si="6"/>
        <v>914.36</v>
      </c>
      <c r="J82" s="9">
        <f t="shared" si="7"/>
        <v>4889.8499999999995</v>
      </c>
      <c r="K82" s="6">
        <f t="shared" si="8"/>
        <v>45042</v>
      </c>
      <c r="L82" s="6">
        <v>45045</v>
      </c>
      <c r="M82" s="5">
        <f t="shared" si="9"/>
        <v>3</v>
      </c>
      <c r="N82" s="5" t="str">
        <f t="shared" si="10"/>
        <v>kw.2</v>
      </c>
      <c r="O82" s="42">
        <f t="shared" si="11"/>
        <v>1</v>
      </c>
    </row>
    <row r="83" spans="1:15" x14ac:dyDescent="0.2">
      <c r="A83" s="5">
        <v>82</v>
      </c>
      <c r="B83" s="6">
        <v>45012</v>
      </c>
      <c r="C83" s="7" t="s">
        <v>12</v>
      </c>
      <c r="D83" s="8">
        <v>17</v>
      </c>
      <c r="E83" s="5" t="str">
        <f>VLOOKUP(D83,Klienci!$B$2:$C$25,2,0)</f>
        <v>GARIA OLSZTYN</v>
      </c>
      <c r="F83" s="5" t="str">
        <f>VLOOKUP(E83,Klienci!$C$2:$D$25,2,0)</f>
        <v>dealer autoryzowany</v>
      </c>
      <c r="G83" s="5" t="str">
        <f>VLOOKUP(E83,Klienci!$C$2:$E$25,3,0)</f>
        <v>północny</v>
      </c>
      <c r="H83" s="9">
        <v>6884.65</v>
      </c>
      <c r="I83" s="9">
        <f t="shared" si="6"/>
        <v>1583.47</v>
      </c>
      <c r="J83" s="9">
        <f t="shared" si="7"/>
        <v>8468.119999999999</v>
      </c>
      <c r="K83" s="6">
        <f t="shared" si="8"/>
        <v>45043</v>
      </c>
      <c r="L83" s="6">
        <v>45051</v>
      </c>
      <c r="M83" s="5">
        <f t="shared" si="9"/>
        <v>8</v>
      </c>
      <c r="N83" s="5" t="str">
        <f t="shared" si="10"/>
        <v>kw.2</v>
      </c>
      <c r="O83" s="42">
        <f t="shared" si="11"/>
        <v>2</v>
      </c>
    </row>
    <row r="84" spans="1:15" x14ac:dyDescent="0.2">
      <c r="A84" s="5">
        <v>83</v>
      </c>
      <c r="B84" s="6">
        <v>45013</v>
      </c>
      <c r="C84" s="7" t="s">
        <v>11</v>
      </c>
      <c r="D84" s="8">
        <v>14</v>
      </c>
      <c r="E84" s="5" t="str">
        <f>VLOOKUP(D84,Klienci!$B$2:$C$25,2,0)</f>
        <v>R.MALINOWSKI MILANOWEK</v>
      </c>
      <c r="F84" s="5" t="str">
        <f>VLOOKUP(E84,Klienci!$C$2:$D$25,2,0)</f>
        <v>zakład przemysłowy</v>
      </c>
      <c r="G84" s="5" t="str">
        <f>VLOOKUP(E84,Klienci!$C$2:$E$25,3,0)</f>
        <v>centralny i wschodni</v>
      </c>
      <c r="H84" s="9">
        <v>476.66</v>
      </c>
      <c r="I84" s="9">
        <f t="shared" si="6"/>
        <v>109.63</v>
      </c>
      <c r="J84" s="9">
        <f t="shared" si="7"/>
        <v>586.29</v>
      </c>
      <c r="K84" s="6">
        <f t="shared" si="8"/>
        <v>45027</v>
      </c>
      <c r="L84" s="6">
        <v>45039</v>
      </c>
      <c r="M84" s="5">
        <f t="shared" si="9"/>
        <v>12</v>
      </c>
      <c r="N84" s="5" t="str">
        <f t="shared" si="10"/>
        <v>kw.2</v>
      </c>
      <c r="O84" s="42">
        <f t="shared" si="11"/>
        <v>3</v>
      </c>
    </row>
    <row r="85" spans="1:15" x14ac:dyDescent="0.2">
      <c r="A85" s="5">
        <v>84</v>
      </c>
      <c r="B85" s="6">
        <v>45016</v>
      </c>
      <c r="C85" s="7" t="s">
        <v>12</v>
      </c>
      <c r="D85" s="8">
        <v>3</v>
      </c>
      <c r="E85" s="5" t="str">
        <f>VLOOKUP(D85,Klienci!$B$2:$C$25,2,0)</f>
        <v>WIGA SZCZECIN</v>
      </c>
      <c r="F85" s="5" t="str">
        <f>VLOOKUP(E85,Klienci!$C$2:$D$25,2,0)</f>
        <v>dealer autoryzowany</v>
      </c>
      <c r="G85" s="5" t="str">
        <f>VLOOKUP(E85,Klienci!$C$2:$E$25,3,0)</f>
        <v>północny</v>
      </c>
      <c r="H85" s="9">
        <v>8297.2099999999991</v>
      </c>
      <c r="I85" s="9">
        <f t="shared" si="6"/>
        <v>1908.36</v>
      </c>
      <c r="J85" s="9">
        <f t="shared" si="7"/>
        <v>10205.57</v>
      </c>
      <c r="K85" s="6">
        <f t="shared" si="8"/>
        <v>45046</v>
      </c>
      <c r="L85" s="6">
        <v>45043</v>
      </c>
      <c r="M85" s="5">
        <f t="shared" si="9"/>
        <v>-3</v>
      </c>
      <c r="N85" s="5" t="str">
        <f t="shared" si="10"/>
        <v>kw.2</v>
      </c>
      <c r="O85" s="42">
        <f t="shared" si="11"/>
        <v>6</v>
      </c>
    </row>
    <row r="86" spans="1:15" x14ac:dyDescent="0.2">
      <c r="A86" s="5">
        <v>85</v>
      </c>
      <c r="B86" s="6">
        <v>45016</v>
      </c>
      <c r="C86" s="7" t="s">
        <v>11</v>
      </c>
      <c r="D86" s="8">
        <v>7</v>
      </c>
      <c r="E86" s="5" t="str">
        <f>VLOOKUP(D86,Klienci!$B$2:$C$25,2,0)</f>
        <v>GIRGOPOL GDANSK</v>
      </c>
      <c r="F86" s="5" t="str">
        <f>VLOOKUP(E86,Klienci!$C$2:$D$25,2,0)</f>
        <v>inna hurtownia</v>
      </c>
      <c r="G86" s="5" t="str">
        <f>VLOOKUP(E86,Klienci!$C$2:$E$25,3,0)</f>
        <v>północny</v>
      </c>
      <c r="H86" s="9">
        <v>4310.03</v>
      </c>
      <c r="I86" s="9">
        <f t="shared" si="6"/>
        <v>991.31</v>
      </c>
      <c r="J86" s="9">
        <f t="shared" si="7"/>
        <v>5301.34</v>
      </c>
      <c r="K86" s="6">
        <f t="shared" si="8"/>
        <v>45037</v>
      </c>
      <c r="L86" s="6">
        <v>45036</v>
      </c>
      <c r="M86" s="5">
        <f t="shared" si="9"/>
        <v>-1</v>
      </c>
      <c r="N86" s="5" t="str">
        <f t="shared" si="10"/>
        <v>kw.2</v>
      </c>
      <c r="O86" s="42">
        <f t="shared" si="11"/>
        <v>6</v>
      </c>
    </row>
    <row r="87" spans="1:15" x14ac:dyDescent="0.2">
      <c r="A87" s="5">
        <v>86</v>
      </c>
      <c r="B87" s="6">
        <v>45018</v>
      </c>
      <c r="C87" s="7" t="s">
        <v>12</v>
      </c>
      <c r="D87" s="8">
        <v>6</v>
      </c>
      <c r="E87" s="5" t="str">
        <f>VLOOKUP(D87,Klienci!$B$2:$C$25,2,0)</f>
        <v>WSCHOD BIALYSTOK</v>
      </c>
      <c r="F87" s="5" t="str">
        <f>VLOOKUP(E87,Klienci!$C$2:$D$25,2,0)</f>
        <v>dealer autoryzowany</v>
      </c>
      <c r="G87" s="5" t="str">
        <f>VLOOKUP(E87,Klienci!$C$2:$E$25,3,0)</f>
        <v>centralny i wschodni</v>
      </c>
      <c r="H87" s="9">
        <v>3052.51</v>
      </c>
      <c r="I87" s="9">
        <f t="shared" si="6"/>
        <v>702.08</v>
      </c>
      <c r="J87" s="9">
        <f t="shared" si="7"/>
        <v>3754.59</v>
      </c>
      <c r="K87" s="6">
        <f t="shared" si="8"/>
        <v>45048</v>
      </c>
      <c r="L87" s="6">
        <v>45051</v>
      </c>
      <c r="M87" s="5">
        <f t="shared" si="9"/>
        <v>3</v>
      </c>
      <c r="N87" s="5" t="str">
        <f t="shared" si="10"/>
        <v>kw.2</v>
      </c>
      <c r="O87" s="42">
        <f t="shared" si="11"/>
        <v>1</v>
      </c>
    </row>
    <row r="88" spans="1:15" x14ac:dyDescent="0.2">
      <c r="A88" s="5">
        <v>87</v>
      </c>
      <c r="B88" s="6">
        <v>45019</v>
      </c>
      <c r="C88" s="7" t="s">
        <v>11</v>
      </c>
      <c r="D88" s="8">
        <v>3</v>
      </c>
      <c r="E88" s="5" t="str">
        <f>VLOOKUP(D88,Klienci!$B$2:$C$25,2,0)</f>
        <v>WIGA SZCZECIN</v>
      </c>
      <c r="F88" s="5" t="str">
        <f>VLOOKUP(E88,Klienci!$C$2:$D$25,2,0)</f>
        <v>dealer autoryzowany</v>
      </c>
      <c r="G88" s="5" t="str">
        <f>VLOOKUP(E88,Klienci!$C$2:$E$25,3,0)</f>
        <v>północny</v>
      </c>
      <c r="H88" s="9">
        <v>7609.02</v>
      </c>
      <c r="I88" s="9">
        <f t="shared" si="6"/>
        <v>1750.07</v>
      </c>
      <c r="J88" s="9">
        <f t="shared" si="7"/>
        <v>9359.09</v>
      </c>
      <c r="K88" s="6">
        <f t="shared" si="8"/>
        <v>45049</v>
      </c>
      <c r="L88" s="6">
        <v>45061</v>
      </c>
      <c r="M88" s="5">
        <f t="shared" si="9"/>
        <v>12</v>
      </c>
      <c r="N88" s="5" t="str">
        <f t="shared" si="10"/>
        <v>kw.2</v>
      </c>
      <c r="O88" s="42">
        <f t="shared" si="11"/>
        <v>2</v>
      </c>
    </row>
    <row r="89" spans="1:15" x14ac:dyDescent="0.2">
      <c r="A89" s="5">
        <v>88</v>
      </c>
      <c r="B89" s="6">
        <v>45021</v>
      </c>
      <c r="C89" s="7" t="s">
        <v>12</v>
      </c>
      <c r="D89" s="8">
        <v>9</v>
      </c>
      <c r="E89" s="5" t="str">
        <f>VLOOKUP(D89,Klienci!$B$2:$C$25,2,0)</f>
        <v>TRATWA BRWINOW</v>
      </c>
      <c r="F89" s="5" t="str">
        <f>VLOOKUP(E89,Klienci!$C$2:$D$25,2,0)</f>
        <v>inna hurtownia</v>
      </c>
      <c r="G89" s="5" t="str">
        <f>VLOOKUP(E89,Klienci!$C$2:$E$25,3,0)</f>
        <v>centralny i wschodni</v>
      </c>
      <c r="H89" s="9">
        <v>3246.47</v>
      </c>
      <c r="I89" s="9">
        <f t="shared" si="6"/>
        <v>746.69</v>
      </c>
      <c r="J89" s="9">
        <f t="shared" si="7"/>
        <v>3993.16</v>
      </c>
      <c r="K89" s="6">
        <f t="shared" si="8"/>
        <v>45042</v>
      </c>
      <c r="L89" s="6">
        <v>45043</v>
      </c>
      <c r="M89" s="5">
        <f t="shared" si="9"/>
        <v>1</v>
      </c>
      <c r="N89" s="5" t="str">
        <f t="shared" si="10"/>
        <v>kw.2</v>
      </c>
      <c r="O89" s="42">
        <f t="shared" si="11"/>
        <v>4</v>
      </c>
    </row>
    <row r="90" spans="1:15" x14ac:dyDescent="0.2">
      <c r="A90" s="5">
        <v>89</v>
      </c>
      <c r="B90" s="6">
        <v>45022</v>
      </c>
      <c r="C90" s="7" t="s">
        <v>11</v>
      </c>
      <c r="D90" s="8">
        <v>20</v>
      </c>
      <c r="E90" s="5" t="str">
        <f>VLOOKUP(D90,Klienci!$B$2:$C$25,2,0)</f>
        <v>R.JAWORSKI WROCLAW</v>
      </c>
      <c r="F90" s="5" t="str">
        <f>VLOOKUP(E90,Klienci!$C$2:$D$25,2,0)</f>
        <v>inna hurtownia</v>
      </c>
      <c r="G90" s="5" t="str">
        <f>VLOOKUP(E90,Klienci!$C$2:$E$25,3,0)</f>
        <v>zachodni</v>
      </c>
      <c r="H90" s="9">
        <v>4368.47</v>
      </c>
      <c r="I90" s="9">
        <f t="shared" si="6"/>
        <v>1004.75</v>
      </c>
      <c r="J90" s="9">
        <f t="shared" si="7"/>
        <v>5373.22</v>
      </c>
      <c r="K90" s="6">
        <f t="shared" si="8"/>
        <v>45043</v>
      </c>
      <c r="L90" s="6">
        <v>45050</v>
      </c>
      <c r="M90" s="5">
        <f t="shared" si="9"/>
        <v>7</v>
      </c>
      <c r="N90" s="5" t="str">
        <f t="shared" si="10"/>
        <v>kw.2</v>
      </c>
      <c r="O90" s="42">
        <f t="shared" si="11"/>
        <v>5</v>
      </c>
    </row>
    <row r="91" spans="1:15" x14ac:dyDescent="0.2">
      <c r="A91" s="5">
        <v>90</v>
      </c>
      <c r="B91" s="6">
        <v>45023</v>
      </c>
      <c r="C91" s="7" t="s">
        <v>11</v>
      </c>
      <c r="D91" s="8">
        <v>4</v>
      </c>
      <c r="E91" s="5" t="str">
        <f>VLOOKUP(D91,Klienci!$B$2:$C$25,2,0)</f>
        <v>KAR-PEK POZNAN</v>
      </c>
      <c r="F91" s="5" t="str">
        <f>VLOOKUP(E91,Klienci!$C$2:$D$25,2,0)</f>
        <v>dealer autoryzowany</v>
      </c>
      <c r="G91" s="5" t="str">
        <f>VLOOKUP(E91,Klienci!$C$2:$E$25,3,0)</f>
        <v>zachodni</v>
      </c>
      <c r="H91" s="9">
        <v>19815.36</v>
      </c>
      <c r="I91" s="9">
        <f t="shared" si="6"/>
        <v>4557.53</v>
      </c>
      <c r="J91" s="9">
        <f t="shared" si="7"/>
        <v>24372.89</v>
      </c>
      <c r="K91" s="6">
        <f t="shared" si="8"/>
        <v>45053</v>
      </c>
      <c r="L91" s="6">
        <v>45051</v>
      </c>
      <c r="M91" s="5">
        <f t="shared" si="9"/>
        <v>-2</v>
      </c>
      <c r="N91" s="5" t="str">
        <f t="shared" si="10"/>
        <v>kw.2</v>
      </c>
      <c r="O91" s="42">
        <f t="shared" si="11"/>
        <v>6</v>
      </c>
    </row>
    <row r="92" spans="1:15" x14ac:dyDescent="0.2">
      <c r="A92" s="5">
        <v>91</v>
      </c>
      <c r="B92" s="6">
        <v>45026</v>
      </c>
      <c r="C92" s="7" t="s">
        <v>11</v>
      </c>
      <c r="D92" s="8">
        <v>11</v>
      </c>
      <c r="E92" s="5" t="str">
        <f>VLOOKUP(D92,Klienci!$B$2:$C$25,2,0)</f>
        <v>CAZAR WARSZAWA</v>
      </c>
      <c r="F92" s="5" t="str">
        <f>VLOOKUP(E92,Klienci!$C$2:$D$25,2,0)</f>
        <v>zakład przemysłowy</v>
      </c>
      <c r="G92" s="5" t="str">
        <f>VLOOKUP(E92,Klienci!$C$2:$E$25,3,0)</f>
        <v>centralny i wschodni</v>
      </c>
      <c r="H92" s="9">
        <v>700.6</v>
      </c>
      <c r="I92" s="9">
        <f t="shared" si="6"/>
        <v>161.13999999999999</v>
      </c>
      <c r="J92" s="9">
        <f t="shared" si="7"/>
        <v>861.74</v>
      </c>
      <c r="K92" s="6">
        <f t="shared" si="8"/>
        <v>45040</v>
      </c>
      <c r="L92" s="6">
        <v>45052</v>
      </c>
      <c r="M92" s="5">
        <f t="shared" si="9"/>
        <v>12</v>
      </c>
      <c r="N92" s="5" t="str">
        <f t="shared" si="10"/>
        <v>kw.2</v>
      </c>
      <c r="O92" s="42">
        <f t="shared" si="11"/>
        <v>2</v>
      </c>
    </row>
    <row r="93" spans="1:15" x14ac:dyDescent="0.2">
      <c r="A93" s="5">
        <v>92</v>
      </c>
      <c r="B93" s="6">
        <v>45027</v>
      </c>
      <c r="C93" s="7" t="s">
        <v>11</v>
      </c>
      <c r="D93" s="8">
        <v>2</v>
      </c>
      <c r="E93" s="5" t="str">
        <f>VLOOKUP(D93,Klienci!$B$2:$C$25,2,0)</f>
        <v>O.W.P.T. POZNAN</v>
      </c>
      <c r="F93" s="5" t="str">
        <f>VLOOKUP(E93,Klienci!$C$2:$D$25,2,0)</f>
        <v>dealer autoryzowany</v>
      </c>
      <c r="G93" s="5" t="str">
        <f>VLOOKUP(E93,Klienci!$C$2:$E$25,3,0)</f>
        <v>zachodni</v>
      </c>
      <c r="H93" s="9">
        <v>9734.6299999999992</v>
      </c>
      <c r="I93" s="9">
        <f t="shared" si="6"/>
        <v>2238.96</v>
      </c>
      <c r="J93" s="9">
        <f t="shared" si="7"/>
        <v>11973.59</v>
      </c>
      <c r="K93" s="6">
        <f t="shared" si="8"/>
        <v>45057</v>
      </c>
      <c r="L93" s="6">
        <v>45063</v>
      </c>
      <c r="M93" s="5">
        <f t="shared" si="9"/>
        <v>6</v>
      </c>
      <c r="N93" s="5" t="str">
        <f t="shared" si="10"/>
        <v>kw.2</v>
      </c>
      <c r="O93" s="42">
        <f t="shared" si="11"/>
        <v>3</v>
      </c>
    </row>
    <row r="94" spans="1:15" x14ac:dyDescent="0.2">
      <c r="A94" s="5">
        <v>93</v>
      </c>
      <c r="B94" s="6">
        <v>45028</v>
      </c>
      <c r="C94" s="7" t="s">
        <v>11</v>
      </c>
      <c r="D94" s="8">
        <v>3</v>
      </c>
      <c r="E94" s="5" t="str">
        <f>VLOOKUP(D94,Klienci!$B$2:$C$25,2,0)</f>
        <v>WIGA SZCZECIN</v>
      </c>
      <c r="F94" s="5" t="str">
        <f>VLOOKUP(E94,Klienci!$C$2:$D$25,2,0)</f>
        <v>dealer autoryzowany</v>
      </c>
      <c r="G94" s="5" t="str">
        <f>VLOOKUP(E94,Klienci!$C$2:$E$25,3,0)</f>
        <v>północny</v>
      </c>
      <c r="H94" s="9">
        <v>9572.76</v>
      </c>
      <c r="I94" s="9">
        <f t="shared" si="6"/>
        <v>2201.73</v>
      </c>
      <c r="J94" s="9">
        <f t="shared" si="7"/>
        <v>11774.49</v>
      </c>
      <c r="K94" s="6">
        <f t="shared" si="8"/>
        <v>45058</v>
      </c>
      <c r="L94" s="6">
        <v>45073</v>
      </c>
      <c r="M94" s="5">
        <f t="shared" si="9"/>
        <v>15</v>
      </c>
      <c r="N94" s="5" t="str">
        <f t="shared" si="10"/>
        <v>kw.2</v>
      </c>
      <c r="O94" s="42">
        <f t="shared" si="11"/>
        <v>4</v>
      </c>
    </row>
    <row r="95" spans="1:15" x14ac:dyDescent="0.2">
      <c r="A95" s="5">
        <v>94</v>
      </c>
      <c r="B95" s="6">
        <v>45031</v>
      </c>
      <c r="C95" s="7" t="s">
        <v>11</v>
      </c>
      <c r="D95" s="8">
        <v>14</v>
      </c>
      <c r="E95" s="5" t="str">
        <f>VLOOKUP(D95,Klienci!$B$2:$C$25,2,0)</f>
        <v>R.MALINOWSKI MILANOWEK</v>
      </c>
      <c r="F95" s="5" t="str">
        <f>VLOOKUP(E95,Klienci!$C$2:$D$25,2,0)</f>
        <v>zakład przemysłowy</v>
      </c>
      <c r="G95" s="5" t="str">
        <f>VLOOKUP(E95,Klienci!$C$2:$E$25,3,0)</f>
        <v>centralny i wschodni</v>
      </c>
      <c r="H95" s="9">
        <v>1406.1</v>
      </c>
      <c r="I95" s="9">
        <f t="shared" si="6"/>
        <v>323.39999999999998</v>
      </c>
      <c r="J95" s="9">
        <f t="shared" si="7"/>
        <v>1729.5</v>
      </c>
      <c r="K95" s="6">
        <f t="shared" si="8"/>
        <v>45045</v>
      </c>
      <c r="L95" s="6">
        <v>45048</v>
      </c>
      <c r="M95" s="5">
        <f t="shared" si="9"/>
        <v>3</v>
      </c>
      <c r="N95" s="5" t="str">
        <f t="shared" si="10"/>
        <v>kw.2</v>
      </c>
      <c r="O95" s="42">
        <f t="shared" si="11"/>
        <v>7</v>
      </c>
    </row>
    <row r="96" spans="1:15" x14ac:dyDescent="0.2">
      <c r="A96" s="5">
        <v>95</v>
      </c>
      <c r="B96" s="6">
        <v>45035</v>
      </c>
      <c r="C96" s="7" t="s">
        <v>11</v>
      </c>
      <c r="D96" s="8">
        <v>3</v>
      </c>
      <c r="E96" s="5" t="str">
        <f>VLOOKUP(D96,Klienci!$B$2:$C$25,2,0)</f>
        <v>WIGA SZCZECIN</v>
      </c>
      <c r="F96" s="5" t="str">
        <f>VLOOKUP(E96,Klienci!$C$2:$D$25,2,0)</f>
        <v>dealer autoryzowany</v>
      </c>
      <c r="G96" s="5" t="str">
        <f>VLOOKUP(E96,Klienci!$C$2:$E$25,3,0)</f>
        <v>północny</v>
      </c>
      <c r="H96" s="9">
        <v>10736.11</v>
      </c>
      <c r="I96" s="9">
        <f t="shared" si="6"/>
        <v>2469.31</v>
      </c>
      <c r="J96" s="9">
        <f t="shared" si="7"/>
        <v>13205.42</v>
      </c>
      <c r="K96" s="6">
        <f t="shared" si="8"/>
        <v>45065</v>
      </c>
      <c r="L96" s="6">
        <v>45065</v>
      </c>
      <c r="M96" s="5">
        <f t="shared" si="9"/>
        <v>0</v>
      </c>
      <c r="N96" s="5" t="str">
        <f t="shared" si="10"/>
        <v>kw.2</v>
      </c>
      <c r="O96" s="42">
        <f t="shared" si="11"/>
        <v>4</v>
      </c>
    </row>
    <row r="97" spans="1:15" x14ac:dyDescent="0.2">
      <c r="A97" s="5">
        <v>96</v>
      </c>
      <c r="B97" s="6">
        <v>45035</v>
      </c>
      <c r="C97" s="7" t="s">
        <v>11</v>
      </c>
      <c r="D97" s="8">
        <v>11</v>
      </c>
      <c r="E97" s="5" t="str">
        <f>VLOOKUP(D97,Klienci!$B$2:$C$25,2,0)</f>
        <v>CAZAR WARSZAWA</v>
      </c>
      <c r="F97" s="5" t="str">
        <f>VLOOKUP(E97,Klienci!$C$2:$D$25,2,0)</f>
        <v>zakład przemysłowy</v>
      </c>
      <c r="G97" s="5" t="str">
        <f>VLOOKUP(E97,Klienci!$C$2:$E$25,3,0)</f>
        <v>centralny i wschodni</v>
      </c>
      <c r="H97" s="9">
        <v>1498.36</v>
      </c>
      <c r="I97" s="9">
        <f t="shared" si="6"/>
        <v>344.62</v>
      </c>
      <c r="J97" s="9">
        <f t="shared" si="7"/>
        <v>1842.98</v>
      </c>
      <c r="K97" s="6">
        <f t="shared" si="8"/>
        <v>45049</v>
      </c>
      <c r="L97" s="6">
        <v>45061</v>
      </c>
      <c r="M97" s="5">
        <f t="shared" si="9"/>
        <v>12</v>
      </c>
      <c r="N97" s="5" t="str">
        <f t="shared" si="10"/>
        <v>kw.2</v>
      </c>
      <c r="O97" s="42">
        <f t="shared" si="11"/>
        <v>4</v>
      </c>
    </row>
    <row r="98" spans="1:15" x14ac:dyDescent="0.2">
      <c r="A98" s="5">
        <v>97</v>
      </c>
      <c r="B98" s="6">
        <v>45035</v>
      </c>
      <c r="C98" s="7" t="s">
        <v>11</v>
      </c>
      <c r="D98" s="8">
        <v>17</v>
      </c>
      <c r="E98" s="5" t="str">
        <f>VLOOKUP(D98,Klienci!$B$2:$C$25,2,0)</f>
        <v>GARIA OLSZTYN</v>
      </c>
      <c r="F98" s="5" t="str">
        <f>VLOOKUP(E98,Klienci!$C$2:$D$25,2,0)</f>
        <v>dealer autoryzowany</v>
      </c>
      <c r="G98" s="5" t="str">
        <f>VLOOKUP(E98,Klienci!$C$2:$E$25,3,0)</f>
        <v>północny</v>
      </c>
      <c r="H98" s="9">
        <v>8387.73</v>
      </c>
      <c r="I98" s="9">
        <f t="shared" si="6"/>
        <v>1929.18</v>
      </c>
      <c r="J98" s="9">
        <f t="shared" si="7"/>
        <v>10316.91</v>
      </c>
      <c r="K98" s="6">
        <f t="shared" si="8"/>
        <v>45065</v>
      </c>
      <c r="L98" s="6">
        <v>45065</v>
      </c>
      <c r="M98" s="5">
        <f t="shared" si="9"/>
        <v>0</v>
      </c>
      <c r="N98" s="5" t="str">
        <f t="shared" si="10"/>
        <v>kw.2</v>
      </c>
      <c r="O98" s="42">
        <f t="shared" si="11"/>
        <v>4</v>
      </c>
    </row>
    <row r="99" spans="1:15" x14ac:dyDescent="0.2">
      <c r="A99" s="5">
        <v>98</v>
      </c>
      <c r="B99" s="6">
        <v>45036</v>
      </c>
      <c r="C99" s="7" t="s">
        <v>12</v>
      </c>
      <c r="D99" s="8">
        <v>20</v>
      </c>
      <c r="E99" s="5" t="str">
        <f>VLOOKUP(D99,Klienci!$B$2:$C$25,2,0)</f>
        <v>R.JAWORSKI WROCLAW</v>
      </c>
      <c r="F99" s="5" t="str">
        <f>VLOOKUP(E99,Klienci!$C$2:$D$25,2,0)</f>
        <v>inna hurtownia</v>
      </c>
      <c r="G99" s="5" t="str">
        <f>VLOOKUP(E99,Klienci!$C$2:$E$25,3,0)</f>
        <v>zachodni</v>
      </c>
      <c r="H99" s="9">
        <v>5557.52</v>
      </c>
      <c r="I99" s="9">
        <f t="shared" si="6"/>
        <v>1278.23</v>
      </c>
      <c r="J99" s="9">
        <f t="shared" si="7"/>
        <v>6835.75</v>
      </c>
      <c r="K99" s="6">
        <f t="shared" si="8"/>
        <v>45057</v>
      </c>
      <c r="L99" s="6">
        <v>45067</v>
      </c>
      <c r="M99" s="5">
        <f t="shared" si="9"/>
        <v>10</v>
      </c>
      <c r="N99" s="5" t="str">
        <f t="shared" si="10"/>
        <v>kw.2</v>
      </c>
      <c r="O99" s="42">
        <f t="shared" si="11"/>
        <v>5</v>
      </c>
    </row>
    <row r="100" spans="1:15" x14ac:dyDescent="0.2">
      <c r="A100" s="5">
        <v>99</v>
      </c>
      <c r="B100" s="6">
        <v>45037</v>
      </c>
      <c r="C100" s="7" t="s">
        <v>11</v>
      </c>
      <c r="D100" s="8">
        <v>15</v>
      </c>
      <c r="E100" s="5" t="str">
        <f>VLOOKUP(D100,Klienci!$B$2:$C$25,2,0)</f>
        <v>T.GORAL BIALYSTOK</v>
      </c>
      <c r="F100" s="5" t="str">
        <f>VLOOKUP(E100,Klienci!$C$2:$D$25,2,0)</f>
        <v>dealer autoryzowany</v>
      </c>
      <c r="G100" s="5" t="str">
        <f>VLOOKUP(E100,Klienci!$C$2:$E$25,3,0)</f>
        <v>centralny i wschodni</v>
      </c>
      <c r="H100" s="9">
        <v>10963.39</v>
      </c>
      <c r="I100" s="9">
        <f t="shared" si="6"/>
        <v>2521.58</v>
      </c>
      <c r="J100" s="9">
        <f t="shared" si="7"/>
        <v>13484.97</v>
      </c>
      <c r="K100" s="6">
        <f t="shared" si="8"/>
        <v>45067</v>
      </c>
      <c r="L100" s="6">
        <v>45067</v>
      </c>
      <c r="M100" s="5">
        <f t="shared" si="9"/>
        <v>0</v>
      </c>
      <c r="N100" s="5" t="str">
        <f t="shared" si="10"/>
        <v>kw.2</v>
      </c>
      <c r="O100" s="42">
        <f t="shared" si="11"/>
        <v>6</v>
      </c>
    </row>
    <row r="101" spans="1:15" x14ac:dyDescent="0.2">
      <c r="A101" s="5">
        <v>100</v>
      </c>
      <c r="B101" s="6">
        <v>45038</v>
      </c>
      <c r="C101" s="7" t="s">
        <v>11</v>
      </c>
      <c r="D101" s="8">
        <v>3</v>
      </c>
      <c r="E101" s="5" t="str">
        <f>VLOOKUP(D101,Klienci!$B$2:$C$25,2,0)</f>
        <v>WIGA SZCZECIN</v>
      </c>
      <c r="F101" s="5" t="str">
        <f>VLOOKUP(E101,Klienci!$C$2:$D$25,2,0)</f>
        <v>dealer autoryzowany</v>
      </c>
      <c r="G101" s="5" t="str">
        <f>VLOOKUP(E101,Klienci!$C$2:$E$25,3,0)</f>
        <v>północny</v>
      </c>
      <c r="H101" s="9">
        <v>8991.2199999999993</v>
      </c>
      <c r="I101" s="9">
        <f t="shared" si="6"/>
        <v>2067.98</v>
      </c>
      <c r="J101" s="9">
        <f t="shared" si="7"/>
        <v>11059.199999999999</v>
      </c>
      <c r="K101" s="6">
        <f t="shared" si="8"/>
        <v>45068</v>
      </c>
      <c r="L101" s="6">
        <v>45068</v>
      </c>
      <c r="M101" s="5">
        <f t="shared" si="9"/>
        <v>0</v>
      </c>
      <c r="N101" s="5" t="str">
        <f t="shared" si="10"/>
        <v>kw.2</v>
      </c>
      <c r="O101" s="42">
        <f t="shared" si="11"/>
        <v>7</v>
      </c>
    </row>
    <row r="102" spans="1:15" x14ac:dyDescent="0.2">
      <c r="A102" s="5">
        <v>101</v>
      </c>
      <c r="B102" s="6">
        <v>45039</v>
      </c>
      <c r="C102" s="7" t="s">
        <v>12</v>
      </c>
      <c r="D102" s="8">
        <v>17</v>
      </c>
      <c r="E102" s="5" t="str">
        <f>VLOOKUP(D102,Klienci!$B$2:$C$25,2,0)</f>
        <v>GARIA OLSZTYN</v>
      </c>
      <c r="F102" s="5" t="str">
        <f>VLOOKUP(E102,Klienci!$C$2:$D$25,2,0)</f>
        <v>dealer autoryzowany</v>
      </c>
      <c r="G102" s="5" t="str">
        <f>VLOOKUP(E102,Klienci!$C$2:$E$25,3,0)</f>
        <v>północny</v>
      </c>
      <c r="H102" s="9">
        <v>5859.55</v>
      </c>
      <c r="I102" s="9">
        <f t="shared" si="6"/>
        <v>1347.7</v>
      </c>
      <c r="J102" s="9">
        <f t="shared" si="7"/>
        <v>7207.25</v>
      </c>
      <c r="K102" s="6">
        <f t="shared" si="8"/>
        <v>45069</v>
      </c>
      <c r="L102" s="6">
        <v>45078</v>
      </c>
      <c r="M102" s="5">
        <f t="shared" si="9"/>
        <v>9</v>
      </c>
      <c r="N102" s="5" t="str">
        <f t="shared" si="10"/>
        <v>kw.2</v>
      </c>
      <c r="O102" s="42">
        <f t="shared" si="11"/>
        <v>1</v>
      </c>
    </row>
    <row r="103" spans="1:15" x14ac:dyDescent="0.2">
      <c r="A103" s="5">
        <v>102</v>
      </c>
      <c r="B103" s="6">
        <v>45040</v>
      </c>
      <c r="C103" s="7" t="s">
        <v>12</v>
      </c>
      <c r="D103" s="8">
        <v>15</v>
      </c>
      <c r="E103" s="5" t="str">
        <f>VLOOKUP(D103,Klienci!$B$2:$C$25,2,0)</f>
        <v>T.GORAL BIALYSTOK</v>
      </c>
      <c r="F103" s="5" t="str">
        <f>VLOOKUP(E103,Klienci!$C$2:$D$25,2,0)</f>
        <v>dealer autoryzowany</v>
      </c>
      <c r="G103" s="5" t="str">
        <f>VLOOKUP(E103,Klienci!$C$2:$E$25,3,0)</f>
        <v>centralny i wschodni</v>
      </c>
      <c r="H103" s="9">
        <v>10203.040000000001</v>
      </c>
      <c r="I103" s="9">
        <f t="shared" si="6"/>
        <v>2346.6999999999998</v>
      </c>
      <c r="J103" s="9">
        <f t="shared" si="7"/>
        <v>12549.740000000002</v>
      </c>
      <c r="K103" s="6">
        <f t="shared" si="8"/>
        <v>45070</v>
      </c>
      <c r="L103" s="6">
        <v>45070</v>
      </c>
      <c r="M103" s="5">
        <f t="shared" si="9"/>
        <v>0</v>
      </c>
      <c r="N103" s="5" t="str">
        <f t="shared" si="10"/>
        <v>kw.2</v>
      </c>
      <c r="O103" s="42">
        <f t="shared" si="11"/>
        <v>2</v>
      </c>
    </row>
    <row r="104" spans="1:15" x14ac:dyDescent="0.2">
      <c r="A104" s="5">
        <v>103</v>
      </c>
      <c r="B104" s="6">
        <v>45042</v>
      </c>
      <c r="C104" s="7" t="s">
        <v>11</v>
      </c>
      <c r="D104" s="8">
        <v>3</v>
      </c>
      <c r="E104" s="5" t="str">
        <f>VLOOKUP(D104,Klienci!$B$2:$C$25,2,0)</f>
        <v>WIGA SZCZECIN</v>
      </c>
      <c r="F104" s="5" t="str">
        <f>VLOOKUP(E104,Klienci!$C$2:$D$25,2,0)</f>
        <v>dealer autoryzowany</v>
      </c>
      <c r="G104" s="5" t="str">
        <f>VLOOKUP(E104,Klienci!$C$2:$E$25,3,0)</f>
        <v>północny</v>
      </c>
      <c r="H104" s="9">
        <v>10474.700000000001</v>
      </c>
      <c r="I104" s="9">
        <f t="shared" si="6"/>
        <v>2409.1799999999998</v>
      </c>
      <c r="J104" s="9">
        <f t="shared" si="7"/>
        <v>12883.880000000001</v>
      </c>
      <c r="K104" s="6">
        <f t="shared" si="8"/>
        <v>45072</v>
      </c>
      <c r="L104" s="6">
        <v>45078</v>
      </c>
      <c r="M104" s="5">
        <f t="shared" si="9"/>
        <v>6</v>
      </c>
      <c r="N104" s="5" t="str">
        <f t="shared" si="10"/>
        <v>kw.2</v>
      </c>
      <c r="O104" s="42">
        <f t="shared" si="11"/>
        <v>4</v>
      </c>
    </row>
    <row r="105" spans="1:15" x14ac:dyDescent="0.2">
      <c r="A105" s="5">
        <v>104</v>
      </c>
      <c r="B105" s="6">
        <v>45043</v>
      </c>
      <c r="C105" s="7" t="s">
        <v>11</v>
      </c>
      <c r="D105" s="8">
        <v>8</v>
      </c>
      <c r="E105" s="5" t="str">
        <f>VLOOKUP(D105,Klienci!$B$2:$C$25,2,0)</f>
        <v>SKALA BIELSKO-BIALA</v>
      </c>
      <c r="F105" s="5" t="str">
        <f>VLOOKUP(E105,Klienci!$C$2:$D$25,2,0)</f>
        <v>inna hurtownia</v>
      </c>
      <c r="G105" s="5" t="str">
        <f>VLOOKUP(E105,Klienci!$C$2:$E$25,3,0)</f>
        <v>południowy</v>
      </c>
      <c r="H105" s="9">
        <v>4679.51</v>
      </c>
      <c r="I105" s="9">
        <f t="shared" si="6"/>
        <v>1076.29</v>
      </c>
      <c r="J105" s="9">
        <f t="shared" si="7"/>
        <v>5755.8</v>
      </c>
      <c r="K105" s="6">
        <f t="shared" si="8"/>
        <v>45064</v>
      </c>
      <c r="L105" s="6">
        <v>45064</v>
      </c>
      <c r="M105" s="5">
        <f t="shared" si="9"/>
        <v>0</v>
      </c>
      <c r="N105" s="5" t="str">
        <f t="shared" si="10"/>
        <v>kw.2</v>
      </c>
      <c r="O105" s="42">
        <f t="shared" si="11"/>
        <v>5</v>
      </c>
    </row>
    <row r="106" spans="1:15" x14ac:dyDescent="0.2">
      <c r="A106" s="5">
        <v>105</v>
      </c>
      <c r="B106" s="6">
        <v>45046</v>
      </c>
      <c r="C106" s="7" t="s">
        <v>11</v>
      </c>
      <c r="D106" s="8">
        <v>22</v>
      </c>
      <c r="E106" s="5" t="str">
        <f>VLOOKUP(D106,Klienci!$B$2:$C$25,2,0)</f>
        <v>OMEGA KATOWICE</v>
      </c>
      <c r="F106" s="5" t="str">
        <f>VLOOKUP(E106,Klienci!$C$2:$D$25,2,0)</f>
        <v>zakład przemysłowy</v>
      </c>
      <c r="G106" s="5" t="str">
        <f>VLOOKUP(E106,Klienci!$C$2:$E$25,3,0)</f>
        <v>południowy</v>
      </c>
      <c r="H106" s="9">
        <v>1350.64</v>
      </c>
      <c r="I106" s="9">
        <f t="shared" si="6"/>
        <v>310.64999999999998</v>
      </c>
      <c r="J106" s="9">
        <f t="shared" si="7"/>
        <v>1661.29</v>
      </c>
      <c r="K106" s="6">
        <f t="shared" si="8"/>
        <v>45060</v>
      </c>
      <c r="L106" s="6">
        <v>45052</v>
      </c>
      <c r="M106" s="5">
        <f t="shared" si="9"/>
        <v>-8</v>
      </c>
      <c r="N106" s="5" t="str">
        <f t="shared" si="10"/>
        <v>kw.2</v>
      </c>
      <c r="O106" s="42">
        <f t="shared" si="11"/>
        <v>1</v>
      </c>
    </row>
    <row r="107" spans="1:15" x14ac:dyDescent="0.2">
      <c r="A107" s="5">
        <v>106</v>
      </c>
      <c r="B107" s="6">
        <v>45049</v>
      </c>
      <c r="C107" s="7" t="s">
        <v>11</v>
      </c>
      <c r="D107" s="8">
        <v>11</v>
      </c>
      <c r="E107" s="5" t="str">
        <f>VLOOKUP(D107,Klienci!$B$2:$C$25,2,0)</f>
        <v>CAZAR WARSZAWA</v>
      </c>
      <c r="F107" s="5" t="str">
        <f>VLOOKUP(E107,Klienci!$C$2:$D$25,2,0)</f>
        <v>zakład przemysłowy</v>
      </c>
      <c r="G107" s="5" t="str">
        <f>VLOOKUP(E107,Klienci!$C$2:$E$25,3,0)</f>
        <v>centralny i wschodni</v>
      </c>
      <c r="H107" s="9">
        <v>1118.6600000000001</v>
      </c>
      <c r="I107" s="9">
        <f t="shared" si="6"/>
        <v>257.29000000000002</v>
      </c>
      <c r="J107" s="9">
        <f t="shared" si="7"/>
        <v>1375.95</v>
      </c>
      <c r="K107" s="6">
        <f t="shared" si="8"/>
        <v>45063</v>
      </c>
      <c r="L107" s="6">
        <v>45090</v>
      </c>
      <c r="M107" s="5">
        <f t="shared" si="9"/>
        <v>27</v>
      </c>
      <c r="N107" s="5" t="str">
        <f t="shared" si="10"/>
        <v>kw.2</v>
      </c>
      <c r="O107" s="42">
        <f t="shared" si="11"/>
        <v>4</v>
      </c>
    </row>
    <row r="108" spans="1:15" x14ac:dyDescent="0.2">
      <c r="A108" s="5">
        <v>107</v>
      </c>
      <c r="B108" s="6">
        <v>45049</v>
      </c>
      <c r="C108" s="7" t="s">
        <v>11</v>
      </c>
      <c r="D108" s="8">
        <v>11</v>
      </c>
      <c r="E108" s="5" t="str">
        <f>VLOOKUP(D108,Klienci!$B$2:$C$25,2,0)</f>
        <v>CAZAR WARSZAWA</v>
      </c>
      <c r="F108" s="5" t="str">
        <f>VLOOKUP(E108,Klienci!$C$2:$D$25,2,0)</f>
        <v>zakład przemysłowy</v>
      </c>
      <c r="G108" s="5" t="str">
        <f>VLOOKUP(E108,Klienci!$C$2:$E$25,3,0)</f>
        <v>centralny i wschodni</v>
      </c>
      <c r="H108" s="9">
        <v>997.12</v>
      </c>
      <c r="I108" s="9">
        <f t="shared" si="6"/>
        <v>229.34</v>
      </c>
      <c r="J108" s="9">
        <f t="shared" si="7"/>
        <v>1226.46</v>
      </c>
      <c r="K108" s="6">
        <f t="shared" si="8"/>
        <v>45063</v>
      </c>
      <c r="L108" s="6">
        <v>45083</v>
      </c>
      <c r="M108" s="5">
        <f t="shared" si="9"/>
        <v>20</v>
      </c>
      <c r="N108" s="5" t="str">
        <f t="shared" si="10"/>
        <v>kw.2</v>
      </c>
      <c r="O108" s="42">
        <f t="shared" si="11"/>
        <v>4</v>
      </c>
    </row>
    <row r="109" spans="1:15" x14ac:dyDescent="0.2">
      <c r="A109" s="5">
        <v>108</v>
      </c>
      <c r="B109" s="6">
        <v>45050</v>
      </c>
      <c r="C109" s="7" t="s">
        <v>11</v>
      </c>
      <c r="D109" s="8">
        <v>3</v>
      </c>
      <c r="E109" s="5" t="str">
        <f>VLOOKUP(D109,Klienci!$B$2:$C$25,2,0)</f>
        <v>WIGA SZCZECIN</v>
      </c>
      <c r="F109" s="5" t="str">
        <f>VLOOKUP(E109,Klienci!$C$2:$D$25,2,0)</f>
        <v>dealer autoryzowany</v>
      </c>
      <c r="G109" s="5" t="str">
        <f>VLOOKUP(E109,Klienci!$C$2:$E$25,3,0)</f>
        <v>północny</v>
      </c>
      <c r="H109" s="9">
        <v>10234.31</v>
      </c>
      <c r="I109" s="9">
        <f t="shared" si="6"/>
        <v>2353.89</v>
      </c>
      <c r="J109" s="9">
        <f t="shared" si="7"/>
        <v>12588.199999999999</v>
      </c>
      <c r="K109" s="6">
        <f t="shared" si="8"/>
        <v>45081</v>
      </c>
      <c r="L109" s="6">
        <v>45083</v>
      </c>
      <c r="M109" s="5">
        <f t="shared" si="9"/>
        <v>2</v>
      </c>
      <c r="N109" s="5" t="str">
        <f t="shared" si="10"/>
        <v>kw.2</v>
      </c>
      <c r="O109" s="42">
        <f t="shared" si="11"/>
        <v>5</v>
      </c>
    </row>
    <row r="110" spans="1:15" x14ac:dyDescent="0.2">
      <c r="A110" s="5">
        <v>109</v>
      </c>
      <c r="B110" s="6">
        <v>45051</v>
      </c>
      <c r="C110" s="7" t="s">
        <v>12</v>
      </c>
      <c r="D110" s="8">
        <v>3</v>
      </c>
      <c r="E110" s="5" t="str">
        <f>VLOOKUP(D110,Klienci!$B$2:$C$25,2,0)</f>
        <v>WIGA SZCZECIN</v>
      </c>
      <c r="F110" s="5" t="str">
        <f>VLOOKUP(E110,Klienci!$C$2:$D$25,2,0)</f>
        <v>dealer autoryzowany</v>
      </c>
      <c r="G110" s="5" t="str">
        <f>VLOOKUP(E110,Klienci!$C$2:$E$25,3,0)</f>
        <v>północny</v>
      </c>
      <c r="H110" s="9">
        <v>10675.28</v>
      </c>
      <c r="I110" s="9">
        <f t="shared" si="6"/>
        <v>2455.31</v>
      </c>
      <c r="J110" s="9">
        <f t="shared" si="7"/>
        <v>13130.59</v>
      </c>
      <c r="K110" s="6">
        <f t="shared" si="8"/>
        <v>45082</v>
      </c>
      <c r="L110" s="6">
        <v>45078</v>
      </c>
      <c r="M110" s="5">
        <f t="shared" si="9"/>
        <v>-4</v>
      </c>
      <c r="N110" s="5" t="str">
        <f t="shared" si="10"/>
        <v>kw.2</v>
      </c>
      <c r="O110" s="42">
        <f t="shared" si="11"/>
        <v>6</v>
      </c>
    </row>
    <row r="111" spans="1:15" x14ac:dyDescent="0.2">
      <c r="A111" s="5">
        <v>110</v>
      </c>
      <c r="B111" s="6">
        <v>45052</v>
      </c>
      <c r="C111" s="7" t="s">
        <v>11</v>
      </c>
      <c r="D111" s="8">
        <v>3</v>
      </c>
      <c r="E111" s="5" t="str">
        <f>VLOOKUP(D111,Klienci!$B$2:$C$25,2,0)</f>
        <v>WIGA SZCZECIN</v>
      </c>
      <c r="F111" s="5" t="str">
        <f>VLOOKUP(E111,Klienci!$C$2:$D$25,2,0)</f>
        <v>dealer autoryzowany</v>
      </c>
      <c r="G111" s="5" t="str">
        <f>VLOOKUP(E111,Klienci!$C$2:$E$25,3,0)</f>
        <v>północny</v>
      </c>
      <c r="H111" s="9">
        <v>9262.6200000000008</v>
      </c>
      <c r="I111" s="9">
        <f t="shared" si="6"/>
        <v>2130.4</v>
      </c>
      <c r="J111" s="9">
        <f t="shared" si="7"/>
        <v>11393.02</v>
      </c>
      <c r="K111" s="6">
        <f t="shared" si="8"/>
        <v>45083</v>
      </c>
      <c r="L111" s="6">
        <v>45094</v>
      </c>
      <c r="M111" s="5">
        <f t="shared" si="9"/>
        <v>11</v>
      </c>
      <c r="N111" s="5" t="str">
        <f t="shared" si="10"/>
        <v>kw.2</v>
      </c>
      <c r="O111" s="42">
        <f t="shared" si="11"/>
        <v>7</v>
      </c>
    </row>
    <row r="112" spans="1:15" x14ac:dyDescent="0.2">
      <c r="A112" s="5">
        <v>111</v>
      </c>
      <c r="B112" s="6">
        <v>45052</v>
      </c>
      <c r="C112" s="7" t="s">
        <v>12</v>
      </c>
      <c r="D112" s="8">
        <v>20</v>
      </c>
      <c r="E112" s="5" t="str">
        <f>VLOOKUP(D112,Klienci!$B$2:$C$25,2,0)</f>
        <v>R.JAWORSKI WROCLAW</v>
      </c>
      <c r="F112" s="5" t="str">
        <f>VLOOKUP(E112,Klienci!$C$2:$D$25,2,0)</f>
        <v>inna hurtownia</v>
      </c>
      <c r="G112" s="5" t="str">
        <f>VLOOKUP(E112,Klienci!$C$2:$E$25,3,0)</f>
        <v>zachodni</v>
      </c>
      <c r="H112" s="9">
        <v>5047.3</v>
      </c>
      <c r="I112" s="9">
        <f t="shared" si="6"/>
        <v>1160.8800000000001</v>
      </c>
      <c r="J112" s="9">
        <f t="shared" si="7"/>
        <v>6208.18</v>
      </c>
      <c r="K112" s="6">
        <f t="shared" si="8"/>
        <v>45073</v>
      </c>
      <c r="L112" s="6">
        <v>45092</v>
      </c>
      <c r="M112" s="5">
        <f t="shared" si="9"/>
        <v>19</v>
      </c>
      <c r="N112" s="5" t="str">
        <f t="shared" si="10"/>
        <v>kw.2</v>
      </c>
      <c r="O112" s="42">
        <f t="shared" si="11"/>
        <v>7</v>
      </c>
    </row>
    <row r="113" spans="1:15" x14ac:dyDescent="0.2">
      <c r="A113" s="5">
        <v>112</v>
      </c>
      <c r="B113" s="6">
        <v>45053</v>
      </c>
      <c r="C113" s="7" t="s">
        <v>11</v>
      </c>
      <c r="D113" s="8">
        <v>1</v>
      </c>
      <c r="E113" s="5" t="str">
        <f>VLOOKUP(D113,Klienci!$B$2:$C$25,2,0)</f>
        <v>JAFAN WARSZAWA</v>
      </c>
      <c r="F113" s="5" t="str">
        <f>VLOOKUP(E113,Klienci!$C$2:$D$25,2,0)</f>
        <v>dealer autoryzowany</v>
      </c>
      <c r="G113" s="5" t="str">
        <f>VLOOKUP(E113,Klienci!$C$2:$E$25,3,0)</f>
        <v>centralny i wschodni</v>
      </c>
      <c r="H113" s="9">
        <v>11748.99</v>
      </c>
      <c r="I113" s="9">
        <f t="shared" si="6"/>
        <v>2702.27</v>
      </c>
      <c r="J113" s="9">
        <f t="shared" si="7"/>
        <v>14451.26</v>
      </c>
      <c r="K113" s="6">
        <f t="shared" si="8"/>
        <v>45084</v>
      </c>
      <c r="L113" s="6">
        <v>45081</v>
      </c>
      <c r="M113" s="5">
        <f t="shared" si="9"/>
        <v>-3</v>
      </c>
      <c r="N113" s="5" t="str">
        <f t="shared" si="10"/>
        <v>kw.2</v>
      </c>
      <c r="O113" s="42">
        <f t="shared" si="11"/>
        <v>1</v>
      </c>
    </row>
    <row r="114" spans="1:15" x14ac:dyDescent="0.2">
      <c r="A114" s="5">
        <v>113</v>
      </c>
      <c r="B114" s="6">
        <v>45055</v>
      </c>
      <c r="C114" s="7" t="s">
        <v>11</v>
      </c>
      <c r="D114" s="8">
        <v>22</v>
      </c>
      <c r="E114" s="5" t="str">
        <f>VLOOKUP(D114,Klienci!$B$2:$C$25,2,0)</f>
        <v>OMEGA KATOWICE</v>
      </c>
      <c r="F114" s="5" t="str">
        <f>VLOOKUP(E114,Klienci!$C$2:$D$25,2,0)</f>
        <v>zakład przemysłowy</v>
      </c>
      <c r="G114" s="5" t="str">
        <f>VLOOKUP(E114,Klienci!$C$2:$E$25,3,0)</f>
        <v>południowy</v>
      </c>
      <c r="H114" s="9">
        <v>1794.21</v>
      </c>
      <c r="I114" s="9">
        <f t="shared" si="6"/>
        <v>412.67</v>
      </c>
      <c r="J114" s="9">
        <f t="shared" si="7"/>
        <v>2206.88</v>
      </c>
      <c r="K114" s="6">
        <f t="shared" si="8"/>
        <v>45069</v>
      </c>
      <c r="L114" s="6">
        <v>45069</v>
      </c>
      <c r="M114" s="5">
        <f t="shared" si="9"/>
        <v>0</v>
      </c>
      <c r="N114" s="5" t="str">
        <f t="shared" si="10"/>
        <v>kw.2</v>
      </c>
      <c r="O114" s="42">
        <f t="shared" si="11"/>
        <v>3</v>
      </c>
    </row>
    <row r="115" spans="1:15" x14ac:dyDescent="0.2">
      <c r="A115" s="5">
        <v>114</v>
      </c>
      <c r="B115" s="6">
        <v>45056</v>
      </c>
      <c r="C115" s="7" t="s">
        <v>11</v>
      </c>
      <c r="D115" s="8">
        <v>7</v>
      </c>
      <c r="E115" s="5" t="str">
        <f>VLOOKUP(D115,Klienci!$B$2:$C$25,2,0)</f>
        <v>GIRGOPOL GDANSK</v>
      </c>
      <c r="F115" s="5" t="str">
        <f>VLOOKUP(E115,Klienci!$C$2:$D$25,2,0)</f>
        <v>inna hurtownia</v>
      </c>
      <c r="G115" s="5" t="str">
        <f>VLOOKUP(E115,Klienci!$C$2:$E$25,3,0)</f>
        <v>północny</v>
      </c>
      <c r="H115" s="9">
        <v>4751.43</v>
      </c>
      <c r="I115" s="9">
        <f t="shared" si="6"/>
        <v>1092.83</v>
      </c>
      <c r="J115" s="9">
        <f t="shared" si="7"/>
        <v>5844.26</v>
      </c>
      <c r="K115" s="6">
        <f t="shared" si="8"/>
        <v>45077</v>
      </c>
      <c r="L115" s="6">
        <v>45078</v>
      </c>
      <c r="M115" s="5">
        <f t="shared" si="9"/>
        <v>1</v>
      </c>
      <c r="N115" s="5" t="str">
        <f t="shared" si="10"/>
        <v>kw.2</v>
      </c>
      <c r="O115" s="42">
        <f t="shared" si="11"/>
        <v>4</v>
      </c>
    </row>
    <row r="116" spans="1:15" x14ac:dyDescent="0.2">
      <c r="A116" s="5">
        <v>115</v>
      </c>
      <c r="B116" s="6">
        <v>45056</v>
      </c>
      <c r="C116" s="7" t="s">
        <v>12</v>
      </c>
      <c r="D116" s="8">
        <v>16</v>
      </c>
      <c r="E116" s="5" t="str">
        <f>VLOOKUP(D116,Klienci!$B$2:$C$25,2,0)</f>
        <v>OFAG GLIWICE</v>
      </c>
      <c r="F116" s="5" t="str">
        <f>VLOOKUP(E116,Klienci!$C$2:$D$25,2,0)</f>
        <v>zakład przemysłowy</v>
      </c>
      <c r="G116" s="5" t="str">
        <f>VLOOKUP(E116,Klienci!$C$2:$E$25,3,0)</f>
        <v>południowy</v>
      </c>
      <c r="H116" s="9">
        <v>2207.33</v>
      </c>
      <c r="I116" s="9">
        <f t="shared" si="6"/>
        <v>507.69</v>
      </c>
      <c r="J116" s="9">
        <f t="shared" si="7"/>
        <v>2715.02</v>
      </c>
      <c r="K116" s="6">
        <f t="shared" si="8"/>
        <v>45070</v>
      </c>
      <c r="L116" s="6">
        <v>45097</v>
      </c>
      <c r="M116" s="5">
        <f t="shared" si="9"/>
        <v>27</v>
      </c>
      <c r="N116" s="5" t="str">
        <f t="shared" si="10"/>
        <v>kw.2</v>
      </c>
      <c r="O116" s="42">
        <f t="shared" si="11"/>
        <v>4</v>
      </c>
    </row>
    <row r="117" spans="1:15" x14ac:dyDescent="0.2">
      <c r="A117" s="5">
        <v>116</v>
      </c>
      <c r="B117" s="6">
        <v>45056</v>
      </c>
      <c r="C117" s="7" t="s">
        <v>11</v>
      </c>
      <c r="D117" s="8">
        <v>17</v>
      </c>
      <c r="E117" s="5" t="str">
        <f>VLOOKUP(D117,Klienci!$B$2:$C$25,2,0)</f>
        <v>GARIA OLSZTYN</v>
      </c>
      <c r="F117" s="5" t="str">
        <f>VLOOKUP(E117,Klienci!$C$2:$D$25,2,0)</f>
        <v>dealer autoryzowany</v>
      </c>
      <c r="G117" s="5" t="str">
        <f>VLOOKUP(E117,Klienci!$C$2:$E$25,3,0)</f>
        <v>północny</v>
      </c>
      <c r="H117" s="9">
        <v>5134.41</v>
      </c>
      <c r="I117" s="9">
        <f t="shared" si="6"/>
        <v>1180.9100000000001</v>
      </c>
      <c r="J117" s="9">
        <f t="shared" si="7"/>
        <v>6315.32</v>
      </c>
      <c r="K117" s="6">
        <f t="shared" si="8"/>
        <v>45087</v>
      </c>
      <c r="L117" s="6">
        <v>45089</v>
      </c>
      <c r="M117" s="5">
        <f t="shared" si="9"/>
        <v>2</v>
      </c>
      <c r="N117" s="5" t="str">
        <f t="shared" si="10"/>
        <v>kw.2</v>
      </c>
      <c r="O117" s="42">
        <f t="shared" si="11"/>
        <v>4</v>
      </c>
    </row>
    <row r="118" spans="1:15" x14ac:dyDescent="0.2">
      <c r="A118" s="5">
        <v>117</v>
      </c>
      <c r="B118" s="6">
        <v>45058</v>
      </c>
      <c r="C118" s="7" t="s">
        <v>12</v>
      </c>
      <c r="D118" s="8">
        <v>17</v>
      </c>
      <c r="E118" s="5" t="str">
        <f>VLOOKUP(D118,Klienci!$B$2:$C$25,2,0)</f>
        <v>GARIA OLSZTYN</v>
      </c>
      <c r="F118" s="5" t="str">
        <f>VLOOKUP(E118,Klienci!$C$2:$D$25,2,0)</f>
        <v>dealer autoryzowany</v>
      </c>
      <c r="G118" s="5" t="str">
        <f>VLOOKUP(E118,Klienci!$C$2:$E$25,3,0)</f>
        <v>północny</v>
      </c>
      <c r="H118" s="9">
        <v>9383.02</v>
      </c>
      <c r="I118" s="9">
        <f t="shared" si="6"/>
        <v>2158.09</v>
      </c>
      <c r="J118" s="9">
        <f t="shared" si="7"/>
        <v>11541.11</v>
      </c>
      <c r="K118" s="6">
        <f t="shared" si="8"/>
        <v>45089</v>
      </c>
      <c r="L118" s="6">
        <v>45091</v>
      </c>
      <c r="M118" s="5">
        <f t="shared" si="9"/>
        <v>2</v>
      </c>
      <c r="N118" s="5" t="str">
        <f t="shared" si="10"/>
        <v>kw.2</v>
      </c>
      <c r="O118" s="42">
        <f t="shared" si="11"/>
        <v>6</v>
      </c>
    </row>
    <row r="119" spans="1:15" x14ac:dyDescent="0.2">
      <c r="A119" s="5">
        <v>118</v>
      </c>
      <c r="B119" s="6">
        <v>45059</v>
      </c>
      <c r="C119" s="7" t="s">
        <v>12</v>
      </c>
      <c r="D119" s="8">
        <v>15</v>
      </c>
      <c r="E119" s="5" t="str">
        <f>VLOOKUP(D119,Klienci!$B$2:$C$25,2,0)</f>
        <v>T.GORAL BIALYSTOK</v>
      </c>
      <c r="F119" s="5" t="str">
        <f>VLOOKUP(E119,Klienci!$C$2:$D$25,2,0)</f>
        <v>dealer autoryzowany</v>
      </c>
      <c r="G119" s="5" t="str">
        <f>VLOOKUP(E119,Klienci!$C$2:$E$25,3,0)</f>
        <v>centralny i wschodni</v>
      </c>
      <c r="H119" s="9">
        <v>9763.81</v>
      </c>
      <c r="I119" s="9">
        <f t="shared" si="6"/>
        <v>2245.6799999999998</v>
      </c>
      <c r="J119" s="9">
        <f t="shared" si="7"/>
        <v>12009.49</v>
      </c>
      <c r="K119" s="6">
        <f t="shared" si="8"/>
        <v>45090</v>
      </c>
      <c r="L119" s="6">
        <v>45091</v>
      </c>
      <c r="M119" s="5">
        <f t="shared" si="9"/>
        <v>1</v>
      </c>
      <c r="N119" s="5" t="str">
        <f t="shared" si="10"/>
        <v>kw.2</v>
      </c>
      <c r="O119" s="42">
        <f t="shared" si="11"/>
        <v>7</v>
      </c>
    </row>
    <row r="120" spans="1:15" x14ac:dyDescent="0.2">
      <c r="A120" s="5">
        <v>119</v>
      </c>
      <c r="B120" s="6">
        <v>45060</v>
      </c>
      <c r="C120" s="7" t="s">
        <v>12</v>
      </c>
      <c r="D120" s="8">
        <v>1</v>
      </c>
      <c r="E120" s="5" t="str">
        <f>VLOOKUP(D120,Klienci!$B$2:$C$25,2,0)</f>
        <v>JAFAN WARSZAWA</v>
      </c>
      <c r="F120" s="5" t="str">
        <f>VLOOKUP(E120,Klienci!$C$2:$D$25,2,0)</f>
        <v>dealer autoryzowany</v>
      </c>
      <c r="G120" s="5" t="str">
        <f>VLOOKUP(E120,Klienci!$C$2:$E$25,3,0)</f>
        <v>centralny i wschodni</v>
      </c>
      <c r="H120" s="9">
        <v>14660.17</v>
      </c>
      <c r="I120" s="9">
        <f t="shared" si="6"/>
        <v>3371.84</v>
      </c>
      <c r="J120" s="9">
        <f t="shared" si="7"/>
        <v>18032.010000000002</v>
      </c>
      <c r="K120" s="6">
        <f t="shared" si="8"/>
        <v>45091</v>
      </c>
      <c r="L120" s="6">
        <v>45089</v>
      </c>
      <c r="M120" s="5">
        <f t="shared" si="9"/>
        <v>-2</v>
      </c>
      <c r="N120" s="5" t="str">
        <f t="shared" si="10"/>
        <v>kw.2</v>
      </c>
      <c r="O120" s="42">
        <f t="shared" si="11"/>
        <v>1</v>
      </c>
    </row>
    <row r="121" spans="1:15" x14ac:dyDescent="0.2">
      <c r="A121" s="5">
        <v>120</v>
      </c>
      <c r="B121" s="6">
        <v>45060</v>
      </c>
      <c r="C121" s="7" t="s">
        <v>11</v>
      </c>
      <c r="D121" s="8">
        <v>6</v>
      </c>
      <c r="E121" s="5" t="str">
        <f>VLOOKUP(D121,Klienci!$B$2:$C$25,2,0)</f>
        <v>WSCHOD BIALYSTOK</v>
      </c>
      <c r="F121" s="5" t="str">
        <f>VLOOKUP(E121,Klienci!$C$2:$D$25,2,0)</f>
        <v>dealer autoryzowany</v>
      </c>
      <c r="G121" s="5" t="str">
        <f>VLOOKUP(E121,Klienci!$C$2:$E$25,3,0)</f>
        <v>centralny i wschodni</v>
      </c>
      <c r="H121" s="9">
        <v>7693.56</v>
      </c>
      <c r="I121" s="9">
        <f t="shared" si="6"/>
        <v>1769.52</v>
      </c>
      <c r="J121" s="9">
        <f t="shared" si="7"/>
        <v>9463.08</v>
      </c>
      <c r="K121" s="6">
        <f t="shared" si="8"/>
        <v>45091</v>
      </c>
      <c r="L121" s="6">
        <v>45091</v>
      </c>
      <c r="M121" s="5">
        <f t="shared" si="9"/>
        <v>0</v>
      </c>
      <c r="N121" s="5" t="str">
        <f t="shared" si="10"/>
        <v>kw.2</v>
      </c>
      <c r="O121" s="42">
        <f t="shared" si="11"/>
        <v>1</v>
      </c>
    </row>
    <row r="122" spans="1:15" x14ac:dyDescent="0.2">
      <c r="A122" s="5">
        <v>121</v>
      </c>
      <c r="B122" s="6">
        <v>45060</v>
      </c>
      <c r="C122" s="7" t="s">
        <v>11</v>
      </c>
      <c r="D122" s="8">
        <v>13</v>
      </c>
      <c r="E122" s="5" t="str">
        <f>VLOOKUP(D122,Klienci!$B$2:$C$25,2,0)</f>
        <v>MORZE SZCZECIN</v>
      </c>
      <c r="F122" s="5" t="str">
        <f>VLOOKUP(E122,Klienci!$C$2:$D$25,2,0)</f>
        <v>zakład przemysłowy</v>
      </c>
      <c r="G122" s="5" t="str">
        <f>VLOOKUP(E122,Klienci!$C$2:$E$25,3,0)</f>
        <v>północny</v>
      </c>
      <c r="H122" s="9">
        <v>1917.59</v>
      </c>
      <c r="I122" s="9">
        <f t="shared" si="6"/>
        <v>441.05</v>
      </c>
      <c r="J122" s="9">
        <f t="shared" si="7"/>
        <v>2358.64</v>
      </c>
      <c r="K122" s="6">
        <f t="shared" si="8"/>
        <v>45074</v>
      </c>
      <c r="L122" s="6">
        <v>45091</v>
      </c>
      <c r="M122" s="5">
        <f t="shared" si="9"/>
        <v>17</v>
      </c>
      <c r="N122" s="5" t="str">
        <f t="shared" si="10"/>
        <v>kw.2</v>
      </c>
      <c r="O122" s="42">
        <f t="shared" si="11"/>
        <v>1</v>
      </c>
    </row>
    <row r="123" spans="1:15" x14ac:dyDescent="0.2">
      <c r="A123" s="5">
        <v>122</v>
      </c>
      <c r="B123" s="6">
        <v>45061</v>
      </c>
      <c r="C123" s="7" t="s">
        <v>12</v>
      </c>
      <c r="D123" s="8">
        <v>7</v>
      </c>
      <c r="E123" s="5" t="str">
        <f>VLOOKUP(D123,Klienci!$B$2:$C$25,2,0)</f>
        <v>GIRGOPOL GDANSK</v>
      </c>
      <c r="F123" s="5" t="str">
        <f>VLOOKUP(E123,Klienci!$C$2:$D$25,2,0)</f>
        <v>inna hurtownia</v>
      </c>
      <c r="G123" s="5" t="str">
        <f>VLOOKUP(E123,Klienci!$C$2:$E$25,3,0)</f>
        <v>północny</v>
      </c>
      <c r="H123" s="9">
        <v>5966.73</v>
      </c>
      <c r="I123" s="9">
        <f t="shared" si="6"/>
        <v>1372.35</v>
      </c>
      <c r="J123" s="9">
        <f t="shared" si="7"/>
        <v>7339.08</v>
      </c>
      <c r="K123" s="6">
        <f t="shared" si="8"/>
        <v>45082</v>
      </c>
      <c r="L123" s="6">
        <v>45080</v>
      </c>
      <c r="M123" s="5">
        <f t="shared" si="9"/>
        <v>-2</v>
      </c>
      <c r="N123" s="5" t="str">
        <f t="shared" si="10"/>
        <v>kw.2</v>
      </c>
      <c r="O123" s="42">
        <f t="shared" si="11"/>
        <v>2</v>
      </c>
    </row>
    <row r="124" spans="1:15" x14ac:dyDescent="0.2">
      <c r="A124" s="5">
        <v>123</v>
      </c>
      <c r="B124" s="6">
        <v>45064</v>
      </c>
      <c r="C124" s="7" t="s">
        <v>11</v>
      </c>
      <c r="D124" s="8">
        <v>17</v>
      </c>
      <c r="E124" s="5" t="str">
        <f>VLOOKUP(D124,Klienci!$B$2:$C$25,2,0)</f>
        <v>GARIA OLSZTYN</v>
      </c>
      <c r="F124" s="5" t="str">
        <f>VLOOKUP(E124,Klienci!$C$2:$D$25,2,0)</f>
        <v>dealer autoryzowany</v>
      </c>
      <c r="G124" s="5" t="str">
        <f>VLOOKUP(E124,Klienci!$C$2:$E$25,3,0)</f>
        <v>północny</v>
      </c>
      <c r="H124" s="9">
        <v>6316.36</v>
      </c>
      <c r="I124" s="9">
        <f t="shared" si="6"/>
        <v>1452.76</v>
      </c>
      <c r="J124" s="9">
        <f t="shared" si="7"/>
        <v>7769.12</v>
      </c>
      <c r="K124" s="6">
        <f t="shared" si="8"/>
        <v>45095</v>
      </c>
      <c r="L124" s="6">
        <v>45104</v>
      </c>
      <c r="M124" s="5">
        <f t="shared" si="9"/>
        <v>9</v>
      </c>
      <c r="N124" s="5" t="str">
        <f t="shared" si="10"/>
        <v>kw.2</v>
      </c>
      <c r="O124" s="42">
        <f t="shared" si="11"/>
        <v>5</v>
      </c>
    </row>
    <row r="125" spans="1:15" x14ac:dyDescent="0.2">
      <c r="A125" s="5">
        <v>124</v>
      </c>
      <c r="B125" s="6">
        <v>45065</v>
      </c>
      <c r="C125" s="7" t="s">
        <v>12</v>
      </c>
      <c r="D125" s="8">
        <v>3</v>
      </c>
      <c r="E125" s="5" t="str">
        <f>VLOOKUP(D125,Klienci!$B$2:$C$25,2,0)</f>
        <v>WIGA SZCZECIN</v>
      </c>
      <c r="F125" s="5" t="str">
        <f>VLOOKUP(E125,Klienci!$C$2:$D$25,2,0)</f>
        <v>dealer autoryzowany</v>
      </c>
      <c r="G125" s="5" t="str">
        <f>VLOOKUP(E125,Klienci!$C$2:$E$25,3,0)</f>
        <v>północny</v>
      </c>
      <c r="H125" s="9">
        <v>8152.72</v>
      </c>
      <c r="I125" s="9">
        <f t="shared" si="6"/>
        <v>1875.13</v>
      </c>
      <c r="J125" s="9">
        <f t="shared" si="7"/>
        <v>10027.85</v>
      </c>
      <c r="K125" s="6">
        <f t="shared" si="8"/>
        <v>45096</v>
      </c>
      <c r="L125" s="6">
        <v>45096</v>
      </c>
      <c r="M125" s="5">
        <f t="shared" si="9"/>
        <v>0</v>
      </c>
      <c r="N125" s="5" t="str">
        <f t="shared" si="10"/>
        <v>kw.2</v>
      </c>
      <c r="O125" s="42">
        <f t="shared" si="11"/>
        <v>6</v>
      </c>
    </row>
    <row r="126" spans="1:15" x14ac:dyDescent="0.2">
      <c r="A126" s="5">
        <v>125</v>
      </c>
      <c r="B126" s="6">
        <v>45066</v>
      </c>
      <c r="C126" s="7" t="s">
        <v>11</v>
      </c>
      <c r="D126" s="8">
        <v>15</v>
      </c>
      <c r="E126" s="5" t="str">
        <f>VLOOKUP(D126,Klienci!$B$2:$C$25,2,0)</f>
        <v>T.GORAL BIALYSTOK</v>
      </c>
      <c r="F126" s="5" t="str">
        <f>VLOOKUP(E126,Klienci!$C$2:$D$25,2,0)</f>
        <v>dealer autoryzowany</v>
      </c>
      <c r="G126" s="5" t="str">
        <f>VLOOKUP(E126,Klienci!$C$2:$E$25,3,0)</f>
        <v>centralny i wschodni</v>
      </c>
      <c r="H126" s="9">
        <v>6935.09</v>
      </c>
      <c r="I126" s="9">
        <f t="shared" si="6"/>
        <v>1595.07</v>
      </c>
      <c r="J126" s="9">
        <f t="shared" si="7"/>
        <v>8530.16</v>
      </c>
      <c r="K126" s="6">
        <f t="shared" si="8"/>
        <v>45097</v>
      </c>
      <c r="L126" s="6">
        <v>45095</v>
      </c>
      <c r="M126" s="5">
        <f t="shared" si="9"/>
        <v>-2</v>
      </c>
      <c r="N126" s="5" t="str">
        <f t="shared" si="10"/>
        <v>kw.2</v>
      </c>
      <c r="O126" s="42">
        <f t="shared" si="11"/>
        <v>7</v>
      </c>
    </row>
    <row r="127" spans="1:15" x14ac:dyDescent="0.2">
      <c r="A127" s="5">
        <v>126</v>
      </c>
      <c r="B127" s="6">
        <v>45067</v>
      </c>
      <c r="C127" s="7" t="s">
        <v>12</v>
      </c>
      <c r="D127" s="8">
        <v>3</v>
      </c>
      <c r="E127" s="5" t="str">
        <f>VLOOKUP(D127,Klienci!$B$2:$C$25,2,0)</f>
        <v>WIGA SZCZECIN</v>
      </c>
      <c r="F127" s="5" t="str">
        <f>VLOOKUP(E127,Klienci!$C$2:$D$25,2,0)</f>
        <v>dealer autoryzowany</v>
      </c>
      <c r="G127" s="5" t="str">
        <f>VLOOKUP(E127,Klienci!$C$2:$E$25,3,0)</f>
        <v>północny</v>
      </c>
      <c r="H127" s="9">
        <v>7338.73</v>
      </c>
      <c r="I127" s="9">
        <f t="shared" si="6"/>
        <v>1687.91</v>
      </c>
      <c r="J127" s="9">
        <f t="shared" si="7"/>
        <v>9026.64</v>
      </c>
      <c r="K127" s="6">
        <f t="shared" si="8"/>
        <v>45098</v>
      </c>
      <c r="L127" s="6">
        <v>45095</v>
      </c>
      <c r="M127" s="5">
        <f t="shared" si="9"/>
        <v>-3</v>
      </c>
      <c r="N127" s="5" t="str">
        <f t="shared" si="10"/>
        <v>kw.2</v>
      </c>
      <c r="O127" s="42">
        <f t="shared" si="11"/>
        <v>1</v>
      </c>
    </row>
    <row r="128" spans="1:15" x14ac:dyDescent="0.2">
      <c r="A128" s="5">
        <v>127</v>
      </c>
      <c r="B128" s="6">
        <v>45068</v>
      </c>
      <c r="C128" s="7" t="s">
        <v>11</v>
      </c>
      <c r="D128" s="8">
        <v>19</v>
      </c>
      <c r="E128" s="5" t="str">
        <f>VLOOKUP(D128,Klienci!$B$2:$C$25,2,0)</f>
        <v>E.JAGIELLO BYDGOSZCZ</v>
      </c>
      <c r="F128" s="5" t="str">
        <f>VLOOKUP(E128,Klienci!$C$2:$D$25,2,0)</f>
        <v>zakład przemysłowy</v>
      </c>
      <c r="G128" s="5" t="str">
        <f>VLOOKUP(E128,Klienci!$C$2:$E$25,3,0)</f>
        <v>północny</v>
      </c>
      <c r="H128" s="9">
        <v>961.9</v>
      </c>
      <c r="I128" s="9">
        <f t="shared" si="6"/>
        <v>221.24</v>
      </c>
      <c r="J128" s="9">
        <f t="shared" si="7"/>
        <v>1183.1399999999999</v>
      </c>
      <c r="K128" s="6">
        <f t="shared" si="8"/>
        <v>45082</v>
      </c>
      <c r="L128" s="6">
        <v>45083</v>
      </c>
      <c r="M128" s="5">
        <f t="shared" si="9"/>
        <v>1</v>
      </c>
      <c r="N128" s="5" t="str">
        <f t="shared" si="10"/>
        <v>kw.2</v>
      </c>
      <c r="O128" s="42">
        <f t="shared" si="11"/>
        <v>2</v>
      </c>
    </row>
    <row r="129" spans="1:15" x14ac:dyDescent="0.2">
      <c r="A129" s="5">
        <v>128</v>
      </c>
      <c r="B129" s="6">
        <v>45069</v>
      </c>
      <c r="C129" s="7" t="s">
        <v>11</v>
      </c>
      <c r="D129" s="8">
        <v>2</v>
      </c>
      <c r="E129" s="5" t="str">
        <f>VLOOKUP(D129,Klienci!$B$2:$C$25,2,0)</f>
        <v>O.W.P.T. POZNAN</v>
      </c>
      <c r="F129" s="5" t="str">
        <f>VLOOKUP(E129,Klienci!$C$2:$D$25,2,0)</f>
        <v>dealer autoryzowany</v>
      </c>
      <c r="G129" s="5" t="str">
        <f>VLOOKUP(E129,Klienci!$C$2:$E$25,3,0)</f>
        <v>zachodni</v>
      </c>
      <c r="H129" s="9">
        <v>9973.65</v>
      </c>
      <c r="I129" s="9">
        <f t="shared" si="6"/>
        <v>2293.94</v>
      </c>
      <c r="J129" s="9">
        <f t="shared" si="7"/>
        <v>12267.59</v>
      </c>
      <c r="K129" s="6">
        <f t="shared" si="8"/>
        <v>45100</v>
      </c>
      <c r="L129" s="6">
        <v>45106</v>
      </c>
      <c r="M129" s="5">
        <f t="shared" si="9"/>
        <v>6</v>
      </c>
      <c r="N129" s="5" t="str">
        <f t="shared" si="10"/>
        <v>kw.2</v>
      </c>
      <c r="O129" s="42">
        <f t="shared" si="11"/>
        <v>3</v>
      </c>
    </row>
    <row r="130" spans="1:15" x14ac:dyDescent="0.2">
      <c r="A130" s="5">
        <v>129</v>
      </c>
      <c r="B130" s="6">
        <v>45070</v>
      </c>
      <c r="C130" s="7" t="s">
        <v>11</v>
      </c>
      <c r="D130" s="8">
        <v>19</v>
      </c>
      <c r="E130" s="5" t="str">
        <f>VLOOKUP(D130,Klienci!$B$2:$C$25,2,0)</f>
        <v>E.JAGIELLO BYDGOSZCZ</v>
      </c>
      <c r="F130" s="5" t="str">
        <f>VLOOKUP(E130,Klienci!$C$2:$D$25,2,0)</f>
        <v>zakład przemysłowy</v>
      </c>
      <c r="G130" s="5" t="str">
        <f>VLOOKUP(E130,Klienci!$C$2:$E$25,3,0)</f>
        <v>północny</v>
      </c>
      <c r="H130" s="9">
        <v>960.32</v>
      </c>
      <c r="I130" s="9">
        <f t="shared" ref="I130:I193" si="12">ROUND(H130*VAT,2)</f>
        <v>220.87</v>
      </c>
      <c r="J130" s="9">
        <f t="shared" si="7"/>
        <v>1181.19</v>
      </c>
      <c r="K130" s="6">
        <f t="shared" si="8"/>
        <v>45084</v>
      </c>
      <c r="L130" s="6">
        <v>45082</v>
      </c>
      <c r="M130" s="5">
        <f t="shared" si="9"/>
        <v>-2</v>
      </c>
      <c r="N130" s="5" t="str">
        <f t="shared" si="10"/>
        <v>kw.2</v>
      </c>
      <c r="O130" s="42">
        <f t="shared" si="11"/>
        <v>4</v>
      </c>
    </row>
    <row r="131" spans="1:15" x14ac:dyDescent="0.2">
      <c r="A131" s="5">
        <v>130</v>
      </c>
      <c r="B131" s="6">
        <v>45071</v>
      </c>
      <c r="C131" s="7" t="s">
        <v>11</v>
      </c>
      <c r="D131" s="8">
        <v>1</v>
      </c>
      <c r="E131" s="5" t="str">
        <f>VLOOKUP(D131,Klienci!$B$2:$C$25,2,0)</f>
        <v>JAFAN WARSZAWA</v>
      </c>
      <c r="F131" s="5" t="str">
        <f>VLOOKUP(E131,Klienci!$C$2:$D$25,2,0)</f>
        <v>dealer autoryzowany</v>
      </c>
      <c r="G131" s="5" t="str">
        <f>VLOOKUP(E131,Klienci!$C$2:$E$25,3,0)</f>
        <v>centralny i wschodni</v>
      </c>
      <c r="H131" s="9">
        <v>12526.52</v>
      </c>
      <c r="I131" s="9">
        <f t="shared" si="12"/>
        <v>2881.1</v>
      </c>
      <c r="J131" s="9">
        <f t="shared" ref="J131:J194" si="13">H131+I131</f>
        <v>15407.62</v>
      </c>
      <c r="K131" s="6">
        <f t="shared" ref="K131:K194" si="14">IF(F131=$R$2,EDATE(B131,1),IF(F131=$R$3,B131+21,B131+14))</f>
        <v>45102</v>
      </c>
      <c r="L131" s="6">
        <v>45101</v>
      </c>
      <c r="M131" s="5">
        <f t="shared" ref="M131:M194" si="15">L131-K131</f>
        <v>-1</v>
      </c>
      <c r="N131" s="5" t="str">
        <f t="shared" ref="N131:N194" si="16">VLOOKUP(L131,$Q$6:$R$11,2,1)</f>
        <v>kw.2</v>
      </c>
      <c r="O131" s="42">
        <f t="shared" ref="O131:O194" si="17">WEEKDAY(B131)</f>
        <v>5</v>
      </c>
    </row>
    <row r="132" spans="1:15" x14ac:dyDescent="0.2">
      <c r="A132" s="5">
        <v>131</v>
      </c>
      <c r="B132" s="6">
        <v>45071</v>
      </c>
      <c r="C132" s="7" t="s">
        <v>11</v>
      </c>
      <c r="D132" s="8">
        <v>13</v>
      </c>
      <c r="E132" s="5" t="str">
        <f>VLOOKUP(D132,Klienci!$B$2:$C$25,2,0)</f>
        <v>MORZE SZCZECIN</v>
      </c>
      <c r="F132" s="5" t="str">
        <f>VLOOKUP(E132,Klienci!$C$2:$D$25,2,0)</f>
        <v>zakład przemysłowy</v>
      </c>
      <c r="G132" s="5" t="str">
        <f>VLOOKUP(E132,Klienci!$C$2:$E$25,3,0)</f>
        <v>północny</v>
      </c>
      <c r="H132" s="9">
        <v>2757.3</v>
      </c>
      <c r="I132" s="9">
        <f t="shared" si="12"/>
        <v>634.17999999999995</v>
      </c>
      <c r="J132" s="9">
        <f t="shared" si="13"/>
        <v>3391.48</v>
      </c>
      <c r="K132" s="6">
        <f t="shared" si="14"/>
        <v>45085</v>
      </c>
      <c r="L132" s="6">
        <v>45101</v>
      </c>
      <c r="M132" s="5">
        <f t="shared" si="15"/>
        <v>16</v>
      </c>
      <c r="N132" s="5" t="str">
        <f t="shared" si="16"/>
        <v>kw.2</v>
      </c>
      <c r="O132" s="42">
        <f t="shared" si="17"/>
        <v>5</v>
      </c>
    </row>
    <row r="133" spans="1:15" x14ac:dyDescent="0.2">
      <c r="A133" s="5">
        <v>132</v>
      </c>
      <c r="B133" s="6">
        <v>45072</v>
      </c>
      <c r="C133" s="7" t="s">
        <v>12</v>
      </c>
      <c r="D133" s="8">
        <v>7</v>
      </c>
      <c r="E133" s="5" t="str">
        <f>VLOOKUP(D133,Klienci!$B$2:$C$25,2,0)</f>
        <v>GIRGOPOL GDANSK</v>
      </c>
      <c r="F133" s="5" t="str">
        <f>VLOOKUP(E133,Klienci!$C$2:$D$25,2,0)</f>
        <v>inna hurtownia</v>
      </c>
      <c r="G133" s="5" t="str">
        <f>VLOOKUP(E133,Klienci!$C$2:$E$25,3,0)</f>
        <v>północny</v>
      </c>
      <c r="H133" s="9">
        <v>3778.95</v>
      </c>
      <c r="I133" s="9">
        <f t="shared" si="12"/>
        <v>869.16</v>
      </c>
      <c r="J133" s="9">
        <f t="shared" si="13"/>
        <v>4648.1099999999997</v>
      </c>
      <c r="K133" s="6">
        <f t="shared" si="14"/>
        <v>45093</v>
      </c>
      <c r="L133" s="6">
        <v>45095</v>
      </c>
      <c r="M133" s="5">
        <f t="shared" si="15"/>
        <v>2</v>
      </c>
      <c r="N133" s="5" t="str">
        <f t="shared" si="16"/>
        <v>kw.2</v>
      </c>
      <c r="O133" s="42">
        <f t="shared" si="17"/>
        <v>6</v>
      </c>
    </row>
    <row r="134" spans="1:15" x14ac:dyDescent="0.2">
      <c r="A134" s="5">
        <v>133</v>
      </c>
      <c r="B134" s="6">
        <v>45072</v>
      </c>
      <c r="C134" s="7" t="s">
        <v>12</v>
      </c>
      <c r="D134" s="8">
        <v>15</v>
      </c>
      <c r="E134" s="5" t="str">
        <f>VLOOKUP(D134,Klienci!$B$2:$C$25,2,0)</f>
        <v>T.GORAL BIALYSTOK</v>
      </c>
      <c r="F134" s="5" t="str">
        <f>VLOOKUP(E134,Klienci!$C$2:$D$25,2,0)</f>
        <v>dealer autoryzowany</v>
      </c>
      <c r="G134" s="5" t="str">
        <f>VLOOKUP(E134,Klienci!$C$2:$E$25,3,0)</f>
        <v>centralny i wschodni</v>
      </c>
      <c r="H134" s="9">
        <v>8461.2900000000009</v>
      </c>
      <c r="I134" s="9">
        <f t="shared" si="12"/>
        <v>1946.1</v>
      </c>
      <c r="J134" s="9">
        <f t="shared" si="13"/>
        <v>10407.390000000001</v>
      </c>
      <c r="K134" s="6">
        <f t="shared" si="14"/>
        <v>45103</v>
      </c>
      <c r="L134" s="6">
        <v>45099</v>
      </c>
      <c r="M134" s="5">
        <f t="shared" si="15"/>
        <v>-4</v>
      </c>
      <c r="N134" s="5" t="str">
        <f t="shared" si="16"/>
        <v>kw.2</v>
      </c>
      <c r="O134" s="42">
        <f t="shared" si="17"/>
        <v>6</v>
      </c>
    </row>
    <row r="135" spans="1:15" x14ac:dyDescent="0.2">
      <c r="A135" s="5">
        <v>134</v>
      </c>
      <c r="B135" s="6">
        <v>45073</v>
      </c>
      <c r="C135" s="7" t="s">
        <v>11</v>
      </c>
      <c r="D135" s="8">
        <v>12</v>
      </c>
      <c r="E135" s="5" t="str">
        <f>VLOOKUP(D135,Klienci!$B$2:$C$25,2,0)</f>
        <v>PPWD KATOWICE</v>
      </c>
      <c r="F135" s="5" t="str">
        <f>VLOOKUP(E135,Klienci!$C$2:$D$25,2,0)</f>
        <v>zakład przemysłowy</v>
      </c>
      <c r="G135" s="5" t="str">
        <f>VLOOKUP(E135,Klienci!$C$2:$E$25,3,0)</f>
        <v>południowy</v>
      </c>
      <c r="H135" s="9">
        <v>866.9</v>
      </c>
      <c r="I135" s="9">
        <f t="shared" si="12"/>
        <v>199.39</v>
      </c>
      <c r="J135" s="9">
        <f t="shared" si="13"/>
        <v>1066.29</v>
      </c>
      <c r="K135" s="6">
        <f t="shared" si="14"/>
        <v>45087</v>
      </c>
      <c r="L135" s="6">
        <v>45088</v>
      </c>
      <c r="M135" s="5">
        <f t="shared" si="15"/>
        <v>1</v>
      </c>
      <c r="N135" s="5" t="str">
        <f t="shared" si="16"/>
        <v>kw.2</v>
      </c>
      <c r="O135" s="42">
        <f t="shared" si="17"/>
        <v>7</v>
      </c>
    </row>
    <row r="136" spans="1:15" x14ac:dyDescent="0.2">
      <c r="A136" s="5">
        <v>135</v>
      </c>
      <c r="B136" s="6">
        <v>45073</v>
      </c>
      <c r="C136" s="7" t="s">
        <v>11</v>
      </c>
      <c r="D136" s="8">
        <v>18</v>
      </c>
      <c r="E136" s="5" t="str">
        <f>VLOOKUP(D136,Klienci!$B$2:$C$25,2,0)</f>
        <v>PPRT KEDZIERZYN-KOZLE</v>
      </c>
      <c r="F136" s="5" t="str">
        <f>VLOOKUP(E136,Klienci!$C$2:$D$25,2,0)</f>
        <v>inna hurtownia</v>
      </c>
      <c r="G136" s="5" t="str">
        <f>VLOOKUP(E136,Klienci!$C$2:$E$25,3,0)</f>
        <v>południowy</v>
      </c>
      <c r="H136" s="9">
        <v>12997.97</v>
      </c>
      <c r="I136" s="9">
        <f t="shared" si="12"/>
        <v>2989.53</v>
      </c>
      <c r="J136" s="9">
        <f t="shared" si="13"/>
        <v>15987.5</v>
      </c>
      <c r="K136" s="6">
        <f t="shared" si="14"/>
        <v>45094</v>
      </c>
      <c r="L136" s="6">
        <v>45107</v>
      </c>
      <c r="M136" s="5">
        <f t="shared" si="15"/>
        <v>13</v>
      </c>
      <c r="N136" s="5" t="str">
        <f t="shared" si="16"/>
        <v>kw.2</v>
      </c>
      <c r="O136" s="42">
        <f t="shared" si="17"/>
        <v>7</v>
      </c>
    </row>
    <row r="137" spans="1:15" x14ac:dyDescent="0.2">
      <c r="A137" s="5">
        <v>136</v>
      </c>
      <c r="B137" s="6">
        <v>45075</v>
      </c>
      <c r="C137" s="7" t="s">
        <v>12</v>
      </c>
      <c r="D137" s="8">
        <v>8</v>
      </c>
      <c r="E137" s="5" t="str">
        <f>VLOOKUP(D137,Klienci!$B$2:$C$25,2,0)</f>
        <v>SKALA BIELSKO-BIALA</v>
      </c>
      <c r="F137" s="5" t="str">
        <f>VLOOKUP(E137,Klienci!$C$2:$D$25,2,0)</f>
        <v>inna hurtownia</v>
      </c>
      <c r="G137" s="5" t="str">
        <f>VLOOKUP(E137,Klienci!$C$2:$E$25,3,0)</f>
        <v>południowy</v>
      </c>
      <c r="H137" s="9">
        <v>8864.5300000000007</v>
      </c>
      <c r="I137" s="9">
        <f t="shared" si="12"/>
        <v>2038.84</v>
      </c>
      <c r="J137" s="9">
        <f t="shared" si="13"/>
        <v>10903.37</v>
      </c>
      <c r="K137" s="6">
        <f t="shared" si="14"/>
        <v>45096</v>
      </c>
      <c r="L137" s="6">
        <v>45101</v>
      </c>
      <c r="M137" s="5">
        <f t="shared" si="15"/>
        <v>5</v>
      </c>
      <c r="N137" s="5" t="str">
        <f t="shared" si="16"/>
        <v>kw.2</v>
      </c>
      <c r="O137" s="42">
        <f t="shared" si="17"/>
        <v>2</v>
      </c>
    </row>
    <row r="138" spans="1:15" x14ac:dyDescent="0.2">
      <c r="A138" s="5">
        <v>137</v>
      </c>
      <c r="B138" s="6">
        <v>45076</v>
      </c>
      <c r="C138" s="7" t="s">
        <v>11</v>
      </c>
      <c r="D138" s="8">
        <v>8</v>
      </c>
      <c r="E138" s="5" t="str">
        <f>VLOOKUP(D138,Klienci!$B$2:$C$25,2,0)</f>
        <v>SKALA BIELSKO-BIALA</v>
      </c>
      <c r="F138" s="5" t="str">
        <f>VLOOKUP(E138,Klienci!$C$2:$D$25,2,0)</f>
        <v>inna hurtownia</v>
      </c>
      <c r="G138" s="5" t="str">
        <f>VLOOKUP(E138,Klienci!$C$2:$E$25,3,0)</f>
        <v>południowy</v>
      </c>
      <c r="H138" s="9">
        <v>4567.8100000000004</v>
      </c>
      <c r="I138" s="9">
        <f t="shared" si="12"/>
        <v>1050.5999999999999</v>
      </c>
      <c r="J138" s="9">
        <f t="shared" si="13"/>
        <v>5618.41</v>
      </c>
      <c r="K138" s="6">
        <f t="shared" si="14"/>
        <v>45097</v>
      </c>
      <c r="L138" s="6">
        <v>45100</v>
      </c>
      <c r="M138" s="5">
        <f t="shared" si="15"/>
        <v>3</v>
      </c>
      <c r="N138" s="5" t="str">
        <f t="shared" si="16"/>
        <v>kw.2</v>
      </c>
      <c r="O138" s="42">
        <f t="shared" si="17"/>
        <v>3</v>
      </c>
    </row>
    <row r="139" spans="1:15" x14ac:dyDescent="0.2">
      <c r="A139" s="5">
        <v>138</v>
      </c>
      <c r="B139" s="6">
        <v>45076</v>
      </c>
      <c r="C139" s="7" t="s">
        <v>11</v>
      </c>
      <c r="D139" s="8">
        <v>19</v>
      </c>
      <c r="E139" s="5" t="str">
        <f>VLOOKUP(D139,Klienci!$B$2:$C$25,2,0)</f>
        <v>E.JAGIELLO BYDGOSZCZ</v>
      </c>
      <c r="F139" s="5" t="str">
        <f>VLOOKUP(E139,Klienci!$C$2:$D$25,2,0)</f>
        <v>zakład przemysłowy</v>
      </c>
      <c r="G139" s="5" t="str">
        <f>VLOOKUP(E139,Klienci!$C$2:$E$25,3,0)</f>
        <v>północny</v>
      </c>
      <c r="H139" s="9">
        <v>686.48</v>
      </c>
      <c r="I139" s="9">
        <f t="shared" si="12"/>
        <v>157.88999999999999</v>
      </c>
      <c r="J139" s="9">
        <f t="shared" si="13"/>
        <v>844.37</v>
      </c>
      <c r="K139" s="6">
        <f t="shared" si="14"/>
        <v>45090</v>
      </c>
      <c r="L139" s="6">
        <v>45089</v>
      </c>
      <c r="M139" s="5">
        <f t="shared" si="15"/>
        <v>-1</v>
      </c>
      <c r="N139" s="5" t="str">
        <f t="shared" si="16"/>
        <v>kw.2</v>
      </c>
      <c r="O139" s="42">
        <f t="shared" si="17"/>
        <v>3</v>
      </c>
    </row>
    <row r="140" spans="1:15" x14ac:dyDescent="0.2">
      <c r="A140" s="5">
        <v>139</v>
      </c>
      <c r="B140" s="6">
        <v>45077</v>
      </c>
      <c r="C140" s="7" t="s">
        <v>11</v>
      </c>
      <c r="D140" s="8">
        <v>8</v>
      </c>
      <c r="E140" s="5" t="str">
        <f>VLOOKUP(D140,Klienci!$B$2:$C$25,2,0)</f>
        <v>SKALA BIELSKO-BIALA</v>
      </c>
      <c r="F140" s="5" t="str">
        <f>VLOOKUP(E140,Klienci!$C$2:$D$25,2,0)</f>
        <v>inna hurtownia</v>
      </c>
      <c r="G140" s="5" t="str">
        <f>VLOOKUP(E140,Klienci!$C$2:$E$25,3,0)</f>
        <v>południowy</v>
      </c>
      <c r="H140" s="9">
        <v>5031.7</v>
      </c>
      <c r="I140" s="9">
        <f t="shared" si="12"/>
        <v>1157.29</v>
      </c>
      <c r="J140" s="9">
        <f t="shared" si="13"/>
        <v>6188.99</v>
      </c>
      <c r="K140" s="6">
        <f t="shared" si="14"/>
        <v>45098</v>
      </c>
      <c r="L140" s="6">
        <v>45096</v>
      </c>
      <c r="M140" s="5">
        <f t="shared" si="15"/>
        <v>-2</v>
      </c>
      <c r="N140" s="5" t="str">
        <f t="shared" si="16"/>
        <v>kw.2</v>
      </c>
      <c r="O140" s="42">
        <f t="shared" si="17"/>
        <v>4</v>
      </c>
    </row>
    <row r="141" spans="1:15" x14ac:dyDescent="0.2">
      <c r="A141" s="5">
        <v>140</v>
      </c>
      <c r="B141" s="6">
        <v>45078</v>
      </c>
      <c r="C141" s="7" t="s">
        <v>12</v>
      </c>
      <c r="D141" s="8">
        <v>3</v>
      </c>
      <c r="E141" s="5" t="str">
        <f>VLOOKUP(D141,Klienci!$B$2:$C$25,2,0)</f>
        <v>WIGA SZCZECIN</v>
      </c>
      <c r="F141" s="5" t="str">
        <f>VLOOKUP(E141,Klienci!$C$2:$D$25,2,0)</f>
        <v>dealer autoryzowany</v>
      </c>
      <c r="G141" s="5" t="str">
        <f>VLOOKUP(E141,Klienci!$C$2:$E$25,3,0)</f>
        <v>północny</v>
      </c>
      <c r="H141" s="9">
        <v>7278.1</v>
      </c>
      <c r="I141" s="9">
        <f t="shared" si="12"/>
        <v>1673.96</v>
      </c>
      <c r="J141" s="9">
        <f t="shared" si="13"/>
        <v>8952.0600000000013</v>
      </c>
      <c r="K141" s="6">
        <f t="shared" si="14"/>
        <v>45108</v>
      </c>
      <c r="L141" s="6">
        <v>45119</v>
      </c>
      <c r="M141" s="5">
        <f t="shared" si="15"/>
        <v>11</v>
      </c>
      <c r="N141" s="5" t="str">
        <f t="shared" si="16"/>
        <v>kw.3</v>
      </c>
      <c r="O141" s="42">
        <f t="shared" si="17"/>
        <v>5</v>
      </c>
    </row>
    <row r="142" spans="1:15" x14ac:dyDescent="0.2">
      <c r="A142" s="5">
        <v>141</v>
      </c>
      <c r="B142" s="6">
        <v>45078</v>
      </c>
      <c r="C142" s="7" t="s">
        <v>12</v>
      </c>
      <c r="D142" s="8">
        <v>6</v>
      </c>
      <c r="E142" s="5" t="str">
        <f>VLOOKUP(D142,Klienci!$B$2:$C$25,2,0)</f>
        <v>WSCHOD BIALYSTOK</v>
      </c>
      <c r="F142" s="5" t="str">
        <f>VLOOKUP(E142,Klienci!$C$2:$D$25,2,0)</f>
        <v>dealer autoryzowany</v>
      </c>
      <c r="G142" s="5" t="str">
        <f>VLOOKUP(E142,Klienci!$C$2:$E$25,3,0)</f>
        <v>centralny i wschodni</v>
      </c>
      <c r="H142" s="9">
        <v>3179.11</v>
      </c>
      <c r="I142" s="9">
        <f t="shared" si="12"/>
        <v>731.2</v>
      </c>
      <c r="J142" s="9">
        <f t="shared" si="13"/>
        <v>3910.3100000000004</v>
      </c>
      <c r="K142" s="6">
        <f t="shared" si="14"/>
        <v>45108</v>
      </c>
      <c r="L142" s="6">
        <v>45105</v>
      </c>
      <c r="M142" s="5">
        <f t="shared" si="15"/>
        <v>-3</v>
      </c>
      <c r="N142" s="5" t="str">
        <f t="shared" si="16"/>
        <v>kw.2</v>
      </c>
      <c r="O142" s="42">
        <f t="shared" si="17"/>
        <v>5</v>
      </c>
    </row>
    <row r="143" spans="1:15" x14ac:dyDescent="0.2">
      <c r="A143" s="5">
        <v>142</v>
      </c>
      <c r="B143" s="6">
        <v>45079</v>
      </c>
      <c r="C143" s="7" t="s">
        <v>11</v>
      </c>
      <c r="D143" s="8">
        <v>2</v>
      </c>
      <c r="E143" s="5" t="str">
        <f>VLOOKUP(D143,Klienci!$B$2:$C$25,2,0)</f>
        <v>O.W.P.T. POZNAN</v>
      </c>
      <c r="F143" s="5" t="str">
        <f>VLOOKUP(E143,Klienci!$C$2:$D$25,2,0)</f>
        <v>dealer autoryzowany</v>
      </c>
      <c r="G143" s="5" t="str">
        <f>VLOOKUP(E143,Klienci!$C$2:$E$25,3,0)</f>
        <v>zachodni</v>
      </c>
      <c r="H143" s="9">
        <v>13711.52</v>
      </c>
      <c r="I143" s="9">
        <f t="shared" si="12"/>
        <v>3153.65</v>
      </c>
      <c r="J143" s="9">
        <f t="shared" si="13"/>
        <v>16865.170000000002</v>
      </c>
      <c r="K143" s="6">
        <f t="shared" si="14"/>
        <v>45109</v>
      </c>
      <c r="L143" s="6">
        <v>45106</v>
      </c>
      <c r="M143" s="5">
        <f t="shared" si="15"/>
        <v>-3</v>
      </c>
      <c r="N143" s="5" t="str">
        <f t="shared" si="16"/>
        <v>kw.2</v>
      </c>
      <c r="O143" s="42">
        <f t="shared" si="17"/>
        <v>6</v>
      </c>
    </row>
    <row r="144" spans="1:15" x14ac:dyDescent="0.2">
      <c r="A144" s="5">
        <v>143</v>
      </c>
      <c r="B144" s="6">
        <v>45079</v>
      </c>
      <c r="C144" s="7" t="s">
        <v>11</v>
      </c>
      <c r="D144" s="8">
        <v>3</v>
      </c>
      <c r="E144" s="5" t="str">
        <f>VLOOKUP(D144,Klienci!$B$2:$C$25,2,0)</f>
        <v>WIGA SZCZECIN</v>
      </c>
      <c r="F144" s="5" t="str">
        <f>VLOOKUP(E144,Klienci!$C$2:$D$25,2,0)</f>
        <v>dealer autoryzowany</v>
      </c>
      <c r="G144" s="5" t="str">
        <f>VLOOKUP(E144,Klienci!$C$2:$E$25,3,0)</f>
        <v>północny</v>
      </c>
      <c r="H144" s="9">
        <v>9022.27</v>
      </c>
      <c r="I144" s="9">
        <f t="shared" si="12"/>
        <v>2075.12</v>
      </c>
      <c r="J144" s="9">
        <f t="shared" si="13"/>
        <v>11097.39</v>
      </c>
      <c r="K144" s="6">
        <f t="shared" si="14"/>
        <v>45109</v>
      </c>
      <c r="L144" s="6">
        <v>45124</v>
      </c>
      <c r="M144" s="5">
        <f t="shared" si="15"/>
        <v>15</v>
      </c>
      <c r="N144" s="5" t="str">
        <f t="shared" si="16"/>
        <v>kw.3</v>
      </c>
      <c r="O144" s="42">
        <f t="shared" si="17"/>
        <v>6</v>
      </c>
    </row>
    <row r="145" spans="1:15" x14ac:dyDescent="0.2">
      <c r="A145" s="5">
        <v>144</v>
      </c>
      <c r="B145" s="6">
        <v>45079</v>
      </c>
      <c r="C145" s="7" t="s">
        <v>11</v>
      </c>
      <c r="D145" s="8">
        <v>3</v>
      </c>
      <c r="E145" s="5" t="str">
        <f>VLOOKUP(D145,Klienci!$B$2:$C$25,2,0)</f>
        <v>WIGA SZCZECIN</v>
      </c>
      <c r="F145" s="5" t="str">
        <f>VLOOKUP(E145,Klienci!$C$2:$D$25,2,0)</f>
        <v>dealer autoryzowany</v>
      </c>
      <c r="G145" s="5" t="str">
        <f>VLOOKUP(E145,Klienci!$C$2:$E$25,3,0)</f>
        <v>północny</v>
      </c>
      <c r="H145" s="9">
        <v>10120.77</v>
      </c>
      <c r="I145" s="9">
        <f t="shared" si="12"/>
        <v>2327.7800000000002</v>
      </c>
      <c r="J145" s="9">
        <f t="shared" si="13"/>
        <v>12448.550000000001</v>
      </c>
      <c r="K145" s="6">
        <f t="shared" si="14"/>
        <v>45109</v>
      </c>
      <c r="L145" s="6">
        <v>45115</v>
      </c>
      <c r="M145" s="5">
        <f t="shared" si="15"/>
        <v>6</v>
      </c>
      <c r="N145" s="5" t="str">
        <f t="shared" si="16"/>
        <v>kw.3</v>
      </c>
      <c r="O145" s="42">
        <f t="shared" si="17"/>
        <v>6</v>
      </c>
    </row>
    <row r="146" spans="1:15" x14ac:dyDescent="0.2">
      <c r="A146" s="5">
        <v>145</v>
      </c>
      <c r="B146" s="6">
        <v>45079</v>
      </c>
      <c r="C146" s="7" t="s">
        <v>12</v>
      </c>
      <c r="D146" s="8">
        <v>15</v>
      </c>
      <c r="E146" s="5" t="str">
        <f>VLOOKUP(D146,Klienci!$B$2:$C$25,2,0)</f>
        <v>T.GORAL BIALYSTOK</v>
      </c>
      <c r="F146" s="5" t="str">
        <f>VLOOKUP(E146,Klienci!$C$2:$D$25,2,0)</f>
        <v>dealer autoryzowany</v>
      </c>
      <c r="G146" s="5" t="str">
        <f>VLOOKUP(E146,Klienci!$C$2:$E$25,3,0)</f>
        <v>centralny i wschodni</v>
      </c>
      <c r="H146" s="9">
        <v>10223.98</v>
      </c>
      <c r="I146" s="9">
        <f t="shared" si="12"/>
        <v>2351.52</v>
      </c>
      <c r="J146" s="9">
        <f t="shared" si="13"/>
        <v>12575.5</v>
      </c>
      <c r="K146" s="6">
        <f t="shared" si="14"/>
        <v>45109</v>
      </c>
      <c r="L146" s="6">
        <v>45109</v>
      </c>
      <c r="M146" s="5">
        <f t="shared" si="15"/>
        <v>0</v>
      </c>
      <c r="N146" s="5" t="str">
        <f t="shared" si="16"/>
        <v>kw.3</v>
      </c>
      <c r="O146" s="42">
        <f t="shared" si="17"/>
        <v>6</v>
      </c>
    </row>
    <row r="147" spans="1:15" x14ac:dyDescent="0.2">
      <c r="A147" s="5">
        <v>146</v>
      </c>
      <c r="B147" s="6">
        <v>45079</v>
      </c>
      <c r="C147" s="7" t="s">
        <v>11</v>
      </c>
      <c r="D147" s="8">
        <v>24</v>
      </c>
      <c r="E147" s="5" t="str">
        <f>VLOOKUP(D147,Klienci!$B$2:$C$25,2,0)</f>
        <v>STANDARD KALISZ</v>
      </c>
      <c r="F147" s="5" t="str">
        <f>VLOOKUP(E147,Klienci!$C$2:$D$25,2,0)</f>
        <v>zakład przemysłowy</v>
      </c>
      <c r="G147" s="5" t="str">
        <f>VLOOKUP(E147,Klienci!$C$2:$E$25,3,0)</f>
        <v>zachodni</v>
      </c>
      <c r="H147" s="9">
        <v>1745.06</v>
      </c>
      <c r="I147" s="9">
        <f t="shared" si="12"/>
        <v>401.36</v>
      </c>
      <c r="J147" s="9">
        <f t="shared" si="13"/>
        <v>2146.42</v>
      </c>
      <c r="K147" s="6">
        <f t="shared" si="14"/>
        <v>45093</v>
      </c>
      <c r="L147" s="6">
        <v>45094</v>
      </c>
      <c r="M147" s="5">
        <f t="shared" si="15"/>
        <v>1</v>
      </c>
      <c r="N147" s="5" t="str">
        <f t="shared" si="16"/>
        <v>kw.2</v>
      </c>
      <c r="O147" s="42">
        <f t="shared" si="17"/>
        <v>6</v>
      </c>
    </row>
    <row r="148" spans="1:15" x14ac:dyDescent="0.2">
      <c r="A148" s="5">
        <v>147</v>
      </c>
      <c r="B148" s="6">
        <v>45082</v>
      </c>
      <c r="C148" s="7" t="s">
        <v>12</v>
      </c>
      <c r="D148" s="8">
        <v>3</v>
      </c>
      <c r="E148" s="5" t="str">
        <f>VLOOKUP(D148,Klienci!$B$2:$C$25,2,0)</f>
        <v>WIGA SZCZECIN</v>
      </c>
      <c r="F148" s="5" t="str">
        <f>VLOOKUP(E148,Klienci!$C$2:$D$25,2,0)</f>
        <v>dealer autoryzowany</v>
      </c>
      <c r="G148" s="5" t="str">
        <f>VLOOKUP(E148,Klienci!$C$2:$E$25,3,0)</f>
        <v>północny</v>
      </c>
      <c r="H148" s="9">
        <v>10644.78</v>
      </c>
      <c r="I148" s="9">
        <f t="shared" si="12"/>
        <v>2448.3000000000002</v>
      </c>
      <c r="J148" s="9">
        <f t="shared" si="13"/>
        <v>13093.080000000002</v>
      </c>
      <c r="K148" s="6">
        <f t="shared" si="14"/>
        <v>45112</v>
      </c>
      <c r="L148" s="6">
        <v>45109</v>
      </c>
      <c r="M148" s="5">
        <f t="shared" si="15"/>
        <v>-3</v>
      </c>
      <c r="N148" s="5" t="str">
        <f t="shared" si="16"/>
        <v>kw.3</v>
      </c>
      <c r="O148" s="42">
        <f t="shared" si="17"/>
        <v>2</v>
      </c>
    </row>
    <row r="149" spans="1:15" x14ac:dyDescent="0.2">
      <c r="A149" s="5">
        <v>148</v>
      </c>
      <c r="B149" s="6">
        <v>45083</v>
      </c>
      <c r="C149" s="7" t="s">
        <v>12</v>
      </c>
      <c r="D149" s="8">
        <v>1</v>
      </c>
      <c r="E149" s="5" t="str">
        <f>VLOOKUP(D149,Klienci!$B$2:$C$25,2,0)</f>
        <v>JAFAN WARSZAWA</v>
      </c>
      <c r="F149" s="5" t="str">
        <f>VLOOKUP(E149,Klienci!$C$2:$D$25,2,0)</f>
        <v>dealer autoryzowany</v>
      </c>
      <c r="G149" s="5" t="str">
        <f>VLOOKUP(E149,Klienci!$C$2:$E$25,3,0)</f>
        <v>centralny i wschodni</v>
      </c>
      <c r="H149" s="9">
        <v>9574.9500000000007</v>
      </c>
      <c r="I149" s="9">
        <f t="shared" si="12"/>
        <v>2202.2399999999998</v>
      </c>
      <c r="J149" s="9">
        <f t="shared" si="13"/>
        <v>11777.19</v>
      </c>
      <c r="K149" s="6">
        <f t="shared" si="14"/>
        <v>45113</v>
      </c>
      <c r="L149" s="6">
        <v>45114</v>
      </c>
      <c r="M149" s="5">
        <f t="shared" si="15"/>
        <v>1</v>
      </c>
      <c r="N149" s="5" t="str">
        <f t="shared" si="16"/>
        <v>kw.3</v>
      </c>
      <c r="O149" s="42">
        <f t="shared" si="17"/>
        <v>3</v>
      </c>
    </row>
    <row r="150" spans="1:15" x14ac:dyDescent="0.2">
      <c r="A150" s="5">
        <v>149</v>
      </c>
      <c r="B150" s="6">
        <v>45083</v>
      </c>
      <c r="C150" s="7" t="s">
        <v>11</v>
      </c>
      <c r="D150" s="8">
        <v>3</v>
      </c>
      <c r="E150" s="5" t="str">
        <f>VLOOKUP(D150,Klienci!$B$2:$C$25,2,0)</f>
        <v>WIGA SZCZECIN</v>
      </c>
      <c r="F150" s="5" t="str">
        <f>VLOOKUP(E150,Klienci!$C$2:$D$25,2,0)</f>
        <v>dealer autoryzowany</v>
      </c>
      <c r="G150" s="5" t="str">
        <f>VLOOKUP(E150,Klienci!$C$2:$E$25,3,0)</f>
        <v>północny</v>
      </c>
      <c r="H150" s="9">
        <v>8651.74</v>
      </c>
      <c r="I150" s="9">
        <f t="shared" si="12"/>
        <v>1989.9</v>
      </c>
      <c r="J150" s="9">
        <f t="shared" si="13"/>
        <v>10641.64</v>
      </c>
      <c r="K150" s="6">
        <f t="shared" si="14"/>
        <v>45113</v>
      </c>
      <c r="L150" s="6">
        <v>45113</v>
      </c>
      <c r="M150" s="5">
        <f t="shared" si="15"/>
        <v>0</v>
      </c>
      <c r="N150" s="5" t="str">
        <f t="shared" si="16"/>
        <v>kw.3</v>
      </c>
      <c r="O150" s="42">
        <f t="shared" si="17"/>
        <v>3</v>
      </c>
    </row>
    <row r="151" spans="1:15" x14ac:dyDescent="0.2">
      <c r="A151" s="5">
        <v>150</v>
      </c>
      <c r="B151" s="6">
        <v>45083</v>
      </c>
      <c r="C151" s="7" t="s">
        <v>11</v>
      </c>
      <c r="D151" s="8">
        <v>7</v>
      </c>
      <c r="E151" s="5" t="str">
        <f>VLOOKUP(D151,Klienci!$B$2:$C$25,2,0)</f>
        <v>GIRGOPOL GDANSK</v>
      </c>
      <c r="F151" s="5" t="str">
        <f>VLOOKUP(E151,Klienci!$C$2:$D$25,2,0)</f>
        <v>inna hurtownia</v>
      </c>
      <c r="G151" s="5" t="str">
        <f>VLOOKUP(E151,Klienci!$C$2:$E$25,3,0)</f>
        <v>północny</v>
      </c>
      <c r="H151" s="9">
        <v>8094.7</v>
      </c>
      <c r="I151" s="9">
        <f t="shared" si="12"/>
        <v>1861.78</v>
      </c>
      <c r="J151" s="9">
        <f t="shared" si="13"/>
        <v>9956.48</v>
      </c>
      <c r="K151" s="6">
        <f t="shared" si="14"/>
        <v>45104</v>
      </c>
      <c r="L151" s="6">
        <v>45113</v>
      </c>
      <c r="M151" s="5">
        <f t="shared" si="15"/>
        <v>9</v>
      </c>
      <c r="N151" s="5" t="str">
        <f t="shared" si="16"/>
        <v>kw.3</v>
      </c>
      <c r="O151" s="42">
        <f t="shared" si="17"/>
        <v>3</v>
      </c>
    </row>
    <row r="152" spans="1:15" x14ac:dyDescent="0.2">
      <c r="A152" s="5">
        <v>151</v>
      </c>
      <c r="B152" s="6">
        <v>45083</v>
      </c>
      <c r="C152" s="7" t="s">
        <v>11</v>
      </c>
      <c r="D152" s="8">
        <v>17</v>
      </c>
      <c r="E152" s="5" t="str">
        <f>VLOOKUP(D152,Klienci!$B$2:$C$25,2,0)</f>
        <v>GARIA OLSZTYN</v>
      </c>
      <c r="F152" s="5" t="str">
        <f>VLOOKUP(E152,Klienci!$C$2:$D$25,2,0)</f>
        <v>dealer autoryzowany</v>
      </c>
      <c r="G152" s="5" t="str">
        <f>VLOOKUP(E152,Klienci!$C$2:$E$25,3,0)</f>
        <v>północny</v>
      </c>
      <c r="H152" s="9">
        <v>7004.69</v>
      </c>
      <c r="I152" s="9">
        <f t="shared" si="12"/>
        <v>1611.08</v>
      </c>
      <c r="J152" s="9">
        <f t="shared" si="13"/>
        <v>8615.77</v>
      </c>
      <c r="K152" s="6">
        <f t="shared" si="14"/>
        <v>45113</v>
      </c>
      <c r="L152" s="6">
        <v>45117</v>
      </c>
      <c r="M152" s="5">
        <f t="shared" si="15"/>
        <v>4</v>
      </c>
      <c r="N152" s="5" t="str">
        <f t="shared" si="16"/>
        <v>kw.3</v>
      </c>
      <c r="O152" s="42">
        <f t="shared" si="17"/>
        <v>3</v>
      </c>
    </row>
    <row r="153" spans="1:15" x14ac:dyDescent="0.2">
      <c r="A153" s="5">
        <v>152</v>
      </c>
      <c r="B153" s="6">
        <v>45083</v>
      </c>
      <c r="C153" s="7" t="s">
        <v>12</v>
      </c>
      <c r="D153" s="8">
        <v>19</v>
      </c>
      <c r="E153" s="5" t="str">
        <f>VLOOKUP(D153,Klienci!$B$2:$C$25,2,0)</f>
        <v>E.JAGIELLO BYDGOSZCZ</v>
      </c>
      <c r="F153" s="5" t="str">
        <f>VLOOKUP(E153,Klienci!$C$2:$D$25,2,0)</f>
        <v>zakład przemysłowy</v>
      </c>
      <c r="G153" s="5" t="str">
        <f>VLOOKUP(E153,Klienci!$C$2:$E$25,3,0)</f>
        <v>północny</v>
      </c>
      <c r="H153" s="9">
        <v>1084.26</v>
      </c>
      <c r="I153" s="9">
        <f t="shared" si="12"/>
        <v>249.38</v>
      </c>
      <c r="J153" s="9">
        <f t="shared" si="13"/>
        <v>1333.6399999999999</v>
      </c>
      <c r="K153" s="6">
        <f t="shared" si="14"/>
        <v>45097</v>
      </c>
      <c r="L153" s="6">
        <v>45097</v>
      </c>
      <c r="M153" s="5">
        <f t="shared" si="15"/>
        <v>0</v>
      </c>
      <c r="N153" s="5" t="str">
        <f t="shared" si="16"/>
        <v>kw.2</v>
      </c>
      <c r="O153" s="42">
        <f t="shared" si="17"/>
        <v>3</v>
      </c>
    </row>
    <row r="154" spans="1:15" x14ac:dyDescent="0.2">
      <c r="A154" s="5">
        <v>153</v>
      </c>
      <c r="B154" s="6">
        <v>45086</v>
      </c>
      <c r="C154" s="7" t="s">
        <v>12</v>
      </c>
      <c r="D154" s="8">
        <v>3</v>
      </c>
      <c r="E154" s="5" t="str">
        <f>VLOOKUP(D154,Klienci!$B$2:$C$25,2,0)</f>
        <v>WIGA SZCZECIN</v>
      </c>
      <c r="F154" s="5" t="str">
        <f>VLOOKUP(E154,Klienci!$C$2:$D$25,2,0)</f>
        <v>dealer autoryzowany</v>
      </c>
      <c r="G154" s="5" t="str">
        <f>VLOOKUP(E154,Klienci!$C$2:$E$25,3,0)</f>
        <v>północny</v>
      </c>
      <c r="H154" s="9">
        <v>8380.7800000000007</v>
      </c>
      <c r="I154" s="9">
        <f t="shared" si="12"/>
        <v>1927.58</v>
      </c>
      <c r="J154" s="9">
        <f t="shared" si="13"/>
        <v>10308.36</v>
      </c>
      <c r="K154" s="6">
        <f t="shared" si="14"/>
        <v>45116</v>
      </c>
      <c r="L154" s="6">
        <v>45124</v>
      </c>
      <c r="M154" s="5">
        <f t="shared" si="15"/>
        <v>8</v>
      </c>
      <c r="N154" s="5" t="str">
        <f t="shared" si="16"/>
        <v>kw.3</v>
      </c>
      <c r="O154" s="42">
        <f t="shared" si="17"/>
        <v>6</v>
      </c>
    </row>
    <row r="155" spans="1:15" x14ac:dyDescent="0.2">
      <c r="A155" s="5">
        <v>154</v>
      </c>
      <c r="B155" s="6">
        <v>45086</v>
      </c>
      <c r="C155" s="7" t="s">
        <v>12</v>
      </c>
      <c r="D155" s="8">
        <v>9</v>
      </c>
      <c r="E155" s="5" t="str">
        <f>VLOOKUP(D155,Klienci!$B$2:$C$25,2,0)</f>
        <v>TRATWA BRWINOW</v>
      </c>
      <c r="F155" s="5" t="str">
        <f>VLOOKUP(E155,Klienci!$C$2:$D$25,2,0)</f>
        <v>inna hurtownia</v>
      </c>
      <c r="G155" s="5" t="str">
        <f>VLOOKUP(E155,Klienci!$C$2:$E$25,3,0)</f>
        <v>centralny i wschodni</v>
      </c>
      <c r="H155" s="9">
        <v>2468.23</v>
      </c>
      <c r="I155" s="9">
        <f t="shared" si="12"/>
        <v>567.69000000000005</v>
      </c>
      <c r="J155" s="9">
        <f t="shared" si="13"/>
        <v>3035.92</v>
      </c>
      <c r="K155" s="6">
        <f t="shared" si="14"/>
        <v>45107</v>
      </c>
      <c r="L155" s="6">
        <v>45108</v>
      </c>
      <c r="M155" s="5">
        <f t="shared" si="15"/>
        <v>1</v>
      </c>
      <c r="N155" s="5" t="str">
        <f t="shared" si="16"/>
        <v>kw.3</v>
      </c>
      <c r="O155" s="42">
        <f t="shared" si="17"/>
        <v>6</v>
      </c>
    </row>
    <row r="156" spans="1:15" x14ac:dyDescent="0.2">
      <c r="A156" s="5">
        <v>155</v>
      </c>
      <c r="B156" s="6">
        <v>45086</v>
      </c>
      <c r="C156" s="7" t="s">
        <v>11</v>
      </c>
      <c r="D156" s="8">
        <v>17</v>
      </c>
      <c r="E156" s="5" t="str">
        <f>VLOOKUP(D156,Klienci!$B$2:$C$25,2,0)</f>
        <v>GARIA OLSZTYN</v>
      </c>
      <c r="F156" s="5" t="str">
        <f>VLOOKUP(E156,Klienci!$C$2:$D$25,2,0)</f>
        <v>dealer autoryzowany</v>
      </c>
      <c r="G156" s="5" t="str">
        <f>VLOOKUP(E156,Klienci!$C$2:$E$25,3,0)</f>
        <v>północny</v>
      </c>
      <c r="H156" s="9">
        <v>7489.23</v>
      </c>
      <c r="I156" s="9">
        <f t="shared" si="12"/>
        <v>1722.52</v>
      </c>
      <c r="J156" s="9">
        <f t="shared" si="13"/>
        <v>9211.75</v>
      </c>
      <c r="K156" s="6">
        <f t="shared" si="14"/>
        <v>45116</v>
      </c>
      <c r="L156" s="6">
        <v>45120</v>
      </c>
      <c r="M156" s="5">
        <f t="shared" si="15"/>
        <v>4</v>
      </c>
      <c r="N156" s="5" t="str">
        <f t="shared" si="16"/>
        <v>kw.3</v>
      </c>
      <c r="O156" s="42">
        <f t="shared" si="17"/>
        <v>6</v>
      </c>
    </row>
    <row r="157" spans="1:15" x14ac:dyDescent="0.2">
      <c r="A157" s="5">
        <v>156</v>
      </c>
      <c r="B157" s="6">
        <v>45088</v>
      </c>
      <c r="C157" s="7" t="s">
        <v>11</v>
      </c>
      <c r="D157" s="8">
        <v>3</v>
      </c>
      <c r="E157" s="5" t="str">
        <f>VLOOKUP(D157,Klienci!$B$2:$C$25,2,0)</f>
        <v>WIGA SZCZECIN</v>
      </c>
      <c r="F157" s="5" t="str">
        <f>VLOOKUP(E157,Klienci!$C$2:$D$25,2,0)</f>
        <v>dealer autoryzowany</v>
      </c>
      <c r="G157" s="5" t="str">
        <f>VLOOKUP(E157,Klienci!$C$2:$E$25,3,0)</f>
        <v>północny</v>
      </c>
      <c r="H157" s="9">
        <v>7386.86</v>
      </c>
      <c r="I157" s="9">
        <f t="shared" si="12"/>
        <v>1698.98</v>
      </c>
      <c r="J157" s="9">
        <f t="shared" si="13"/>
        <v>9085.84</v>
      </c>
      <c r="K157" s="6">
        <f t="shared" si="14"/>
        <v>45118</v>
      </c>
      <c r="L157" s="6">
        <v>45116</v>
      </c>
      <c r="M157" s="5">
        <f t="shared" si="15"/>
        <v>-2</v>
      </c>
      <c r="N157" s="5" t="str">
        <f t="shared" si="16"/>
        <v>kw.3</v>
      </c>
      <c r="O157" s="42">
        <f t="shared" si="17"/>
        <v>1</v>
      </c>
    </row>
    <row r="158" spans="1:15" x14ac:dyDescent="0.2">
      <c r="A158" s="5">
        <v>157</v>
      </c>
      <c r="B158" s="6">
        <v>45088</v>
      </c>
      <c r="C158" s="7" t="s">
        <v>11</v>
      </c>
      <c r="D158" s="8">
        <v>3</v>
      </c>
      <c r="E158" s="5" t="str">
        <f>VLOOKUP(D158,Klienci!$B$2:$C$25,2,0)</f>
        <v>WIGA SZCZECIN</v>
      </c>
      <c r="F158" s="5" t="str">
        <f>VLOOKUP(E158,Klienci!$C$2:$D$25,2,0)</f>
        <v>dealer autoryzowany</v>
      </c>
      <c r="G158" s="5" t="str">
        <f>VLOOKUP(E158,Klienci!$C$2:$E$25,3,0)</f>
        <v>północny</v>
      </c>
      <c r="H158" s="9">
        <v>7116.16</v>
      </c>
      <c r="I158" s="9">
        <f t="shared" si="12"/>
        <v>1636.72</v>
      </c>
      <c r="J158" s="9">
        <f t="shared" si="13"/>
        <v>8752.8799999999992</v>
      </c>
      <c r="K158" s="6">
        <f t="shared" si="14"/>
        <v>45118</v>
      </c>
      <c r="L158" s="6">
        <v>45131</v>
      </c>
      <c r="M158" s="5">
        <f t="shared" si="15"/>
        <v>13</v>
      </c>
      <c r="N158" s="5" t="str">
        <f t="shared" si="16"/>
        <v>kw.3</v>
      </c>
      <c r="O158" s="42">
        <f t="shared" si="17"/>
        <v>1</v>
      </c>
    </row>
    <row r="159" spans="1:15" x14ac:dyDescent="0.2">
      <c r="A159" s="5">
        <v>158</v>
      </c>
      <c r="B159" s="6">
        <v>45088</v>
      </c>
      <c r="C159" s="7" t="s">
        <v>12</v>
      </c>
      <c r="D159" s="8">
        <v>10</v>
      </c>
      <c r="E159" s="5" t="str">
        <f>VLOOKUP(D159,Klienci!$B$2:$C$25,2,0)</f>
        <v>SAM CHORZOW</v>
      </c>
      <c r="F159" s="5" t="str">
        <f>VLOOKUP(E159,Klienci!$C$2:$D$25,2,0)</f>
        <v>zakład przemysłowy</v>
      </c>
      <c r="G159" s="5" t="str">
        <f>VLOOKUP(E159,Klienci!$C$2:$E$25,3,0)</f>
        <v>południowy</v>
      </c>
      <c r="H159" s="9">
        <v>5439.51</v>
      </c>
      <c r="I159" s="9">
        <f t="shared" si="12"/>
        <v>1251.0899999999999</v>
      </c>
      <c r="J159" s="9">
        <f t="shared" si="13"/>
        <v>6690.6</v>
      </c>
      <c r="K159" s="6">
        <f t="shared" si="14"/>
        <v>45102</v>
      </c>
      <c r="L159" s="6">
        <v>45125</v>
      </c>
      <c r="M159" s="5">
        <f t="shared" si="15"/>
        <v>23</v>
      </c>
      <c r="N159" s="5" t="str">
        <f t="shared" si="16"/>
        <v>kw.3</v>
      </c>
      <c r="O159" s="42">
        <f t="shared" si="17"/>
        <v>1</v>
      </c>
    </row>
    <row r="160" spans="1:15" x14ac:dyDescent="0.2">
      <c r="A160" s="5">
        <v>159</v>
      </c>
      <c r="B160" s="6">
        <v>45090</v>
      </c>
      <c r="C160" s="7" t="s">
        <v>12</v>
      </c>
      <c r="D160" s="8">
        <v>3</v>
      </c>
      <c r="E160" s="5" t="str">
        <f>VLOOKUP(D160,Klienci!$B$2:$C$25,2,0)</f>
        <v>WIGA SZCZECIN</v>
      </c>
      <c r="F160" s="5" t="str">
        <f>VLOOKUP(E160,Klienci!$C$2:$D$25,2,0)</f>
        <v>dealer autoryzowany</v>
      </c>
      <c r="G160" s="5" t="str">
        <f>VLOOKUP(E160,Klienci!$C$2:$E$25,3,0)</f>
        <v>północny</v>
      </c>
      <c r="H160" s="9">
        <v>9730.69</v>
      </c>
      <c r="I160" s="9">
        <f t="shared" si="12"/>
        <v>2238.06</v>
      </c>
      <c r="J160" s="9">
        <f t="shared" si="13"/>
        <v>11968.75</v>
      </c>
      <c r="K160" s="6">
        <f t="shared" si="14"/>
        <v>45120</v>
      </c>
      <c r="L160" s="6">
        <v>45133</v>
      </c>
      <c r="M160" s="5">
        <f t="shared" si="15"/>
        <v>13</v>
      </c>
      <c r="N160" s="5" t="str">
        <f t="shared" si="16"/>
        <v>kw.3</v>
      </c>
      <c r="O160" s="42">
        <f t="shared" si="17"/>
        <v>3</v>
      </c>
    </row>
    <row r="161" spans="1:15" x14ac:dyDescent="0.2">
      <c r="A161" s="5">
        <v>160</v>
      </c>
      <c r="B161" s="6">
        <v>45090</v>
      </c>
      <c r="C161" s="7" t="s">
        <v>12</v>
      </c>
      <c r="D161" s="8">
        <v>17</v>
      </c>
      <c r="E161" s="5" t="str">
        <f>VLOOKUP(D161,Klienci!$B$2:$C$25,2,0)</f>
        <v>GARIA OLSZTYN</v>
      </c>
      <c r="F161" s="5" t="str">
        <f>VLOOKUP(E161,Klienci!$C$2:$D$25,2,0)</f>
        <v>dealer autoryzowany</v>
      </c>
      <c r="G161" s="5" t="str">
        <f>VLOOKUP(E161,Klienci!$C$2:$E$25,3,0)</f>
        <v>północny</v>
      </c>
      <c r="H161" s="9">
        <v>4183.93</v>
      </c>
      <c r="I161" s="9">
        <f t="shared" si="12"/>
        <v>962.3</v>
      </c>
      <c r="J161" s="9">
        <f t="shared" si="13"/>
        <v>5146.2300000000005</v>
      </c>
      <c r="K161" s="6">
        <f t="shared" si="14"/>
        <v>45120</v>
      </c>
      <c r="L161" s="6">
        <v>45127</v>
      </c>
      <c r="M161" s="5">
        <f t="shared" si="15"/>
        <v>7</v>
      </c>
      <c r="N161" s="5" t="str">
        <f t="shared" si="16"/>
        <v>kw.3</v>
      </c>
      <c r="O161" s="42">
        <f t="shared" si="17"/>
        <v>3</v>
      </c>
    </row>
    <row r="162" spans="1:15" x14ac:dyDescent="0.2">
      <c r="A162" s="5">
        <v>161</v>
      </c>
      <c r="B162" s="6">
        <v>45090</v>
      </c>
      <c r="C162" s="7" t="s">
        <v>11</v>
      </c>
      <c r="D162" s="8">
        <v>19</v>
      </c>
      <c r="E162" s="5" t="str">
        <f>VLOOKUP(D162,Klienci!$B$2:$C$25,2,0)</f>
        <v>E.JAGIELLO BYDGOSZCZ</v>
      </c>
      <c r="F162" s="5" t="str">
        <f>VLOOKUP(E162,Klienci!$C$2:$D$25,2,0)</f>
        <v>zakład przemysłowy</v>
      </c>
      <c r="G162" s="5" t="str">
        <f>VLOOKUP(E162,Klienci!$C$2:$E$25,3,0)</f>
        <v>północny</v>
      </c>
      <c r="H162" s="9">
        <v>815.36</v>
      </c>
      <c r="I162" s="9">
        <f t="shared" si="12"/>
        <v>187.53</v>
      </c>
      <c r="J162" s="9">
        <f t="shared" si="13"/>
        <v>1002.89</v>
      </c>
      <c r="K162" s="6">
        <f t="shared" si="14"/>
        <v>45104</v>
      </c>
      <c r="L162" s="6">
        <v>45103</v>
      </c>
      <c r="M162" s="5">
        <f t="shared" si="15"/>
        <v>-1</v>
      </c>
      <c r="N162" s="5" t="str">
        <f t="shared" si="16"/>
        <v>kw.2</v>
      </c>
      <c r="O162" s="42">
        <f t="shared" si="17"/>
        <v>3</v>
      </c>
    </row>
    <row r="163" spans="1:15" x14ac:dyDescent="0.2">
      <c r="A163" s="5">
        <v>162</v>
      </c>
      <c r="B163" s="6">
        <v>45091</v>
      </c>
      <c r="C163" s="7" t="s">
        <v>11</v>
      </c>
      <c r="D163" s="8">
        <v>3</v>
      </c>
      <c r="E163" s="5" t="str">
        <f>VLOOKUP(D163,Klienci!$B$2:$C$25,2,0)</f>
        <v>WIGA SZCZECIN</v>
      </c>
      <c r="F163" s="5" t="str">
        <f>VLOOKUP(E163,Klienci!$C$2:$D$25,2,0)</f>
        <v>dealer autoryzowany</v>
      </c>
      <c r="G163" s="5" t="str">
        <f>VLOOKUP(E163,Klienci!$C$2:$E$25,3,0)</f>
        <v>północny</v>
      </c>
      <c r="H163" s="9">
        <v>8078.38</v>
      </c>
      <c r="I163" s="9">
        <f t="shared" si="12"/>
        <v>1858.03</v>
      </c>
      <c r="J163" s="9">
        <f t="shared" si="13"/>
        <v>9936.41</v>
      </c>
      <c r="K163" s="6">
        <f t="shared" si="14"/>
        <v>45121</v>
      </c>
      <c r="L163" s="6">
        <v>45119</v>
      </c>
      <c r="M163" s="5">
        <f t="shared" si="15"/>
        <v>-2</v>
      </c>
      <c r="N163" s="5" t="str">
        <f t="shared" si="16"/>
        <v>kw.3</v>
      </c>
      <c r="O163" s="42">
        <f t="shared" si="17"/>
        <v>4</v>
      </c>
    </row>
    <row r="164" spans="1:15" x14ac:dyDescent="0.2">
      <c r="A164" s="5">
        <v>163</v>
      </c>
      <c r="B164" s="6">
        <v>45094</v>
      </c>
      <c r="C164" s="7" t="s">
        <v>11</v>
      </c>
      <c r="D164" s="8">
        <v>3</v>
      </c>
      <c r="E164" s="5" t="str">
        <f>VLOOKUP(D164,Klienci!$B$2:$C$25,2,0)</f>
        <v>WIGA SZCZECIN</v>
      </c>
      <c r="F164" s="5" t="str">
        <f>VLOOKUP(E164,Klienci!$C$2:$D$25,2,0)</f>
        <v>dealer autoryzowany</v>
      </c>
      <c r="G164" s="5" t="str">
        <f>VLOOKUP(E164,Klienci!$C$2:$E$25,3,0)</f>
        <v>północny</v>
      </c>
      <c r="H164" s="9">
        <v>8512.26</v>
      </c>
      <c r="I164" s="9">
        <f t="shared" si="12"/>
        <v>1957.82</v>
      </c>
      <c r="J164" s="9">
        <f t="shared" si="13"/>
        <v>10470.08</v>
      </c>
      <c r="K164" s="6">
        <f t="shared" si="14"/>
        <v>45124</v>
      </c>
      <c r="L164" s="6">
        <v>45135</v>
      </c>
      <c r="M164" s="5">
        <f t="shared" si="15"/>
        <v>11</v>
      </c>
      <c r="N164" s="5" t="str">
        <f t="shared" si="16"/>
        <v>kw.3</v>
      </c>
      <c r="O164" s="42">
        <f t="shared" si="17"/>
        <v>7</v>
      </c>
    </row>
    <row r="165" spans="1:15" x14ac:dyDescent="0.2">
      <c r="A165" s="5">
        <v>164</v>
      </c>
      <c r="B165" s="6">
        <v>45094</v>
      </c>
      <c r="C165" s="7" t="s">
        <v>11</v>
      </c>
      <c r="D165" s="8">
        <v>17</v>
      </c>
      <c r="E165" s="5" t="str">
        <f>VLOOKUP(D165,Klienci!$B$2:$C$25,2,0)</f>
        <v>GARIA OLSZTYN</v>
      </c>
      <c r="F165" s="5" t="str">
        <f>VLOOKUP(E165,Klienci!$C$2:$D$25,2,0)</f>
        <v>dealer autoryzowany</v>
      </c>
      <c r="G165" s="5" t="str">
        <f>VLOOKUP(E165,Klienci!$C$2:$E$25,3,0)</f>
        <v>północny</v>
      </c>
      <c r="H165" s="9">
        <v>9693.99</v>
      </c>
      <c r="I165" s="9">
        <f t="shared" si="12"/>
        <v>2229.62</v>
      </c>
      <c r="J165" s="9">
        <f t="shared" si="13"/>
        <v>11923.61</v>
      </c>
      <c r="K165" s="6">
        <f t="shared" si="14"/>
        <v>45124</v>
      </c>
      <c r="L165" s="6">
        <v>45133</v>
      </c>
      <c r="M165" s="5">
        <f t="shared" si="15"/>
        <v>9</v>
      </c>
      <c r="N165" s="5" t="str">
        <f t="shared" si="16"/>
        <v>kw.3</v>
      </c>
      <c r="O165" s="42">
        <f t="shared" si="17"/>
        <v>7</v>
      </c>
    </row>
    <row r="166" spans="1:15" x14ac:dyDescent="0.2">
      <c r="A166" s="5">
        <v>165</v>
      </c>
      <c r="B166" s="6">
        <v>45096</v>
      </c>
      <c r="C166" s="7" t="s">
        <v>11</v>
      </c>
      <c r="D166" s="8">
        <v>3</v>
      </c>
      <c r="E166" s="5" t="str">
        <f>VLOOKUP(D166,Klienci!$B$2:$C$25,2,0)</f>
        <v>WIGA SZCZECIN</v>
      </c>
      <c r="F166" s="5" t="str">
        <f>VLOOKUP(E166,Klienci!$C$2:$D$25,2,0)</f>
        <v>dealer autoryzowany</v>
      </c>
      <c r="G166" s="5" t="str">
        <f>VLOOKUP(E166,Klienci!$C$2:$E$25,3,0)</f>
        <v>północny</v>
      </c>
      <c r="H166" s="9">
        <v>8814.41</v>
      </c>
      <c r="I166" s="9">
        <f t="shared" si="12"/>
        <v>2027.31</v>
      </c>
      <c r="J166" s="9">
        <f t="shared" si="13"/>
        <v>10841.72</v>
      </c>
      <c r="K166" s="6">
        <f t="shared" si="14"/>
        <v>45126</v>
      </c>
      <c r="L166" s="6">
        <v>45132</v>
      </c>
      <c r="M166" s="5">
        <f t="shared" si="15"/>
        <v>6</v>
      </c>
      <c r="N166" s="5" t="str">
        <f t="shared" si="16"/>
        <v>kw.3</v>
      </c>
      <c r="O166" s="42">
        <f t="shared" si="17"/>
        <v>2</v>
      </c>
    </row>
    <row r="167" spans="1:15" x14ac:dyDescent="0.2">
      <c r="A167" s="5">
        <v>166</v>
      </c>
      <c r="B167" s="6">
        <v>45096</v>
      </c>
      <c r="C167" s="7" t="s">
        <v>11</v>
      </c>
      <c r="D167" s="8">
        <v>9</v>
      </c>
      <c r="E167" s="5" t="str">
        <f>VLOOKUP(D167,Klienci!$B$2:$C$25,2,0)</f>
        <v>TRATWA BRWINOW</v>
      </c>
      <c r="F167" s="5" t="str">
        <f>VLOOKUP(E167,Klienci!$C$2:$D$25,2,0)</f>
        <v>inna hurtownia</v>
      </c>
      <c r="G167" s="5" t="str">
        <f>VLOOKUP(E167,Klienci!$C$2:$E$25,3,0)</f>
        <v>centralny i wschodni</v>
      </c>
      <c r="H167" s="9">
        <v>3623.11</v>
      </c>
      <c r="I167" s="9">
        <f t="shared" si="12"/>
        <v>833.32</v>
      </c>
      <c r="J167" s="9">
        <f t="shared" si="13"/>
        <v>4456.43</v>
      </c>
      <c r="K167" s="6">
        <f t="shared" si="14"/>
        <v>45117</v>
      </c>
      <c r="L167" s="6">
        <v>45119</v>
      </c>
      <c r="M167" s="5">
        <f t="shared" si="15"/>
        <v>2</v>
      </c>
      <c r="N167" s="5" t="str">
        <f t="shared" si="16"/>
        <v>kw.3</v>
      </c>
      <c r="O167" s="42">
        <f t="shared" si="17"/>
        <v>2</v>
      </c>
    </row>
    <row r="168" spans="1:15" x14ac:dyDescent="0.2">
      <c r="A168" s="5">
        <v>167</v>
      </c>
      <c r="B168" s="6">
        <v>45096</v>
      </c>
      <c r="C168" s="7" t="s">
        <v>12</v>
      </c>
      <c r="D168" s="8">
        <v>17</v>
      </c>
      <c r="E168" s="5" t="str">
        <f>VLOOKUP(D168,Klienci!$B$2:$C$25,2,0)</f>
        <v>GARIA OLSZTYN</v>
      </c>
      <c r="F168" s="5" t="str">
        <f>VLOOKUP(E168,Klienci!$C$2:$D$25,2,0)</f>
        <v>dealer autoryzowany</v>
      </c>
      <c r="G168" s="5" t="str">
        <f>VLOOKUP(E168,Klienci!$C$2:$E$25,3,0)</f>
        <v>północny</v>
      </c>
      <c r="H168" s="9">
        <v>4204.54</v>
      </c>
      <c r="I168" s="9">
        <f t="shared" si="12"/>
        <v>967.04</v>
      </c>
      <c r="J168" s="9">
        <f t="shared" si="13"/>
        <v>5171.58</v>
      </c>
      <c r="K168" s="6">
        <f t="shared" si="14"/>
        <v>45126</v>
      </c>
      <c r="L168" s="6">
        <v>45134</v>
      </c>
      <c r="M168" s="5">
        <f t="shared" si="15"/>
        <v>8</v>
      </c>
      <c r="N168" s="5" t="str">
        <f t="shared" si="16"/>
        <v>kw.3</v>
      </c>
      <c r="O168" s="42">
        <f t="shared" si="17"/>
        <v>2</v>
      </c>
    </row>
    <row r="169" spans="1:15" x14ac:dyDescent="0.2">
      <c r="A169" s="5">
        <v>168</v>
      </c>
      <c r="B169" s="6">
        <v>45097</v>
      </c>
      <c r="C169" s="7" t="s">
        <v>12</v>
      </c>
      <c r="D169" s="8">
        <v>8</v>
      </c>
      <c r="E169" s="5" t="str">
        <f>VLOOKUP(D169,Klienci!$B$2:$C$25,2,0)</f>
        <v>SKALA BIELSKO-BIALA</v>
      </c>
      <c r="F169" s="5" t="str">
        <f>VLOOKUP(E169,Klienci!$C$2:$D$25,2,0)</f>
        <v>inna hurtownia</v>
      </c>
      <c r="G169" s="5" t="str">
        <f>VLOOKUP(E169,Klienci!$C$2:$E$25,3,0)</f>
        <v>południowy</v>
      </c>
      <c r="H169" s="9">
        <v>4676.16</v>
      </c>
      <c r="I169" s="9">
        <f t="shared" si="12"/>
        <v>1075.52</v>
      </c>
      <c r="J169" s="9">
        <f t="shared" si="13"/>
        <v>5751.68</v>
      </c>
      <c r="K169" s="6">
        <f t="shared" si="14"/>
        <v>45118</v>
      </c>
      <c r="L169" s="6">
        <v>45115</v>
      </c>
      <c r="M169" s="5">
        <f t="shared" si="15"/>
        <v>-3</v>
      </c>
      <c r="N169" s="5" t="str">
        <f t="shared" si="16"/>
        <v>kw.3</v>
      </c>
      <c r="O169" s="42">
        <f t="shared" si="17"/>
        <v>3</v>
      </c>
    </row>
    <row r="170" spans="1:15" x14ac:dyDescent="0.2">
      <c r="A170" s="5">
        <v>169</v>
      </c>
      <c r="B170" s="6">
        <v>45098</v>
      </c>
      <c r="C170" s="7" t="s">
        <v>12</v>
      </c>
      <c r="D170" s="8">
        <v>2</v>
      </c>
      <c r="E170" s="5" t="str">
        <f>VLOOKUP(D170,Klienci!$B$2:$C$25,2,0)</f>
        <v>O.W.P.T. POZNAN</v>
      </c>
      <c r="F170" s="5" t="str">
        <f>VLOOKUP(E170,Klienci!$C$2:$D$25,2,0)</f>
        <v>dealer autoryzowany</v>
      </c>
      <c r="G170" s="5" t="str">
        <f>VLOOKUP(E170,Klienci!$C$2:$E$25,3,0)</f>
        <v>zachodni</v>
      </c>
      <c r="H170" s="9">
        <v>3467.02</v>
      </c>
      <c r="I170" s="9">
        <f t="shared" si="12"/>
        <v>797.41</v>
      </c>
      <c r="J170" s="9">
        <f t="shared" si="13"/>
        <v>4264.43</v>
      </c>
      <c r="K170" s="6">
        <f t="shared" si="14"/>
        <v>45128</v>
      </c>
      <c r="L170" s="6">
        <v>45134</v>
      </c>
      <c r="M170" s="5">
        <f t="shared" si="15"/>
        <v>6</v>
      </c>
      <c r="N170" s="5" t="str">
        <f t="shared" si="16"/>
        <v>kw.3</v>
      </c>
      <c r="O170" s="42">
        <f t="shared" si="17"/>
        <v>4</v>
      </c>
    </row>
    <row r="171" spans="1:15" x14ac:dyDescent="0.2">
      <c r="A171" s="5">
        <v>170</v>
      </c>
      <c r="B171" s="6">
        <v>45098</v>
      </c>
      <c r="C171" s="7" t="s">
        <v>11</v>
      </c>
      <c r="D171" s="8">
        <v>16</v>
      </c>
      <c r="E171" s="5" t="str">
        <f>VLOOKUP(D171,Klienci!$B$2:$C$25,2,0)</f>
        <v>OFAG GLIWICE</v>
      </c>
      <c r="F171" s="5" t="str">
        <f>VLOOKUP(E171,Klienci!$C$2:$D$25,2,0)</f>
        <v>zakład przemysłowy</v>
      </c>
      <c r="G171" s="5" t="str">
        <f>VLOOKUP(E171,Klienci!$C$2:$E$25,3,0)</f>
        <v>południowy</v>
      </c>
      <c r="H171" s="9">
        <v>2472.27</v>
      </c>
      <c r="I171" s="9">
        <f t="shared" si="12"/>
        <v>568.62</v>
      </c>
      <c r="J171" s="9">
        <f t="shared" si="13"/>
        <v>3040.89</v>
      </c>
      <c r="K171" s="6">
        <f t="shared" si="14"/>
        <v>45112</v>
      </c>
      <c r="L171" s="6">
        <v>45149</v>
      </c>
      <c r="M171" s="5">
        <f t="shared" si="15"/>
        <v>37</v>
      </c>
      <c r="N171" s="5" t="str">
        <f t="shared" si="16"/>
        <v>kw.3</v>
      </c>
      <c r="O171" s="42">
        <f t="shared" si="17"/>
        <v>4</v>
      </c>
    </row>
    <row r="172" spans="1:15" x14ac:dyDescent="0.2">
      <c r="A172" s="5">
        <v>171</v>
      </c>
      <c r="B172" s="6">
        <v>45100</v>
      </c>
      <c r="C172" s="7" t="s">
        <v>11</v>
      </c>
      <c r="D172" s="8">
        <v>17</v>
      </c>
      <c r="E172" s="5" t="str">
        <f>VLOOKUP(D172,Klienci!$B$2:$C$25,2,0)</f>
        <v>GARIA OLSZTYN</v>
      </c>
      <c r="F172" s="5" t="str">
        <f>VLOOKUP(E172,Klienci!$C$2:$D$25,2,0)</f>
        <v>dealer autoryzowany</v>
      </c>
      <c r="G172" s="5" t="str">
        <f>VLOOKUP(E172,Klienci!$C$2:$E$25,3,0)</f>
        <v>północny</v>
      </c>
      <c r="H172" s="9">
        <v>4126.93</v>
      </c>
      <c r="I172" s="9">
        <f t="shared" si="12"/>
        <v>949.19</v>
      </c>
      <c r="J172" s="9">
        <f t="shared" si="13"/>
        <v>5076.1200000000008</v>
      </c>
      <c r="K172" s="6">
        <f t="shared" si="14"/>
        <v>45130</v>
      </c>
      <c r="L172" s="6">
        <v>45135</v>
      </c>
      <c r="M172" s="5">
        <f t="shared" si="15"/>
        <v>5</v>
      </c>
      <c r="N172" s="5" t="str">
        <f t="shared" si="16"/>
        <v>kw.3</v>
      </c>
      <c r="O172" s="42">
        <f t="shared" si="17"/>
        <v>6</v>
      </c>
    </row>
    <row r="173" spans="1:15" x14ac:dyDescent="0.2">
      <c r="A173" s="5">
        <v>172</v>
      </c>
      <c r="B173" s="6">
        <v>45101</v>
      </c>
      <c r="C173" s="7" t="s">
        <v>11</v>
      </c>
      <c r="D173" s="8">
        <v>4</v>
      </c>
      <c r="E173" s="5" t="str">
        <f>VLOOKUP(D173,Klienci!$B$2:$C$25,2,0)</f>
        <v>KAR-PEK POZNAN</v>
      </c>
      <c r="F173" s="5" t="str">
        <f>VLOOKUP(E173,Klienci!$C$2:$D$25,2,0)</f>
        <v>dealer autoryzowany</v>
      </c>
      <c r="G173" s="5" t="str">
        <f>VLOOKUP(E173,Klienci!$C$2:$E$25,3,0)</f>
        <v>zachodni</v>
      </c>
      <c r="H173" s="9">
        <v>21900.77</v>
      </c>
      <c r="I173" s="9">
        <f t="shared" si="12"/>
        <v>5037.18</v>
      </c>
      <c r="J173" s="9">
        <f t="shared" si="13"/>
        <v>26937.95</v>
      </c>
      <c r="K173" s="6">
        <f t="shared" si="14"/>
        <v>45131</v>
      </c>
      <c r="L173" s="6">
        <v>45130</v>
      </c>
      <c r="M173" s="5">
        <f t="shared" si="15"/>
        <v>-1</v>
      </c>
      <c r="N173" s="5" t="str">
        <f t="shared" si="16"/>
        <v>kw.3</v>
      </c>
      <c r="O173" s="42">
        <f t="shared" si="17"/>
        <v>7</v>
      </c>
    </row>
    <row r="174" spans="1:15" x14ac:dyDescent="0.2">
      <c r="A174" s="5">
        <v>173</v>
      </c>
      <c r="B174" s="6">
        <v>45101</v>
      </c>
      <c r="C174" s="7" t="s">
        <v>11</v>
      </c>
      <c r="D174" s="8">
        <v>10</v>
      </c>
      <c r="E174" s="5" t="str">
        <f>VLOOKUP(D174,Klienci!$B$2:$C$25,2,0)</f>
        <v>SAM CHORZOW</v>
      </c>
      <c r="F174" s="5" t="str">
        <f>VLOOKUP(E174,Klienci!$C$2:$D$25,2,0)</f>
        <v>zakład przemysłowy</v>
      </c>
      <c r="G174" s="5" t="str">
        <f>VLOOKUP(E174,Klienci!$C$2:$E$25,3,0)</f>
        <v>południowy</v>
      </c>
      <c r="H174" s="9">
        <v>5160.49</v>
      </c>
      <c r="I174" s="9">
        <f t="shared" si="12"/>
        <v>1186.9100000000001</v>
      </c>
      <c r="J174" s="9">
        <f t="shared" si="13"/>
        <v>6347.4</v>
      </c>
      <c r="K174" s="6">
        <f t="shared" si="14"/>
        <v>45115</v>
      </c>
      <c r="L174" s="6">
        <v>45130</v>
      </c>
      <c r="M174" s="5">
        <f t="shared" si="15"/>
        <v>15</v>
      </c>
      <c r="N174" s="5" t="str">
        <f t="shared" si="16"/>
        <v>kw.3</v>
      </c>
      <c r="O174" s="42">
        <f t="shared" si="17"/>
        <v>7</v>
      </c>
    </row>
    <row r="175" spans="1:15" x14ac:dyDescent="0.2">
      <c r="A175" s="5">
        <v>174</v>
      </c>
      <c r="B175" s="6">
        <v>45102</v>
      </c>
      <c r="C175" s="7" t="s">
        <v>11</v>
      </c>
      <c r="D175" s="8">
        <v>6</v>
      </c>
      <c r="E175" s="5" t="str">
        <f>VLOOKUP(D175,Klienci!$B$2:$C$25,2,0)</f>
        <v>WSCHOD BIALYSTOK</v>
      </c>
      <c r="F175" s="5" t="str">
        <f>VLOOKUP(E175,Klienci!$C$2:$D$25,2,0)</f>
        <v>dealer autoryzowany</v>
      </c>
      <c r="G175" s="5" t="str">
        <f>VLOOKUP(E175,Klienci!$C$2:$E$25,3,0)</f>
        <v>centralny i wschodni</v>
      </c>
      <c r="H175" s="9">
        <v>3379.47</v>
      </c>
      <c r="I175" s="9">
        <f t="shared" si="12"/>
        <v>777.28</v>
      </c>
      <c r="J175" s="9">
        <f t="shared" si="13"/>
        <v>4156.75</v>
      </c>
      <c r="K175" s="6">
        <f t="shared" si="14"/>
        <v>45132</v>
      </c>
      <c r="L175" s="6">
        <v>45130</v>
      </c>
      <c r="M175" s="5">
        <f t="shared" si="15"/>
        <v>-2</v>
      </c>
      <c r="N175" s="5" t="str">
        <f t="shared" si="16"/>
        <v>kw.3</v>
      </c>
      <c r="O175" s="42">
        <f t="shared" si="17"/>
        <v>1</v>
      </c>
    </row>
    <row r="176" spans="1:15" x14ac:dyDescent="0.2">
      <c r="A176" s="5">
        <v>175</v>
      </c>
      <c r="B176" s="6">
        <v>45102</v>
      </c>
      <c r="C176" s="7" t="s">
        <v>11</v>
      </c>
      <c r="D176" s="8">
        <v>17</v>
      </c>
      <c r="E176" s="5" t="str">
        <f>VLOOKUP(D176,Klienci!$B$2:$C$25,2,0)</f>
        <v>GARIA OLSZTYN</v>
      </c>
      <c r="F176" s="5" t="str">
        <f>VLOOKUP(E176,Klienci!$C$2:$D$25,2,0)</f>
        <v>dealer autoryzowany</v>
      </c>
      <c r="G176" s="5" t="str">
        <f>VLOOKUP(E176,Klienci!$C$2:$E$25,3,0)</f>
        <v>północny</v>
      </c>
      <c r="H176" s="9">
        <v>8637.2800000000007</v>
      </c>
      <c r="I176" s="9">
        <f t="shared" si="12"/>
        <v>1986.57</v>
      </c>
      <c r="J176" s="9">
        <f t="shared" si="13"/>
        <v>10623.85</v>
      </c>
      <c r="K176" s="6">
        <f t="shared" si="14"/>
        <v>45132</v>
      </c>
      <c r="L176" s="6">
        <v>45141</v>
      </c>
      <c r="M176" s="5">
        <f t="shared" si="15"/>
        <v>9</v>
      </c>
      <c r="N176" s="5" t="str">
        <f t="shared" si="16"/>
        <v>kw.3</v>
      </c>
      <c r="O176" s="42">
        <f t="shared" si="17"/>
        <v>1</v>
      </c>
    </row>
    <row r="177" spans="1:15" x14ac:dyDescent="0.2">
      <c r="A177" s="5">
        <v>176</v>
      </c>
      <c r="B177" s="6">
        <v>45103</v>
      </c>
      <c r="C177" s="7" t="s">
        <v>11</v>
      </c>
      <c r="D177" s="8">
        <v>20</v>
      </c>
      <c r="E177" s="5" t="str">
        <f>VLOOKUP(D177,Klienci!$B$2:$C$25,2,0)</f>
        <v>R.JAWORSKI WROCLAW</v>
      </c>
      <c r="F177" s="5" t="str">
        <f>VLOOKUP(E177,Klienci!$C$2:$D$25,2,0)</f>
        <v>inna hurtownia</v>
      </c>
      <c r="G177" s="5" t="str">
        <f>VLOOKUP(E177,Klienci!$C$2:$E$25,3,0)</f>
        <v>zachodni</v>
      </c>
      <c r="H177" s="9">
        <v>2930.12</v>
      </c>
      <c r="I177" s="9">
        <f t="shared" si="12"/>
        <v>673.93</v>
      </c>
      <c r="J177" s="9">
        <f t="shared" si="13"/>
        <v>3604.0499999999997</v>
      </c>
      <c r="K177" s="6">
        <f t="shared" si="14"/>
        <v>45124</v>
      </c>
      <c r="L177" s="6">
        <v>45128</v>
      </c>
      <c r="M177" s="5">
        <f t="shared" si="15"/>
        <v>4</v>
      </c>
      <c r="N177" s="5" t="str">
        <f t="shared" si="16"/>
        <v>kw.3</v>
      </c>
      <c r="O177" s="42">
        <f t="shared" si="17"/>
        <v>2</v>
      </c>
    </row>
    <row r="178" spans="1:15" x14ac:dyDescent="0.2">
      <c r="A178" s="5">
        <v>177</v>
      </c>
      <c r="B178" s="6">
        <v>45104</v>
      </c>
      <c r="C178" s="7" t="s">
        <v>11</v>
      </c>
      <c r="D178" s="8">
        <v>4</v>
      </c>
      <c r="E178" s="5" t="str">
        <f>VLOOKUP(D178,Klienci!$B$2:$C$25,2,0)</f>
        <v>KAR-PEK POZNAN</v>
      </c>
      <c r="F178" s="5" t="str">
        <f>VLOOKUP(E178,Klienci!$C$2:$D$25,2,0)</f>
        <v>dealer autoryzowany</v>
      </c>
      <c r="G178" s="5" t="str">
        <f>VLOOKUP(E178,Klienci!$C$2:$E$25,3,0)</f>
        <v>zachodni</v>
      </c>
      <c r="H178" s="9">
        <v>22055.87</v>
      </c>
      <c r="I178" s="9">
        <f t="shared" si="12"/>
        <v>5072.8500000000004</v>
      </c>
      <c r="J178" s="9">
        <f t="shared" si="13"/>
        <v>27128.720000000001</v>
      </c>
      <c r="K178" s="6">
        <f t="shared" si="14"/>
        <v>45134</v>
      </c>
      <c r="L178" s="6">
        <v>45133</v>
      </c>
      <c r="M178" s="5">
        <f t="shared" si="15"/>
        <v>-1</v>
      </c>
      <c r="N178" s="5" t="str">
        <f t="shared" si="16"/>
        <v>kw.3</v>
      </c>
      <c r="O178" s="42">
        <f t="shared" si="17"/>
        <v>3</v>
      </c>
    </row>
    <row r="179" spans="1:15" x14ac:dyDescent="0.2">
      <c r="A179" s="5">
        <v>178</v>
      </c>
      <c r="B179" s="6">
        <v>45106</v>
      </c>
      <c r="C179" s="7" t="s">
        <v>11</v>
      </c>
      <c r="D179" s="8">
        <v>9</v>
      </c>
      <c r="E179" s="5" t="str">
        <f>VLOOKUP(D179,Klienci!$B$2:$C$25,2,0)</f>
        <v>TRATWA BRWINOW</v>
      </c>
      <c r="F179" s="5" t="str">
        <f>VLOOKUP(E179,Klienci!$C$2:$D$25,2,0)</f>
        <v>inna hurtownia</v>
      </c>
      <c r="G179" s="5" t="str">
        <f>VLOOKUP(E179,Klienci!$C$2:$E$25,3,0)</f>
        <v>centralny i wschodni</v>
      </c>
      <c r="H179" s="9">
        <v>4202.2</v>
      </c>
      <c r="I179" s="9">
        <f t="shared" si="12"/>
        <v>966.51</v>
      </c>
      <c r="J179" s="9">
        <f t="shared" si="13"/>
        <v>5168.71</v>
      </c>
      <c r="K179" s="6">
        <f t="shared" si="14"/>
        <v>45127</v>
      </c>
      <c r="L179" s="6">
        <v>45127</v>
      </c>
      <c r="M179" s="5">
        <f t="shared" si="15"/>
        <v>0</v>
      </c>
      <c r="N179" s="5" t="str">
        <f t="shared" si="16"/>
        <v>kw.3</v>
      </c>
      <c r="O179" s="42">
        <f t="shared" si="17"/>
        <v>5</v>
      </c>
    </row>
    <row r="180" spans="1:15" x14ac:dyDescent="0.2">
      <c r="A180" s="5">
        <v>179</v>
      </c>
      <c r="B180" s="6">
        <v>45107</v>
      </c>
      <c r="C180" s="7" t="s">
        <v>11</v>
      </c>
      <c r="D180" s="8">
        <v>11</v>
      </c>
      <c r="E180" s="5" t="str">
        <f>VLOOKUP(D180,Klienci!$B$2:$C$25,2,0)</f>
        <v>CAZAR WARSZAWA</v>
      </c>
      <c r="F180" s="5" t="str">
        <f>VLOOKUP(E180,Klienci!$C$2:$D$25,2,0)</f>
        <v>zakład przemysłowy</v>
      </c>
      <c r="G180" s="5" t="str">
        <f>VLOOKUP(E180,Klienci!$C$2:$E$25,3,0)</f>
        <v>centralny i wschodni</v>
      </c>
      <c r="H180" s="9">
        <v>997.37</v>
      </c>
      <c r="I180" s="9">
        <f t="shared" si="12"/>
        <v>229.4</v>
      </c>
      <c r="J180" s="9">
        <f t="shared" si="13"/>
        <v>1226.77</v>
      </c>
      <c r="K180" s="6">
        <f t="shared" si="14"/>
        <v>45121</v>
      </c>
      <c r="L180" s="6">
        <v>45163</v>
      </c>
      <c r="M180" s="5">
        <f t="shared" si="15"/>
        <v>42</v>
      </c>
      <c r="N180" s="5" t="str">
        <f t="shared" si="16"/>
        <v>kw.3</v>
      </c>
      <c r="O180" s="42">
        <f t="shared" si="17"/>
        <v>6</v>
      </c>
    </row>
    <row r="181" spans="1:15" x14ac:dyDescent="0.2">
      <c r="A181" s="5">
        <v>180</v>
      </c>
      <c r="B181" s="6">
        <v>45107</v>
      </c>
      <c r="C181" s="7" t="s">
        <v>11</v>
      </c>
      <c r="D181" s="8">
        <v>23</v>
      </c>
      <c r="E181" s="5" t="str">
        <f>VLOOKUP(D181,Klienci!$B$2:$C$25,2,0)</f>
        <v xml:space="preserve">T.CZAPLIŃSKI KRAKOW  </v>
      </c>
      <c r="F181" s="5" t="str">
        <f>VLOOKUP(E181,Klienci!$C$2:$D$25,2,0)</f>
        <v>zakład przemysłowy</v>
      </c>
      <c r="G181" s="5" t="str">
        <f>VLOOKUP(E181,Klienci!$C$2:$E$25,3,0)</f>
        <v>południowy</v>
      </c>
      <c r="H181" s="9">
        <v>2979.35</v>
      </c>
      <c r="I181" s="9">
        <f t="shared" si="12"/>
        <v>685.25</v>
      </c>
      <c r="J181" s="9">
        <f t="shared" si="13"/>
        <v>3664.6</v>
      </c>
      <c r="K181" s="6">
        <f t="shared" si="14"/>
        <v>45121</v>
      </c>
      <c r="L181" s="6">
        <v>45123</v>
      </c>
      <c r="M181" s="5">
        <f t="shared" si="15"/>
        <v>2</v>
      </c>
      <c r="N181" s="5" t="str">
        <f t="shared" si="16"/>
        <v>kw.3</v>
      </c>
      <c r="O181" s="42">
        <f t="shared" si="17"/>
        <v>6</v>
      </c>
    </row>
    <row r="182" spans="1:15" x14ac:dyDescent="0.2">
      <c r="A182" s="5">
        <v>181</v>
      </c>
      <c r="B182" s="6">
        <v>45109</v>
      </c>
      <c r="C182" s="7" t="s">
        <v>11</v>
      </c>
      <c r="D182" s="8">
        <v>13</v>
      </c>
      <c r="E182" s="5" t="str">
        <f>VLOOKUP(D182,Klienci!$B$2:$C$25,2,0)</f>
        <v>MORZE SZCZECIN</v>
      </c>
      <c r="F182" s="5" t="str">
        <f>VLOOKUP(E182,Klienci!$C$2:$D$25,2,0)</f>
        <v>zakład przemysłowy</v>
      </c>
      <c r="G182" s="5" t="str">
        <f>VLOOKUP(E182,Klienci!$C$2:$E$25,3,0)</f>
        <v>północny</v>
      </c>
      <c r="H182" s="9">
        <v>1782.98</v>
      </c>
      <c r="I182" s="9">
        <f t="shared" si="12"/>
        <v>410.09</v>
      </c>
      <c r="J182" s="9">
        <f t="shared" si="13"/>
        <v>2193.0700000000002</v>
      </c>
      <c r="K182" s="6">
        <f t="shared" si="14"/>
        <v>45123</v>
      </c>
      <c r="L182" s="6">
        <v>45132</v>
      </c>
      <c r="M182" s="5">
        <f t="shared" si="15"/>
        <v>9</v>
      </c>
      <c r="N182" s="5" t="str">
        <f t="shared" si="16"/>
        <v>kw.3</v>
      </c>
      <c r="O182" s="42">
        <f t="shared" si="17"/>
        <v>1</v>
      </c>
    </row>
    <row r="183" spans="1:15" x14ac:dyDescent="0.2">
      <c r="A183" s="5">
        <v>182</v>
      </c>
      <c r="B183" s="6">
        <v>45110</v>
      </c>
      <c r="C183" s="7" t="s">
        <v>11</v>
      </c>
      <c r="D183" s="8">
        <v>3</v>
      </c>
      <c r="E183" s="5" t="str">
        <f>VLOOKUP(D183,Klienci!$B$2:$C$25,2,0)</f>
        <v>WIGA SZCZECIN</v>
      </c>
      <c r="F183" s="5" t="str">
        <f>VLOOKUP(E183,Klienci!$C$2:$D$25,2,0)</f>
        <v>dealer autoryzowany</v>
      </c>
      <c r="G183" s="5" t="str">
        <f>VLOOKUP(E183,Klienci!$C$2:$E$25,3,0)</f>
        <v>północny</v>
      </c>
      <c r="H183" s="9">
        <v>8498.73</v>
      </c>
      <c r="I183" s="9">
        <f t="shared" si="12"/>
        <v>1954.71</v>
      </c>
      <c r="J183" s="9">
        <f t="shared" si="13"/>
        <v>10453.439999999999</v>
      </c>
      <c r="K183" s="6">
        <f t="shared" si="14"/>
        <v>45141</v>
      </c>
      <c r="L183" s="6">
        <v>45140</v>
      </c>
      <c r="M183" s="5">
        <f t="shared" si="15"/>
        <v>-1</v>
      </c>
      <c r="N183" s="5" t="str">
        <f t="shared" si="16"/>
        <v>kw.3</v>
      </c>
      <c r="O183" s="42">
        <f t="shared" si="17"/>
        <v>2</v>
      </c>
    </row>
    <row r="184" spans="1:15" x14ac:dyDescent="0.2">
      <c r="A184" s="5">
        <v>183</v>
      </c>
      <c r="B184" s="6">
        <v>45112</v>
      </c>
      <c r="C184" s="7" t="s">
        <v>11</v>
      </c>
      <c r="D184" s="8">
        <v>15</v>
      </c>
      <c r="E184" s="5" t="str">
        <f>VLOOKUP(D184,Klienci!$B$2:$C$25,2,0)</f>
        <v>T.GORAL BIALYSTOK</v>
      </c>
      <c r="F184" s="5" t="str">
        <f>VLOOKUP(E184,Klienci!$C$2:$D$25,2,0)</f>
        <v>dealer autoryzowany</v>
      </c>
      <c r="G184" s="5" t="str">
        <f>VLOOKUP(E184,Klienci!$C$2:$E$25,3,0)</f>
        <v>centralny i wschodni</v>
      </c>
      <c r="H184" s="9">
        <v>6188.26</v>
      </c>
      <c r="I184" s="9">
        <f t="shared" si="12"/>
        <v>1423.3</v>
      </c>
      <c r="J184" s="9">
        <f t="shared" si="13"/>
        <v>7611.56</v>
      </c>
      <c r="K184" s="6">
        <f t="shared" si="14"/>
        <v>45143</v>
      </c>
      <c r="L184" s="6">
        <v>45143</v>
      </c>
      <c r="M184" s="5">
        <f t="shared" si="15"/>
        <v>0</v>
      </c>
      <c r="N184" s="5" t="str">
        <f t="shared" si="16"/>
        <v>kw.3</v>
      </c>
      <c r="O184" s="42">
        <f t="shared" si="17"/>
        <v>4</v>
      </c>
    </row>
    <row r="185" spans="1:15" x14ac:dyDescent="0.2">
      <c r="A185" s="5">
        <v>184</v>
      </c>
      <c r="B185" s="6">
        <v>45113</v>
      </c>
      <c r="C185" s="7" t="s">
        <v>11</v>
      </c>
      <c r="D185" s="8">
        <v>17</v>
      </c>
      <c r="E185" s="5" t="str">
        <f>VLOOKUP(D185,Klienci!$B$2:$C$25,2,0)</f>
        <v>GARIA OLSZTYN</v>
      </c>
      <c r="F185" s="5" t="str">
        <f>VLOOKUP(E185,Klienci!$C$2:$D$25,2,0)</f>
        <v>dealer autoryzowany</v>
      </c>
      <c r="G185" s="5" t="str">
        <f>VLOOKUP(E185,Klienci!$C$2:$E$25,3,0)</f>
        <v>północny</v>
      </c>
      <c r="H185" s="9">
        <v>7925.46</v>
      </c>
      <c r="I185" s="9">
        <f t="shared" si="12"/>
        <v>1822.86</v>
      </c>
      <c r="J185" s="9">
        <f t="shared" si="13"/>
        <v>9748.32</v>
      </c>
      <c r="K185" s="6">
        <f t="shared" si="14"/>
        <v>45144</v>
      </c>
      <c r="L185" s="6">
        <v>45150</v>
      </c>
      <c r="M185" s="5">
        <f t="shared" si="15"/>
        <v>6</v>
      </c>
      <c r="N185" s="5" t="str">
        <f t="shared" si="16"/>
        <v>kw.3</v>
      </c>
      <c r="O185" s="42">
        <f t="shared" si="17"/>
        <v>5</v>
      </c>
    </row>
    <row r="186" spans="1:15" x14ac:dyDescent="0.2">
      <c r="A186" s="5">
        <v>185</v>
      </c>
      <c r="B186" s="6">
        <v>45114</v>
      </c>
      <c r="C186" s="7" t="s">
        <v>11</v>
      </c>
      <c r="D186" s="8">
        <v>3</v>
      </c>
      <c r="E186" s="5" t="str">
        <f>VLOOKUP(D186,Klienci!$B$2:$C$25,2,0)</f>
        <v>WIGA SZCZECIN</v>
      </c>
      <c r="F186" s="5" t="str">
        <f>VLOOKUP(E186,Klienci!$C$2:$D$25,2,0)</f>
        <v>dealer autoryzowany</v>
      </c>
      <c r="G186" s="5" t="str">
        <f>VLOOKUP(E186,Klienci!$C$2:$E$25,3,0)</f>
        <v>północny</v>
      </c>
      <c r="H186" s="9">
        <v>8533.06</v>
      </c>
      <c r="I186" s="9">
        <f t="shared" si="12"/>
        <v>1962.6</v>
      </c>
      <c r="J186" s="9">
        <f t="shared" si="13"/>
        <v>10495.66</v>
      </c>
      <c r="K186" s="6">
        <f t="shared" si="14"/>
        <v>45145</v>
      </c>
      <c r="L186" s="6">
        <v>45151</v>
      </c>
      <c r="M186" s="5">
        <f t="shared" si="15"/>
        <v>6</v>
      </c>
      <c r="N186" s="5" t="str">
        <f t="shared" si="16"/>
        <v>kw.3</v>
      </c>
      <c r="O186" s="42">
        <f t="shared" si="17"/>
        <v>6</v>
      </c>
    </row>
    <row r="187" spans="1:15" x14ac:dyDescent="0.2">
      <c r="A187" s="5">
        <v>186</v>
      </c>
      <c r="B187" s="6">
        <v>45114</v>
      </c>
      <c r="C187" s="7" t="s">
        <v>12</v>
      </c>
      <c r="D187" s="8">
        <v>3</v>
      </c>
      <c r="E187" s="5" t="str">
        <f>VLOOKUP(D187,Klienci!$B$2:$C$25,2,0)</f>
        <v>WIGA SZCZECIN</v>
      </c>
      <c r="F187" s="5" t="str">
        <f>VLOOKUP(E187,Klienci!$C$2:$D$25,2,0)</f>
        <v>dealer autoryzowany</v>
      </c>
      <c r="G187" s="5" t="str">
        <f>VLOOKUP(E187,Klienci!$C$2:$E$25,3,0)</f>
        <v>północny</v>
      </c>
      <c r="H187" s="9">
        <v>9666.7199999999993</v>
      </c>
      <c r="I187" s="9">
        <f t="shared" si="12"/>
        <v>2223.35</v>
      </c>
      <c r="J187" s="9">
        <f t="shared" si="13"/>
        <v>11890.07</v>
      </c>
      <c r="K187" s="6">
        <f t="shared" si="14"/>
        <v>45145</v>
      </c>
      <c r="L187" s="6">
        <v>45156</v>
      </c>
      <c r="M187" s="5">
        <f t="shared" si="15"/>
        <v>11</v>
      </c>
      <c r="N187" s="5" t="str">
        <f t="shared" si="16"/>
        <v>kw.3</v>
      </c>
      <c r="O187" s="42">
        <f t="shared" si="17"/>
        <v>6</v>
      </c>
    </row>
    <row r="188" spans="1:15" x14ac:dyDescent="0.2">
      <c r="A188" s="5">
        <v>187</v>
      </c>
      <c r="B188" s="6">
        <v>45115</v>
      </c>
      <c r="C188" s="7" t="s">
        <v>12</v>
      </c>
      <c r="D188" s="8">
        <v>3</v>
      </c>
      <c r="E188" s="5" t="str">
        <f>VLOOKUP(D188,Klienci!$B$2:$C$25,2,0)</f>
        <v>WIGA SZCZECIN</v>
      </c>
      <c r="F188" s="5" t="str">
        <f>VLOOKUP(E188,Klienci!$C$2:$D$25,2,0)</f>
        <v>dealer autoryzowany</v>
      </c>
      <c r="G188" s="5" t="str">
        <f>VLOOKUP(E188,Klienci!$C$2:$E$25,3,0)</f>
        <v>północny</v>
      </c>
      <c r="H188" s="9">
        <v>8882.17</v>
      </c>
      <c r="I188" s="9">
        <f t="shared" si="12"/>
        <v>2042.9</v>
      </c>
      <c r="J188" s="9">
        <f t="shared" si="13"/>
        <v>10925.07</v>
      </c>
      <c r="K188" s="6">
        <f t="shared" si="14"/>
        <v>45146</v>
      </c>
      <c r="L188" s="6">
        <v>45143</v>
      </c>
      <c r="M188" s="5">
        <f t="shared" si="15"/>
        <v>-3</v>
      </c>
      <c r="N188" s="5" t="str">
        <f t="shared" si="16"/>
        <v>kw.3</v>
      </c>
      <c r="O188" s="42">
        <f t="shared" si="17"/>
        <v>7</v>
      </c>
    </row>
    <row r="189" spans="1:15" x14ac:dyDescent="0.2">
      <c r="A189" s="5">
        <v>188</v>
      </c>
      <c r="B189" s="6">
        <v>45117</v>
      </c>
      <c r="C189" s="7" t="s">
        <v>11</v>
      </c>
      <c r="D189" s="8">
        <v>3</v>
      </c>
      <c r="E189" s="5" t="str">
        <f>VLOOKUP(D189,Klienci!$B$2:$C$25,2,0)</f>
        <v>WIGA SZCZECIN</v>
      </c>
      <c r="F189" s="5" t="str">
        <f>VLOOKUP(E189,Klienci!$C$2:$D$25,2,0)</f>
        <v>dealer autoryzowany</v>
      </c>
      <c r="G189" s="5" t="str">
        <f>VLOOKUP(E189,Klienci!$C$2:$E$25,3,0)</f>
        <v>północny</v>
      </c>
      <c r="H189" s="9">
        <v>8193.1</v>
      </c>
      <c r="I189" s="9">
        <f t="shared" si="12"/>
        <v>1884.41</v>
      </c>
      <c r="J189" s="9">
        <f t="shared" si="13"/>
        <v>10077.51</v>
      </c>
      <c r="K189" s="6">
        <f t="shared" si="14"/>
        <v>45148</v>
      </c>
      <c r="L189" s="6">
        <v>45151</v>
      </c>
      <c r="M189" s="5">
        <f t="shared" si="15"/>
        <v>3</v>
      </c>
      <c r="N189" s="5" t="str">
        <f t="shared" si="16"/>
        <v>kw.3</v>
      </c>
      <c r="O189" s="42">
        <f t="shared" si="17"/>
        <v>2</v>
      </c>
    </row>
    <row r="190" spans="1:15" x14ac:dyDescent="0.2">
      <c r="A190" s="5">
        <v>189</v>
      </c>
      <c r="B190" s="6">
        <v>45117</v>
      </c>
      <c r="C190" s="7" t="s">
        <v>11</v>
      </c>
      <c r="D190" s="8">
        <v>7</v>
      </c>
      <c r="E190" s="5" t="str">
        <f>VLOOKUP(D190,Klienci!$B$2:$C$25,2,0)</f>
        <v>GIRGOPOL GDANSK</v>
      </c>
      <c r="F190" s="5" t="str">
        <f>VLOOKUP(E190,Klienci!$C$2:$D$25,2,0)</f>
        <v>inna hurtownia</v>
      </c>
      <c r="G190" s="5" t="str">
        <f>VLOOKUP(E190,Klienci!$C$2:$E$25,3,0)</f>
        <v>północny</v>
      </c>
      <c r="H190" s="9">
        <v>783.7</v>
      </c>
      <c r="I190" s="9">
        <f t="shared" si="12"/>
        <v>180.25</v>
      </c>
      <c r="J190" s="9">
        <f t="shared" si="13"/>
        <v>963.95</v>
      </c>
      <c r="K190" s="6">
        <f t="shared" si="14"/>
        <v>45138</v>
      </c>
      <c r="L190" s="6">
        <v>45138</v>
      </c>
      <c r="M190" s="5">
        <f t="shared" si="15"/>
        <v>0</v>
      </c>
      <c r="N190" s="5" t="str">
        <f t="shared" si="16"/>
        <v>kw.3</v>
      </c>
      <c r="O190" s="42">
        <f t="shared" si="17"/>
        <v>2</v>
      </c>
    </row>
    <row r="191" spans="1:15" x14ac:dyDescent="0.2">
      <c r="A191" s="5">
        <v>190</v>
      </c>
      <c r="B191" s="6">
        <v>45117</v>
      </c>
      <c r="C191" s="7" t="s">
        <v>11</v>
      </c>
      <c r="D191" s="8">
        <v>20</v>
      </c>
      <c r="E191" s="5" t="str">
        <f>VLOOKUP(D191,Klienci!$B$2:$C$25,2,0)</f>
        <v>R.JAWORSKI WROCLAW</v>
      </c>
      <c r="F191" s="5" t="str">
        <f>VLOOKUP(E191,Klienci!$C$2:$D$25,2,0)</f>
        <v>inna hurtownia</v>
      </c>
      <c r="G191" s="5" t="str">
        <f>VLOOKUP(E191,Klienci!$C$2:$E$25,3,0)</f>
        <v>zachodni</v>
      </c>
      <c r="H191" s="9">
        <v>3706.77</v>
      </c>
      <c r="I191" s="9">
        <f t="shared" si="12"/>
        <v>852.56</v>
      </c>
      <c r="J191" s="9">
        <f t="shared" si="13"/>
        <v>4559.33</v>
      </c>
      <c r="K191" s="6">
        <f t="shared" si="14"/>
        <v>45138</v>
      </c>
      <c r="L191" s="6">
        <v>45151</v>
      </c>
      <c r="M191" s="5">
        <f t="shared" si="15"/>
        <v>13</v>
      </c>
      <c r="N191" s="5" t="str">
        <f t="shared" si="16"/>
        <v>kw.3</v>
      </c>
      <c r="O191" s="42">
        <f t="shared" si="17"/>
        <v>2</v>
      </c>
    </row>
    <row r="192" spans="1:15" x14ac:dyDescent="0.2">
      <c r="A192" s="5">
        <v>191</v>
      </c>
      <c r="B192" s="6">
        <v>45118</v>
      </c>
      <c r="C192" s="7" t="s">
        <v>11</v>
      </c>
      <c r="D192" s="8">
        <v>9</v>
      </c>
      <c r="E192" s="5" t="str">
        <f>VLOOKUP(D192,Klienci!$B$2:$C$25,2,0)</f>
        <v>TRATWA BRWINOW</v>
      </c>
      <c r="F192" s="5" t="str">
        <f>VLOOKUP(E192,Klienci!$C$2:$D$25,2,0)</f>
        <v>inna hurtownia</v>
      </c>
      <c r="G192" s="5" t="str">
        <f>VLOOKUP(E192,Klienci!$C$2:$E$25,3,0)</f>
        <v>centralny i wschodni</v>
      </c>
      <c r="H192" s="9">
        <v>2957.59</v>
      </c>
      <c r="I192" s="9">
        <f t="shared" si="12"/>
        <v>680.25</v>
      </c>
      <c r="J192" s="9">
        <f t="shared" si="13"/>
        <v>3637.84</v>
      </c>
      <c r="K192" s="6">
        <f t="shared" si="14"/>
        <v>45139</v>
      </c>
      <c r="L192" s="6">
        <v>45141</v>
      </c>
      <c r="M192" s="5">
        <f t="shared" si="15"/>
        <v>2</v>
      </c>
      <c r="N192" s="5" t="str">
        <f t="shared" si="16"/>
        <v>kw.3</v>
      </c>
      <c r="O192" s="42">
        <f t="shared" si="17"/>
        <v>3</v>
      </c>
    </row>
    <row r="193" spans="1:15" x14ac:dyDescent="0.2">
      <c r="A193" s="5">
        <v>192</v>
      </c>
      <c r="B193" s="6">
        <v>45119</v>
      </c>
      <c r="C193" s="7" t="s">
        <v>12</v>
      </c>
      <c r="D193" s="8">
        <v>7</v>
      </c>
      <c r="E193" s="5" t="str">
        <f>VLOOKUP(D193,Klienci!$B$2:$C$25,2,0)</f>
        <v>GIRGOPOL GDANSK</v>
      </c>
      <c r="F193" s="5" t="str">
        <f>VLOOKUP(E193,Klienci!$C$2:$D$25,2,0)</f>
        <v>inna hurtownia</v>
      </c>
      <c r="G193" s="5" t="str">
        <f>VLOOKUP(E193,Klienci!$C$2:$E$25,3,0)</f>
        <v>północny</v>
      </c>
      <c r="H193" s="9">
        <v>3630.78</v>
      </c>
      <c r="I193" s="9">
        <f t="shared" si="12"/>
        <v>835.08</v>
      </c>
      <c r="J193" s="9">
        <f t="shared" si="13"/>
        <v>4465.8600000000006</v>
      </c>
      <c r="K193" s="6">
        <f t="shared" si="14"/>
        <v>45140</v>
      </c>
      <c r="L193" s="6">
        <v>45149</v>
      </c>
      <c r="M193" s="5">
        <f t="shared" si="15"/>
        <v>9</v>
      </c>
      <c r="N193" s="5" t="str">
        <f t="shared" si="16"/>
        <v>kw.3</v>
      </c>
      <c r="O193" s="42">
        <f t="shared" si="17"/>
        <v>4</v>
      </c>
    </row>
    <row r="194" spans="1:15" x14ac:dyDescent="0.2">
      <c r="A194" s="5">
        <v>193</v>
      </c>
      <c r="B194" s="6">
        <v>45119</v>
      </c>
      <c r="C194" s="7" t="s">
        <v>12</v>
      </c>
      <c r="D194" s="8">
        <v>7</v>
      </c>
      <c r="E194" s="5" t="str">
        <f>VLOOKUP(D194,Klienci!$B$2:$C$25,2,0)</f>
        <v>GIRGOPOL GDANSK</v>
      </c>
      <c r="F194" s="5" t="str">
        <f>VLOOKUP(E194,Klienci!$C$2:$D$25,2,0)</f>
        <v>inna hurtownia</v>
      </c>
      <c r="G194" s="5" t="str">
        <f>VLOOKUP(E194,Klienci!$C$2:$E$25,3,0)</f>
        <v>północny</v>
      </c>
      <c r="H194" s="9">
        <v>6346.29</v>
      </c>
      <c r="I194" s="9">
        <f t="shared" ref="I194:I257" si="18">ROUND(H194*VAT,2)</f>
        <v>1459.65</v>
      </c>
      <c r="J194" s="9">
        <f t="shared" si="13"/>
        <v>7805.9400000000005</v>
      </c>
      <c r="K194" s="6">
        <f t="shared" si="14"/>
        <v>45140</v>
      </c>
      <c r="L194" s="6">
        <v>45139</v>
      </c>
      <c r="M194" s="5">
        <f t="shared" si="15"/>
        <v>-1</v>
      </c>
      <c r="N194" s="5" t="str">
        <f t="shared" si="16"/>
        <v>kw.3</v>
      </c>
      <c r="O194" s="42">
        <f t="shared" si="17"/>
        <v>4</v>
      </c>
    </row>
    <row r="195" spans="1:15" x14ac:dyDescent="0.2">
      <c r="A195" s="5">
        <v>194</v>
      </c>
      <c r="B195" s="6">
        <v>45119</v>
      </c>
      <c r="C195" s="7" t="s">
        <v>12</v>
      </c>
      <c r="D195" s="8">
        <v>8</v>
      </c>
      <c r="E195" s="5" t="str">
        <f>VLOOKUP(D195,Klienci!$B$2:$C$25,2,0)</f>
        <v>SKALA BIELSKO-BIALA</v>
      </c>
      <c r="F195" s="5" t="str">
        <f>VLOOKUP(E195,Klienci!$C$2:$D$25,2,0)</f>
        <v>inna hurtownia</v>
      </c>
      <c r="G195" s="5" t="str">
        <f>VLOOKUP(E195,Klienci!$C$2:$E$25,3,0)</f>
        <v>południowy</v>
      </c>
      <c r="H195" s="9">
        <v>1309.2</v>
      </c>
      <c r="I195" s="9">
        <f t="shared" si="18"/>
        <v>301.12</v>
      </c>
      <c r="J195" s="9">
        <f t="shared" ref="J195:J258" si="19">H195+I195</f>
        <v>1610.3200000000002</v>
      </c>
      <c r="K195" s="6">
        <f t="shared" ref="K195:K258" si="20">IF(F195=$R$2,EDATE(B195,1),IF(F195=$R$3,B195+21,B195+14))</f>
        <v>45140</v>
      </c>
      <c r="L195" s="6">
        <v>45139</v>
      </c>
      <c r="M195" s="5">
        <f t="shared" ref="M195:M258" si="21">L195-K195</f>
        <v>-1</v>
      </c>
      <c r="N195" s="5" t="str">
        <f t="shared" ref="N195:N258" si="22">VLOOKUP(L195,$Q$6:$R$11,2,1)</f>
        <v>kw.3</v>
      </c>
      <c r="O195" s="42">
        <f t="shared" ref="O195:O258" si="23">WEEKDAY(B195)</f>
        <v>4</v>
      </c>
    </row>
    <row r="196" spans="1:15" x14ac:dyDescent="0.2">
      <c r="A196" s="5">
        <v>195</v>
      </c>
      <c r="B196" s="6">
        <v>45119</v>
      </c>
      <c r="C196" s="7" t="s">
        <v>11</v>
      </c>
      <c r="D196" s="8">
        <v>21</v>
      </c>
      <c r="E196" s="5" t="str">
        <f>VLOOKUP(D196,Klienci!$B$2:$C$25,2,0)</f>
        <v>SALET LODZ</v>
      </c>
      <c r="F196" s="5" t="str">
        <f>VLOOKUP(E196,Klienci!$C$2:$D$25,2,0)</f>
        <v>zakład przemysłowy</v>
      </c>
      <c r="G196" s="5" t="str">
        <f>VLOOKUP(E196,Klienci!$C$2:$E$25,3,0)</f>
        <v>centralny i wschodni</v>
      </c>
      <c r="H196" s="9">
        <v>1462.4</v>
      </c>
      <c r="I196" s="9">
        <f t="shared" si="18"/>
        <v>336.35</v>
      </c>
      <c r="J196" s="9">
        <f t="shared" si="19"/>
        <v>1798.75</v>
      </c>
      <c r="K196" s="6">
        <f t="shared" si="20"/>
        <v>45133</v>
      </c>
      <c r="L196" s="6">
        <v>45134</v>
      </c>
      <c r="M196" s="5">
        <f t="shared" si="21"/>
        <v>1</v>
      </c>
      <c r="N196" s="5" t="str">
        <f t="shared" si="22"/>
        <v>kw.3</v>
      </c>
      <c r="O196" s="42">
        <f t="shared" si="23"/>
        <v>4</v>
      </c>
    </row>
    <row r="197" spans="1:15" x14ac:dyDescent="0.2">
      <c r="A197" s="5">
        <v>196</v>
      </c>
      <c r="B197" s="6">
        <v>45121</v>
      </c>
      <c r="C197" s="7" t="s">
        <v>12</v>
      </c>
      <c r="D197" s="8">
        <v>3</v>
      </c>
      <c r="E197" s="5" t="str">
        <f>VLOOKUP(D197,Klienci!$B$2:$C$25,2,0)</f>
        <v>WIGA SZCZECIN</v>
      </c>
      <c r="F197" s="5" t="str">
        <f>VLOOKUP(E197,Klienci!$C$2:$D$25,2,0)</f>
        <v>dealer autoryzowany</v>
      </c>
      <c r="G197" s="5" t="str">
        <f>VLOOKUP(E197,Klienci!$C$2:$E$25,3,0)</f>
        <v>północny</v>
      </c>
      <c r="H197" s="9">
        <v>10557.17</v>
      </c>
      <c r="I197" s="9">
        <f t="shared" si="18"/>
        <v>2428.15</v>
      </c>
      <c r="J197" s="9">
        <f t="shared" si="19"/>
        <v>12985.32</v>
      </c>
      <c r="K197" s="6">
        <f t="shared" si="20"/>
        <v>45152</v>
      </c>
      <c r="L197" s="6">
        <v>45164</v>
      </c>
      <c r="M197" s="5">
        <f t="shared" si="21"/>
        <v>12</v>
      </c>
      <c r="N197" s="5" t="str">
        <f t="shared" si="22"/>
        <v>kw.3</v>
      </c>
      <c r="O197" s="42">
        <f t="shared" si="23"/>
        <v>6</v>
      </c>
    </row>
    <row r="198" spans="1:15" x14ac:dyDescent="0.2">
      <c r="A198" s="5">
        <v>197</v>
      </c>
      <c r="B198" s="6">
        <v>45122</v>
      </c>
      <c r="C198" s="7" t="s">
        <v>11</v>
      </c>
      <c r="D198" s="8">
        <v>3</v>
      </c>
      <c r="E198" s="5" t="str">
        <f>VLOOKUP(D198,Klienci!$B$2:$C$25,2,0)</f>
        <v>WIGA SZCZECIN</v>
      </c>
      <c r="F198" s="5" t="str">
        <f>VLOOKUP(E198,Klienci!$C$2:$D$25,2,0)</f>
        <v>dealer autoryzowany</v>
      </c>
      <c r="G198" s="5" t="str">
        <f>VLOOKUP(E198,Klienci!$C$2:$E$25,3,0)</f>
        <v>północny</v>
      </c>
      <c r="H198" s="9">
        <v>8903.26</v>
      </c>
      <c r="I198" s="9">
        <f t="shared" si="18"/>
        <v>2047.75</v>
      </c>
      <c r="J198" s="9">
        <f t="shared" si="19"/>
        <v>10951.01</v>
      </c>
      <c r="K198" s="6">
        <f t="shared" si="20"/>
        <v>45153</v>
      </c>
      <c r="L198" s="6">
        <v>45150</v>
      </c>
      <c r="M198" s="5">
        <f t="shared" si="21"/>
        <v>-3</v>
      </c>
      <c r="N198" s="5" t="str">
        <f t="shared" si="22"/>
        <v>kw.3</v>
      </c>
      <c r="O198" s="42">
        <f t="shared" si="23"/>
        <v>7</v>
      </c>
    </row>
    <row r="199" spans="1:15" x14ac:dyDescent="0.2">
      <c r="A199" s="5">
        <v>198</v>
      </c>
      <c r="B199" s="6">
        <v>45122</v>
      </c>
      <c r="C199" s="7" t="s">
        <v>11</v>
      </c>
      <c r="D199" s="8">
        <v>6</v>
      </c>
      <c r="E199" s="5" t="str">
        <f>VLOOKUP(D199,Klienci!$B$2:$C$25,2,0)</f>
        <v>WSCHOD BIALYSTOK</v>
      </c>
      <c r="F199" s="5" t="str">
        <f>VLOOKUP(E199,Klienci!$C$2:$D$25,2,0)</f>
        <v>dealer autoryzowany</v>
      </c>
      <c r="G199" s="5" t="str">
        <f>VLOOKUP(E199,Klienci!$C$2:$E$25,3,0)</f>
        <v>centralny i wschodni</v>
      </c>
      <c r="H199" s="9">
        <v>5710.26</v>
      </c>
      <c r="I199" s="9">
        <f t="shared" si="18"/>
        <v>1313.36</v>
      </c>
      <c r="J199" s="9">
        <f t="shared" si="19"/>
        <v>7023.62</v>
      </c>
      <c r="K199" s="6">
        <f t="shared" si="20"/>
        <v>45153</v>
      </c>
      <c r="L199" s="6">
        <v>45157</v>
      </c>
      <c r="M199" s="5">
        <f t="shared" si="21"/>
        <v>4</v>
      </c>
      <c r="N199" s="5" t="str">
        <f t="shared" si="22"/>
        <v>kw.3</v>
      </c>
      <c r="O199" s="42">
        <f t="shared" si="23"/>
        <v>7</v>
      </c>
    </row>
    <row r="200" spans="1:15" x14ac:dyDescent="0.2">
      <c r="A200" s="5">
        <v>199</v>
      </c>
      <c r="B200" s="6">
        <v>45123</v>
      </c>
      <c r="C200" s="7" t="s">
        <v>12</v>
      </c>
      <c r="D200" s="8">
        <v>3</v>
      </c>
      <c r="E200" s="5" t="str">
        <f>VLOOKUP(D200,Klienci!$B$2:$C$25,2,0)</f>
        <v>WIGA SZCZECIN</v>
      </c>
      <c r="F200" s="5" t="str">
        <f>VLOOKUP(E200,Klienci!$C$2:$D$25,2,0)</f>
        <v>dealer autoryzowany</v>
      </c>
      <c r="G200" s="5" t="str">
        <f>VLOOKUP(E200,Klienci!$C$2:$E$25,3,0)</f>
        <v>północny</v>
      </c>
      <c r="H200" s="9">
        <v>7940.57</v>
      </c>
      <c r="I200" s="9">
        <f t="shared" si="18"/>
        <v>1826.33</v>
      </c>
      <c r="J200" s="9">
        <f t="shared" si="19"/>
        <v>9766.9</v>
      </c>
      <c r="K200" s="6">
        <f t="shared" si="20"/>
        <v>45154</v>
      </c>
      <c r="L200" s="6">
        <v>45166</v>
      </c>
      <c r="M200" s="5">
        <f t="shared" si="21"/>
        <v>12</v>
      </c>
      <c r="N200" s="5" t="str">
        <f t="shared" si="22"/>
        <v>kw.3</v>
      </c>
      <c r="O200" s="42">
        <f t="shared" si="23"/>
        <v>1</v>
      </c>
    </row>
    <row r="201" spans="1:15" x14ac:dyDescent="0.2">
      <c r="A201" s="5">
        <v>200</v>
      </c>
      <c r="B201" s="6">
        <v>45123</v>
      </c>
      <c r="C201" s="7" t="s">
        <v>12</v>
      </c>
      <c r="D201" s="8">
        <v>17</v>
      </c>
      <c r="E201" s="5" t="str">
        <f>VLOOKUP(D201,Klienci!$B$2:$C$25,2,0)</f>
        <v>GARIA OLSZTYN</v>
      </c>
      <c r="F201" s="5" t="str">
        <f>VLOOKUP(E201,Klienci!$C$2:$D$25,2,0)</f>
        <v>dealer autoryzowany</v>
      </c>
      <c r="G201" s="5" t="str">
        <f>VLOOKUP(E201,Klienci!$C$2:$E$25,3,0)</f>
        <v>północny</v>
      </c>
      <c r="H201" s="9">
        <v>7678.33</v>
      </c>
      <c r="I201" s="9">
        <f t="shared" si="18"/>
        <v>1766.02</v>
      </c>
      <c r="J201" s="9">
        <f t="shared" si="19"/>
        <v>9444.35</v>
      </c>
      <c r="K201" s="6">
        <f t="shared" si="20"/>
        <v>45154</v>
      </c>
      <c r="L201" s="6">
        <v>45159</v>
      </c>
      <c r="M201" s="5">
        <f t="shared" si="21"/>
        <v>5</v>
      </c>
      <c r="N201" s="5" t="str">
        <f t="shared" si="22"/>
        <v>kw.3</v>
      </c>
      <c r="O201" s="42">
        <f t="shared" si="23"/>
        <v>1</v>
      </c>
    </row>
    <row r="202" spans="1:15" x14ac:dyDescent="0.2">
      <c r="A202" s="5">
        <v>201</v>
      </c>
      <c r="B202" s="6">
        <v>45123</v>
      </c>
      <c r="C202" s="7" t="s">
        <v>11</v>
      </c>
      <c r="D202" s="8">
        <v>21</v>
      </c>
      <c r="E202" s="5" t="str">
        <f>VLOOKUP(D202,Klienci!$B$2:$C$25,2,0)</f>
        <v>SALET LODZ</v>
      </c>
      <c r="F202" s="5" t="str">
        <f>VLOOKUP(E202,Klienci!$C$2:$D$25,2,0)</f>
        <v>zakład przemysłowy</v>
      </c>
      <c r="G202" s="5" t="str">
        <f>VLOOKUP(E202,Klienci!$C$2:$E$25,3,0)</f>
        <v>centralny i wschodni</v>
      </c>
      <c r="H202" s="9">
        <v>1250.98</v>
      </c>
      <c r="I202" s="9">
        <f t="shared" si="18"/>
        <v>287.73</v>
      </c>
      <c r="J202" s="9">
        <f t="shared" si="19"/>
        <v>1538.71</v>
      </c>
      <c r="K202" s="6">
        <f t="shared" si="20"/>
        <v>45137</v>
      </c>
      <c r="L202" s="6">
        <v>45137</v>
      </c>
      <c r="M202" s="5">
        <f t="shared" si="21"/>
        <v>0</v>
      </c>
      <c r="N202" s="5" t="str">
        <f t="shared" si="22"/>
        <v>kw.3</v>
      </c>
      <c r="O202" s="42">
        <f t="shared" si="23"/>
        <v>1</v>
      </c>
    </row>
    <row r="203" spans="1:15" x14ac:dyDescent="0.2">
      <c r="A203" s="5">
        <v>202</v>
      </c>
      <c r="B203" s="6">
        <v>45124</v>
      </c>
      <c r="C203" s="7" t="s">
        <v>12</v>
      </c>
      <c r="D203" s="8">
        <v>3</v>
      </c>
      <c r="E203" s="5" t="str">
        <f>VLOOKUP(D203,Klienci!$B$2:$C$25,2,0)</f>
        <v>WIGA SZCZECIN</v>
      </c>
      <c r="F203" s="5" t="str">
        <f>VLOOKUP(E203,Klienci!$C$2:$D$25,2,0)</f>
        <v>dealer autoryzowany</v>
      </c>
      <c r="G203" s="5" t="str">
        <f>VLOOKUP(E203,Klienci!$C$2:$E$25,3,0)</f>
        <v>północny</v>
      </c>
      <c r="H203" s="9">
        <v>7134.18</v>
      </c>
      <c r="I203" s="9">
        <f t="shared" si="18"/>
        <v>1640.86</v>
      </c>
      <c r="J203" s="9">
        <f t="shared" si="19"/>
        <v>8775.0400000000009</v>
      </c>
      <c r="K203" s="6">
        <f t="shared" si="20"/>
        <v>45155</v>
      </c>
      <c r="L203" s="6">
        <v>45158</v>
      </c>
      <c r="M203" s="5">
        <f t="shared" si="21"/>
        <v>3</v>
      </c>
      <c r="N203" s="5" t="str">
        <f t="shared" si="22"/>
        <v>kw.3</v>
      </c>
      <c r="O203" s="42">
        <f t="shared" si="23"/>
        <v>2</v>
      </c>
    </row>
    <row r="204" spans="1:15" x14ac:dyDescent="0.2">
      <c r="A204" s="5">
        <v>203</v>
      </c>
      <c r="B204" s="6">
        <v>45125</v>
      </c>
      <c r="C204" s="7" t="s">
        <v>11</v>
      </c>
      <c r="D204" s="8">
        <v>2</v>
      </c>
      <c r="E204" s="5" t="str">
        <f>VLOOKUP(D204,Klienci!$B$2:$C$25,2,0)</f>
        <v>O.W.P.T. POZNAN</v>
      </c>
      <c r="F204" s="5" t="str">
        <f>VLOOKUP(E204,Klienci!$C$2:$D$25,2,0)</f>
        <v>dealer autoryzowany</v>
      </c>
      <c r="G204" s="5" t="str">
        <f>VLOOKUP(E204,Klienci!$C$2:$E$25,3,0)</f>
        <v>zachodni</v>
      </c>
      <c r="H204" s="9">
        <v>7096.16</v>
      </c>
      <c r="I204" s="9">
        <f t="shared" si="18"/>
        <v>1632.12</v>
      </c>
      <c r="J204" s="9">
        <f t="shared" si="19"/>
        <v>8728.2799999999988</v>
      </c>
      <c r="K204" s="6">
        <f t="shared" si="20"/>
        <v>45156</v>
      </c>
      <c r="L204" s="6">
        <v>45158</v>
      </c>
      <c r="M204" s="5">
        <f t="shared" si="21"/>
        <v>2</v>
      </c>
      <c r="N204" s="5" t="str">
        <f t="shared" si="22"/>
        <v>kw.3</v>
      </c>
      <c r="O204" s="42">
        <f t="shared" si="23"/>
        <v>3</v>
      </c>
    </row>
    <row r="205" spans="1:15" x14ac:dyDescent="0.2">
      <c r="A205" s="5">
        <v>204</v>
      </c>
      <c r="B205" s="6">
        <v>45125</v>
      </c>
      <c r="C205" s="7" t="s">
        <v>11</v>
      </c>
      <c r="D205" s="8">
        <v>17</v>
      </c>
      <c r="E205" s="5" t="str">
        <f>VLOOKUP(D205,Klienci!$B$2:$C$25,2,0)</f>
        <v>GARIA OLSZTYN</v>
      </c>
      <c r="F205" s="5" t="str">
        <f>VLOOKUP(E205,Klienci!$C$2:$D$25,2,0)</f>
        <v>dealer autoryzowany</v>
      </c>
      <c r="G205" s="5" t="str">
        <f>VLOOKUP(E205,Klienci!$C$2:$E$25,3,0)</f>
        <v>północny</v>
      </c>
      <c r="H205" s="9">
        <v>8218.9599999999991</v>
      </c>
      <c r="I205" s="9">
        <f t="shared" si="18"/>
        <v>1890.36</v>
      </c>
      <c r="J205" s="9">
        <f t="shared" si="19"/>
        <v>10109.32</v>
      </c>
      <c r="K205" s="6">
        <f t="shared" si="20"/>
        <v>45156</v>
      </c>
      <c r="L205" s="6">
        <v>45156</v>
      </c>
      <c r="M205" s="5">
        <f t="shared" si="21"/>
        <v>0</v>
      </c>
      <c r="N205" s="5" t="str">
        <f t="shared" si="22"/>
        <v>kw.3</v>
      </c>
      <c r="O205" s="42">
        <f t="shared" si="23"/>
        <v>3</v>
      </c>
    </row>
    <row r="206" spans="1:15" x14ac:dyDescent="0.2">
      <c r="A206" s="5">
        <v>205</v>
      </c>
      <c r="B206" s="6">
        <v>45126</v>
      </c>
      <c r="C206" s="7" t="s">
        <v>11</v>
      </c>
      <c r="D206" s="8">
        <v>3</v>
      </c>
      <c r="E206" s="5" t="str">
        <f>VLOOKUP(D206,Klienci!$B$2:$C$25,2,0)</f>
        <v>WIGA SZCZECIN</v>
      </c>
      <c r="F206" s="5" t="str">
        <f>VLOOKUP(E206,Klienci!$C$2:$D$25,2,0)</f>
        <v>dealer autoryzowany</v>
      </c>
      <c r="G206" s="5" t="str">
        <f>VLOOKUP(E206,Klienci!$C$2:$E$25,3,0)</f>
        <v>północny</v>
      </c>
      <c r="H206" s="9">
        <v>7040.18</v>
      </c>
      <c r="I206" s="9">
        <f t="shared" si="18"/>
        <v>1619.24</v>
      </c>
      <c r="J206" s="9">
        <f t="shared" si="19"/>
        <v>8659.42</v>
      </c>
      <c r="K206" s="6">
        <f t="shared" si="20"/>
        <v>45157</v>
      </c>
      <c r="L206" s="6">
        <v>45167</v>
      </c>
      <c r="M206" s="5">
        <f t="shared" si="21"/>
        <v>10</v>
      </c>
      <c r="N206" s="5" t="str">
        <f t="shared" si="22"/>
        <v>kw.3</v>
      </c>
      <c r="O206" s="42">
        <f t="shared" si="23"/>
        <v>4</v>
      </c>
    </row>
    <row r="207" spans="1:15" x14ac:dyDescent="0.2">
      <c r="A207" s="5">
        <v>206</v>
      </c>
      <c r="B207" s="6">
        <v>45129</v>
      </c>
      <c r="C207" s="7" t="s">
        <v>11</v>
      </c>
      <c r="D207" s="8">
        <v>9</v>
      </c>
      <c r="E207" s="5" t="str">
        <f>VLOOKUP(D207,Klienci!$B$2:$C$25,2,0)</f>
        <v>TRATWA BRWINOW</v>
      </c>
      <c r="F207" s="5" t="str">
        <f>VLOOKUP(E207,Klienci!$C$2:$D$25,2,0)</f>
        <v>inna hurtownia</v>
      </c>
      <c r="G207" s="5" t="str">
        <f>VLOOKUP(E207,Klienci!$C$2:$E$25,3,0)</f>
        <v>centralny i wschodni</v>
      </c>
      <c r="H207" s="9">
        <v>4417.5600000000004</v>
      </c>
      <c r="I207" s="9">
        <f t="shared" si="18"/>
        <v>1016.04</v>
      </c>
      <c r="J207" s="9">
        <f t="shared" si="19"/>
        <v>5433.6</v>
      </c>
      <c r="K207" s="6">
        <f t="shared" si="20"/>
        <v>45150</v>
      </c>
      <c r="L207" s="6">
        <v>45151</v>
      </c>
      <c r="M207" s="5">
        <f t="shared" si="21"/>
        <v>1</v>
      </c>
      <c r="N207" s="5" t="str">
        <f t="shared" si="22"/>
        <v>kw.3</v>
      </c>
      <c r="O207" s="42">
        <f t="shared" si="23"/>
        <v>7</v>
      </c>
    </row>
    <row r="208" spans="1:15" x14ac:dyDescent="0.2">
      <c r="A208" s="5">
        <v>207</v>
      </c>
      <c r="B208" s="6">
        <v>45130</v>
      </c>
      <c r="C208" s="7" t="s">
        <v>12</v>
      </c>
      <c r="D208" s="8">
        <v>20</v>
      </c>
      <c r="E208" s="5" t="str">
        <f>VLOOKUP(D208,Klienci!$B$2:$C$25,2,0)</f>
        <v>R.JAWORSKI WROCLAW</v>
      </c>
      <c r="F208" s="5" t="str">
        <f>VLOOKUP(E208,Klienci!$C$2:$D$25,2,0)</f>
        <v>inna hurtownia</v>
      </c>
      <c r="G208" s="5" t="str">
        <f>VLOOKUP(E208,Klienci!$C$2:$E$25,3,0)</f>
        <v>zachodni</v>
      </c>
      <c r="H208" s="9">
        <v>3915.24</v>
      </c>
      <c r="I208" s="9">
        <f t="shared" si="18"/>
        <v>900.51</v>
      </c>
      <c r="J208" s="9">
        <f t="shared" si="19"/>
        <v>4815.75</v>
      </c>
      <c r="K208" s="6">
        <f t="shared" si="20"/>
        <v>45151</v>
      </c>
      <c r="L208" s="6">
        <v>45163</v>
      </c>
      <c r="M208" s="5">
        <f t="shared" si="21"/>
        <v>12</v>
      </c>
      <c r="N208" s="5" t="str">
        <f t="shared" si="22"/>
        <v>kw.3</v>
      </c>
      <c r="O208" s="42">
        <f t="shared" si="23"/>
        <v>1</v>
      </c>
    </row>
    <row r="209" spans="1:15" x14ac:dyDescent="0.2">
      <c r="A209" s="5">
        <v>208</v>
      </c>
      <c r="B209" s="6">
        <v>45131</v>
      </c>
      <c r="C209" s="7" t="s">
        <v>11</v>
      </c>
      <c r="D209" s="8">
        <v>7</v>
      </c>
      <c r="E209" s="5" t="str">
        <f>VLOOKUP(D209,Klienci!$B$2:$C$25,2,0)</f>
        <v>GIRGOPOL GDANSK</v>
      </c>
      <c r="F209" s="5" t="str">
        <f>VLOOKUP(E209,Klienci!$C$2:$D$25,2,0)</f>
        <v>inna hurtownia</v>
      </c>
      <c r="G209" s="5" t="str">
        <f>VLOOKUP(E209,Klienci!$C$2:$E$25,3,0)</f>
        <v>północny</v>
      </c>
      <c r="H209" s="9">
        <v>3651.06</v>
      </c>
      <c r="I209" s="9">
        <f t="shared" si="18"/>
        <v>839.74</v>
      </c>
      <c r="J209" s="9">
        <f t="shared" si="19"/>
        <v>4490.8</v>
      </c>
      <c r="K209" s="6">
        <f t="shared" si="20"/>
        <v>45152</v>
      </c>
      <c r="L209" s="6">
        <v>45164</v>
      </c>
      <c r="M209" s="5">
        <f t="shared" si="21"/>
        <v>12</v>
      </c>
      <c r="N209" s="5" t="str">
        <f t="shared" si="22"/>
        <v>kw.3</v>
      </c>
      <c r="O209" s="42">
        <f t="shared" si="23"/>
        <v>2</v>
      </c>
    </row>
    <row r="210" spans="1:15" x14ac:dyDescent="0.2">
      <c r="A210" s="5">
        <v>209</v>
      </c>
      <c r="B210" s="6">
        <v>45132</v>
      </c>
      <c r="C210" s="7" t="s">
        <v>11</v>
      </c>
      <c r="D210" s="8">
        <v>1</v>
      </c>
      <c r="E210" s="5" t="str">
        <f>VLOOKUP(D210,Klienci!$B$2:$C$25,2,0)</f>
        <v>JAFAN WARSZAWA</v>
      </c>
      <c r="F210" s="5" t="str">
        <f>VLOOKUP(E210,Klienci!$C$2:$D$25,2,0)</f>
        <v>dealer autoryzowany</v>
      </c>
      <c r="G210" s="5" t="str">
        <f>VLOOKUP(E210,Klienci!$C$2:$E$25,3,0)</f>
        <v>centralny i wschodni</v>
      </c>
      <c r="H210" s="9">
        <v>7734.32</v>
      </c>
      <c r="I210" s="9">
        <f t="shared" si="18"/>
        <v>1778.89</v>
      </c>
      <c r="J210" s="9">
        <f t="shared" si="19"/>
        <v>9513.2099999999991</v>
      </c>
      <c r="K210" s="6">
        <f t="shared" si="20"/>
        <v>45163</v>
      </c>
      <c r="L210" s="6">
        <v>45157</v>
      </c>
      <c r="M210" s="5">
        <f t="shared" si="21"/>
        <v>-6</v>
      </c>
      <c r="N210" s="5" t="str">
        <f t="shared" si="22"/>
        <v>kw.3</v>
      </c>
      <c r="O210" s="42">
        <f t="shared" si="23"/>
        <v>3</v>
      </c>
    </row>
    <row r="211" spans="1:15" x14ac:dyDescent="0.2">
      <c r="A211" s="5">
        <v>210</v>
      </c>
      <c r="B211" s="6">
        <v>45133</v>
      </c>
      <c r="C211" s="7" t="s">
        <v>11</v>
      </c>
      <c r="D211" s="8">
        <v>2</v>
      </c>
      <c r="E211" s="5" t="str">
        <f>VLOOKUP(D211,Klienci!$B$2:$C$25,2,0)</f>
        <v>O.W.P.T. POZNAN</v>
      </c>
      <c r="F211" s="5" t="str">
        <f>VLOOKUP(E211,Klienci!$C$2:$D$25,2,0)</f>
        <v>dealer autoryzowany</v>
      </c>
      <c r="G211" s="5" t="str">
        <f>VLOOKUP(E211,Klienci!$C$2:$E$25,3,0)</f>
        <v>zachodni</v>
      </c>
      <c r="H211" s="9">
        <v>11516.24</v>
      </c>
      <c r="I211" s="9">
        <f t="shared" si="18"/>
        <v>2648.74</v>
      </c>
      <c r="J211" s="9">
        <f t="shared" si="19"/>
        <v>14164.98</v>
      </c>
      <c r="K211" s="6">
        <f t="shared" si="20"/>
        <v>45164</v>
      </c>
      <c r="L211" s="6">
        <v>45166</v>
      </c>
      <c r="M211" s="5">
        <f t="shared" si="21"/>
        <v>2</v>
      </c>
      <c r="N211" s="5" t="str">
        <f t="shared" si="22"/>
        <v>kw.3</v>
      </c>
      <c r="O211" s="42">
        <f t="shared" si="23"/>
        <v>4</v>
      </c>
    </row>
    <row r="212" spans="1:15" x14ac:dyDescent="0.2">
      <c r="A212" s="5">
        <v>211</v>
      </c>
      <c r="B212" s="6">
        <v>45133</v>
      </c>
      <c r="C212" s="7" t="s">
        <v>12</v>
      </c>
      <c r="D212" s="8">
        <v>3</v>
      </c>
      <c r="E212" s="5" t="str">
        <f>VLOOKUP(D212,Klienci!$B$2:$C$25,2,0)</f>
        <v>WIGA SZCZECIN</v>
      </c>
      <c r="F212" s="5" t="str">
        <f>VLOOKUP(E212,Klienci!$C$2:$D$25,2,0)</f>
        <v>dealer autoryzowany</v>
      </c>
      <c r="G212" s="5" t="str">
        <f>VLOOKUP(E212,Klienci!$C$2:$E$25,3,0)</f>
        <v>północny</v>
      </c>
      <c r="H212" s="9">
        <v>8827.4599999999991</v>
      </c>
      <c r="I212" s="9">
        <f t="shared" si="18"/>
        <v>2030.32</v>
      </c>
      <c r="J212" s="9">
        <f t="shared" si="19"/>
        <v>10857.779999999999</v>
      </c>
      <c r="K212" s="6">
        <f t="shared" si="20"/>
        <v>45164</v>
      </c>
      <c r="L212" s="6">
        <v>45178</v>
      </c>
      <c r="M212" s="5">
        <f t="shared" si="21"/>
        <v>14</v>
      </c>
      <c r="N212" s="5" t="str">
        <f t="shared" si="22"/>
        <v>kw.3</v>
      </c>
      <c r="O212" s="42">
        <f t="shared" si="23"/>
        <v>4</v>
      </c>
    </row>
    <row r="213" spans="1:15" x14ac:dyDescent="0.2">
      <c r="A213" s="5">
        <v>212</v>
      </c>
      <c r="B213" s="6">
        <v>45134</v>
      </c>
      <c r="C213" s="7" t="s">
        <v>11</v>
      </c>
      <c r="D213" s="8">
        <v>15</v>
      </c>
      <c r="E213" s="5" t="str">
        <f>VLOOKUP(D213,Klienci!$B$2:$C$25,2,0)</f>
        <v>T.GORAL BIALYSTOK</v>
      </c>
      <c r="F213" s="5" t="str">
        <f>VLOOKUP(E213,Klienci!$C$2:$D$25,2,0)</f>
        <v>dealer autoryzowany</v>
      </c>
      <c r="G213" s="5" t="str">
        <f>VLOOKUP(E213,Klienci!$C$2:$E$25,3,0)</f>
        <v>centralny i wschodni</v>
      </c>
      <c r="H213" s="9">
        <v>10405.84</v>
      </c>
      <c r="I213" s="9">
        <f t="shared" si="18"/>
        <v>2393.34</v>
      </c>
      <c r="J213" s="9">
        <f t="shared" si="19"/>
        <v>12799.18</v>
      </c>
      <c r="K213" s="6">
        <f t="shared" si="20"/>
        <v>45165</v>
      </c>
      <c r="L213" s="6">
        <v>45164</v>
      </c>
      <c r="M213" s="5">
        <f t="shared" si="21"/>
        <v>-1</v>
      </c>
      <c r="N213" s="5" t="str">
        <f t="shared" si="22"/>
        <v>kw.3</v>
      </c>
      <c r="O213" s="42">
        <f t="shared" si="23"/>
        <v>5</v>
      </c>
    </row>
    <row r="214" spans="1:15" x14ac:dyDescent="0.2">
      <c r="A214" s="5">
        <v>213</v>
      </c>
      <c r="B214" s="6">
        <v>45136</v>
      </c>
      <c r="C214" s="7" t="s">
        <v>11</v>
      </c>
      <c r="D214" s="8">
        <v>17</v>
      </c>
      <c r="E214" s="5" t="str">
        <f>VLOOKUP(D214,Klienci!$B$2:$C$25,2,0)</f>
        <v>GARIA OLSZTYN</v>
      </c>
      <c r="F214" s="5" t="str">
        <f>VLOOKUP(E214,Klienci!$C$2:$D$25,2,0)</f>
        <v>dealer autoryzowany</v>
      </c>
      <c r="G214" s="5" t="str">
        <f>VLOOKUP(E214,Klienci!$C$2:$E$25,3,0)</f>
        <v>północny</v>
      </c>
      <c r="H214" s="9">
        <v>5690.06</v>
      </c>
      <c r="I214" s="9">
        <f t="shared" si="18"/>
        <v>1308.71</v>
      </c>
      <c r="J214" s="9">
        <f t="shared" si="19"/>
        <v>6998.77</v>
      </c>
      <c r="K214" s="6">
        <f t="shared" si="20"/>
        <v>45167</v>
      </c>
      <c r="L214" s="6">
        <v>45167</v>
      </c>
      <c r="M214" s="5">
        <f t="shared" si="21"/>
        <v>0</v>
      </c>
      <c r="N214" s="5" t="str">
        <f t="shared" si="22"/>
        <v>kw.3</v>
      </c>
      <c r="O214" s="42">
        <f t="shared" si="23"/>
        <v>7</v>
      </c>
    </row>
    <row r="215" spans="1:15" x14ac:dyDescent="0.2">
      <c r="A215" s="5">
        <v>214</v>
      </c>
      <c r="B215" s="6">
        <v>45137</v>
      </c>
      <c r="C215" s="7" t="s">
        <v>11</v>
      </c>
      <c r="D215" s="8">
        <v>3</v>
      </c>
      <c r="E215" s="5" t="str">
        <f>VLOOKUP(D215,Klienci!$B$2:$C$25,2,0)</f>
        <v>WIGA SZCZECIN</v>
      </c>
      <c r="F215" s="5" t="str">
        <f>VLOOKUP(E215,Klienci!$C$2:$D$25,2,0)</f>
        <v>dealer autoryzowany</v>
      </c>
      <c r="G215" s="5" t="str">
        <f>VLOOKUP(E215,Klienci!$C$2:$E$25,3,0)</f>
        <v>północny</v>
      </c>
      <c r="H215" s="9">
        <v>10986.2</v>
      </c>
      <c r="I215" s="9">
        <f t="shared" si="18"/>
        <v>2526.83</v>
      </c>
      <c r="J215" s="9">
        <f t="shared" si="19"/>
        <v>13513.03</v>
      </c>
      <c r="K215" s="6">
        <f t="shared" si="20"/>
        <v>45168</v>
      </c>
      <c r="L215" s="6">
        <v>45175</v>
      </c>
      <c r="M215" s="5">
        <f t="shared" si="21"/>
        <v>7</v>
      </c>
      <c r="N215" s="5" t="str">
        <f t="shared" si="22"/>
        <v>kw.3</v>
      </c>
      <c r="O215" s="42">
        <f t="shared" si="23"/>
        <v>1</v>
      </c>
    </row>
    <row r="216" spans="1:15" x14ac:dyDescent="0.2">
      <c r="A216" s="5">
        <v>215</v>
      </c>
      <c r="B216" s="6">
        <v>45140</v>
      </c>
      <c r="C216" s="7" t="s">
        <v>12</v>
      </c>
      <c r="D216" s="8">
        <v>17</v>
      </c>
      <c r="E216" s="5" t="str">
        <f>VLOOKUP(D216,Klienci!$B$2:$C$25,2,0)</f>
        <v>GARIA OLSZTYN</v>
      </c>
      <c r="F216" s="5" t="str">
        <f>VLOOKUP(E216,Klienci!$C$2:$D$25,2,0)</f>
        <v>dealer autoryzowany</v>
      </c>
      <c r="G216" s="5" t="str">
        <f>VLOOKUP(E216,Klienci!$C$2:$E$25,3,0)</f>
        <v>północny</v>
      </c>
      <c r="H216" s="9">
        <v>8895.48</v>
      </c>
      <c r="I216" s="9">
        <f t="shared" si="18"/>
        <v>2045.96</v>
      </c>
      <c r="J216" s="9">
        <f t="shared" si="19"/>
        <v>10941.439999999999</v>
      </c>
      <c r="K216" s="6">
        <f t="shared" si="20"/>
        <v>45171</v>
      </c>
      <c r="L216" s="6">
        <v>45180</v>
      </c>
      <c r="M216" s="5">
        <f t="shared" si="21"/>
        <v>9</v>
      </c>
      <c r="N216" s="5" t="str">
        <f t="shared" si="22"/>
        <v>kw.3</v>
      </c>
      <c r="O216" s="42">
        <f t="shared" si="23"/>
        <v>4</v>
      </c>
    </row>
    <row r="217" spans="1:15" x14ac:dyDescent="0.2">
      <c r="A217" s="5">
        <v>216</v>
      </c>
      <c r="B217" s="6">
        <v>45143</v>
      </c>
      <c r="C217" s="7" t="s">
        <v>11</v>
      </c>
      <c r="D217" s="8">
        <v>1</v>
      </c>
      <c r="E217" s="5" t="str">
        <f>VLOOKUP(D217,Klienci!$B$2:$C$25,2,0)</f>
        <v>JAFAN WARSZAWA</v>
      </c>
      <c r="F217" s="5" t="str">
        <f>VLOOKUP(E217,Klienci!$C$2:$D$25,2,0)</f>
        <v>dealer autoryzowany</v>
      </c>
      <c r="G217" s="5" t="str">
        <f>VLOOKUP(E217,Klienci!$C$2:$E$25,3,0)</f>
        <v>centralny i wschodni</v>
      </c>
      <c r="H217" s="9">
        <v>8899.07</v>
      </c>
      <c r="I217" s="9">
        <f t="shared" si="18"/>
        <v>2046.79</v>
      </c>
      <c r="J217" s="9">
        <f t="shared" si="19"/>
        <v>10945.86</v>
      </c>
      <c r="K217" s="6">
        <f t="shared" si="20"/>
        <v>45174</v>
      </c>
      <c r="L217" s="6">
        <v>45170</v>
      </c>
      <c r="M217" s="5">
        <f t="shared" si="21"/>
        <v>-4</v>
      </c>
      <c r="N217" s="5" t="str">
        <f t="shared" si="22"/>
        <v>kw.3</v>
      </c>
      <c r="O217" s="42">
        <f t="shared" si="23"/>
        <v>7</v>
      </c>
    </row>
    <row r="218" spans="1:15" x14ac:dyDescent="0.2">
      <c r="A218" s="5">
        <v>217</v>
      </c>
      <c r="B218" s="6">
        <v>45144</v>
      </c>
      <c r="C218" s="7" t="s">
        <v>11</v>
      </c>
      <c r="D218" s="8">
        <v>13</v>
      </c>
      <c r="E218" s="5" t="str">
        <f>VLOOKUP(D218,Klienci!$B$2:$C$25,2,0)</f>
        <v>MORZE SZCZECIN</v>
      </c>
      <c r="F218" s="5" t="str">
        <f>VLOOKUP(E218,Klienci!$C$2:$D$25,2,0)</f>
        <v>zakład przemysłowy</v>
      </c>
      <c r="G218" s="5" t="str">
        <f>VLOOKUP(E218,Klienci!$C$2:$E$25,3,0)</f>
        <v>północny</v>
      </c>
      <c r="H218" s="9">
        <v>639.79999999999995</v>
      </c>
      <c r="I218" s="9">
        <f t="shared" si="18"/>
        <v>147.15</v>
      </c>
      <c r="J218" s="9">
        <f t="shared" si="19"/>
        <v>786.94999999999993</v>
      </c>
      <c r="K218" s="6">
        <f t="shared" si="20"/>
        <v>45158</v>
      </c>
      <c r="L218" s="6">
        <v>45172</v>
      </c>
      <c r="M218" s="5">
        <f t="shared" si="21"/>
        <v>14</v>
      </c>
      <c r="N218" s="5" t="str">
        <f t="shared" si="22"/>
        <v>kw.3</v>
      </c>
      <c r="O218" s="42">
        <f t="shared" si="23"/>
        <v>1</v>
      </c>
    </row>
    <row r="219" spans="1:15" x14ac:dyDescent="0.2">
      <c r="A219" s="5">
        <v>218</v>
      </c>
      <c r="B219" s="6">
        <v>45145</v>
      </c>
      <c r="C219" s="7" t="s">
        <v>12</v>
      </c>
      <c r="D219" s="8">
        <v>2</v>
      </c>
      <c r="E219" s="5" t="str">
        <f>VLOOKUP(D219,Klienci!$B$2:$C$25,2,0)</f>
        <v>O.W.P.T. POZNAN</v>
      </c>
      <c r="F219" s="5" t="str">
        <f>VLOOKUP(E219,Klienci!$C$2:$D$25,2,0)</f>
        <v>dealer autoryzowany</v>
      </c>
      <c r="G219" s="5" t="str">
        <f>VLOOKUP(E219,Klienci!$C$2:$E$25,3,0)</f>
        <v>zachodni</v>
      </c>
      <c r="H219" s="9">
        <v>8950.17</v>
      </c>
      <c r="I219" s="9">
        <f t="shared" si="18"/>
        <v>2058.54</v>
      </c>
      <c r="J219" s="9">
        <f t="shared" si="19"/>
        <v>11008.71</v>
      </c>
      <c r="K219" s="6">
        <f t="shared" si="20"/>
        <v>45176</v>
      </c>
      <c r="L219" s="6">
        <v>45175</v>
      </c>
      <c r="M219" s="5">
        <f t="shared" si="21"/>
        <v>-1</v>
      </c>
      <c r="N219" s="5" t="str">
        <f t="shared" si="22"/>
        <v>kw.3</v>
      </c>
      <c r="O219" s="42">
        <f t="shared" si="23"/>
        <v>2</v>
      </c>
    </row>
    <row r="220" spans="1:15" x14ac:dyDescent="0.2">
      <c r="A220" s="5">
        <v>219</v>
      </c>
      <c r="B220" s="6">
        <v>45145</v>
      </c>
      <c r="C220" s="7" t="s">
        <v>11</v>
      </c>
      <c r="D220" s="8">
        <v>6</v>
      </c>
      <c r="E220" s="5" t="str">
        <f>VLOOKUP(D220,Klienci!$B$2:$C$25,2,0)</f>
        <v>WSCHOD BIALYSTOK</v>
      </c>
      <c r="F220" s="5" t="str">
        <f>VLOOKUP(E220,Klienci!$C$2:$D$25,2,0)</f>
        <v>dealer autoryzowany</v>
      </c>
      <c r="G220" s="5" t="str">
        <f>VLOOKUP(E220,Klienci!$C$2:$E$25,3,0)</f>
        <v>centralny i wschodni</v>
      </c>
      <c r="H220" s="9">
        <v>3153.28</v>
      </c>
      <c r="I220" s="9">
        <f t="shared" si="18"/>
        <v>725.25</v>
      </c>
      <c r="J220" s="9">
        <f t="shared" si="19"/>
        <v>3878.53</v>
      </c>
      <c r="K220" s="6">
        <f t="shared" si="20"/>
        <v>45176</v>
      </c>
      <c r="L220" s="6">
        <v>45175</v>
      </c>
      <c r="M220" s="5">
        <f t="shared" si="21"/>
        <v>-1</v>
      </c>
      <c r="N220" s="5" t="str">
        <f t="shared" si="22"/>
        <v>kw.3</v>
      </c>
      <c r="O220" s="42">
        <f t="shared" si="23"/>
        <v>2</v>
      </c>
    </row>
    <row r="221" spans="1:15" x14ac:dyDescent="0.2">
      <c r="A221" s="5">
        <v>220</v>
      </c>
      <c r="B221" s="6">
        <v>45146</v>
      </c>
      <c r="C221" s="7" t="s">
        <v>11</v>
      </c>
      <c r="D221" s="8">
        <v>15</v>
      </c>
      <c r="E221" s="5" t="str">
        <f>VLOOKUP(D221,Klienci!$B$2:$C$25,2,0)</f>
        <v>T.GORAL BIALYSTOK</v>
      </c>
      <c r="F221" s="5" t="str">
        <f>VLOOKUP(E221,Klienci!$C$2:$D$25,2,0)</f>
        <v>dealer autoryzowany</v>
      </c>
      <c r="G221" s="5" t="str">
        <f>VLOOKUP(E221,Klienci!$C$2:$E$25,3,0)</f>
        <v>centralny i wschodni</v>
      </c>
      <c r="H221" s="9">
        <v>9161.15</v>
      </c>
      <c r="I221" s="9">
        <f t="shared" si="18"/>
        <v>2107.06</v>
      </c>
      <c r="J221" s="9">
        <f t="shared" si="19"/>
        <v>11268.21</v>
      </c>
      <c r="K221" s="6">
        <f t="shared" si="20"/>
        <v>45177</v>
      </c>
      <c r="L221" s="6">
        <v>45177</v>
      </c>
      <c r="M221" s="5">
        <f t="shared" si="21"/>
        <v>0</v>
      </c>
      <c r="N221" s="5" t="str">
        <f t="shared" si="22"/>
        <v>kw.3</v>
      </c>
      <c r="O221" s="42">
        <f t="shared" si="23"/>
        <v>3</v>
      </c>
    </row>
    <row r="222" spans="1:15" x14ac:dyDescent="0.2">
      <c r="A222" s="5">
        <v>221</v>
      </c>
      <c r="B222" s="6">
        <v>45150</v>
      </c>
      <c r="C222" s="7" t="s">
        <v>11</v>
      </c>
      <c r="D222" s="8">
        <v>3</v>
      </c>
      <c r="E222" s="5" t="str">
        <f>VLOOKUP(D222,Klienci!$B$2:$C$25,2,0)</f>
        <v>WIGA SZCZECIN</v>
      </c>
      <c r="F222" s="5" t="str">
        <f>VLOOKUP(E222,Klienci!$C$2:$D$25,2,0)</f>
        <v>dealer autoryzowany</v>
      </c>
      <c r="G222" s="5" t="str">
        <f>VLOOKUP(E222,Klienci!$C$2:$E$25,3,0)</f>
        <v>północny</v>
      </c>
      <c r="H222" s="9">
        <v>7785.41</v>
      </c>
      <c r="I222" s="9">
        <f t="shared" si="18"/>
        <v>1790.64</v>
      </c>
      <c r="J222" s="9">
        <f t="shared" si="19"/>
        <v>9576.0499999999993</v>
      </c>
      <c r="K222" s="6">
        <f t="shared" si="20"/>
        <v>45181</v>
      </c>
      <c r="L222" s="6">
        <v>45187</v>
      </c>
      <c r="M222" s="5">
        <f t="shared" si="21"/>
        <v>6</v>
      </c>
      <c r="N222" s="5" t="str">
        <f t="shared" si="22"/>
        <v>kw.3</v>
      </c>
      <c r="O222" s="42">
        <f t="shared" si="23"/>
        <v>7</v>
      </c>
    </row>
    <row r="223" spans="1:15" x14ac:dyDescent="0.2">
      <c r="A223" s="5">
        <v>222</v>
      </c>
      <c r="B223" s="6">
        <v>45150</v>
      </c>
      <c r="C223" s="7" t="s">
        <v>11</v>
      </c>
      <c r="D223" s="8">
        <v>13</v>
      </c>
      <c r="E223" s="5" t="str">
        <f>VLOOKUP(D223,Klienci!$B$2:$C$25,2,0)</f>
        <v>MORZE SZCZECIN</v>
      </c>
      <c r="F223" s="5" t="str">
        <f>VLOOKUP(E223,Klienci!$C$2:$D$25,2,0)</f>
        <v>zakład przemysłowy</v>
      </c>
      <c r="G223" s="5" t="str">
        <f>VLOOKUP(E223,Klienci!$C$2:$E$25,3,0)</f>
        <v>północny</v>
      </c>
      <c r="H223" s="9">
        <v>1599.34</v>
      </c>
      <c r="I223" s="9">
        <f t="shared" si="18"/>
        <v>367.85</v>
      </c>
      <c r="J223" s="9">
        <f t="shared" si="19"/>
        <v>1967.19</v>
      </c>
      <c r="K223" s="6">
        <f t="shared" si="20"/>
        <v>45164</v>
      </c>
      <c r="L223" s="6">
        <v>45175</v>
      </c>
      <c r="M223" s="5">
        <f t="shared" si="21"/>
        <v>11</v>
      </c>
      <c r="N223" s="5" t="str">
        <f t="shared" si="22"/>
        <v>kw.3</v>
      </c>
      <c r="O223" s="42">
        <f t="shared" si="23"/>
        <v>7</v>
      </c>
    </row>
    <row r="224" spans="1:15" x14ac:dyDescent="0.2">
      <c r="A224" s="5">
        <v>223</v>
      </c>
      <c r="B224" s="6">
        <v>45150</v>
      </c>
      <c r="C224" s="7" t="s">
        <v>11</v>
      </c>
      <c r="D224" s="8">
        <v>17</v>
      </c>
      <c r="E224" s="5" t="str">
        <f>VLOOKUP(D224,Klienci!$B$2:$C$25,2,0)</f>
        <v>GARIA OLSZTYN</v>
      </c>
      <c r="F224" s="5" t="str">
        <f>VLOOKUP(E224,Klienci!$C$2:$D$25,2,0)</f>
        <v>dealer autoryzowany</v>
      </c>
      <c r="G224" s="5" t="str">
        <f>VLOOKUP(E224,Klienci!$C$2:$E$25,3,0)</f>
        <v>północny</v>
      </c>
      <c r="H224" s="9">
        <v>6204.79</v>
      </c>
      <c r="I224" s="9">
        <f t="shared" si="18"/>
        <v>1427.1</v>
      </c>
      <c r="J224" s="9">
        <f t="shared" si="19"/>
        <v>7631.8899999999994</v>
      </c>
      <c r="K224" s="6">
        <f t="shared" si="20"/>
        <v>45181</v>
      </c>
      <c r="L224" s="6">
        <v>45185</v>
      </c>
      <c r="M224" s="5">
        <f t="shared" si="21"/>
        <v>4</v>
      </c>
      <c r="N224" s="5" t="str">
        <f t="shared" si="22"/>
        <v>kw.3</v>
      </c>
      <c r="O224" s="42">
        <f t="shared" si="23"/>
        <v>7</v>
      </c>
    </row>
    <row r="225" spans="1:15" x14ac:dyDescent="0.2">
      <c r="A225" s="5">
        <v>224</v>
      </c>
      <c r="B225" s="6">
        <v>45152</v>
      </c>
      <c r="C225" s="7" t="s">
        <v>11</v>
      </c>
      <c r="D225" s="8">
        <v>15</v>
      </c>
      <c r="E225" s="5" t="str">
        <f>VLOOKUP(D225,Klienci!$B$2:$C$25,2,0)</f>
        <v>T.GORAL BIALYSTOK</v>
      </c>
      <c r="F225" s="5" t="str">
        <f>VLOOKUP(E225,Klienci!$C$2:$D$25,2,0)</f>
        <v>dealer autoryzowany</v>
      </c>
      <c r="G225" s="5" t="str">
        <f>VLOOKUP(E225,Klienci!$C$2:$E$25,3,0)</f>
        <v>centralny i wschodni</v>
      </c>
      <c r="H225" s="9">
        <v>7489.48</v>
      </c>
      <c r="I225" s="9">
        <f t="shared" si="18"/>
        <v>1722.58</v>
      </c>
      <c r="J225" s="9">
        <f t="shared" si="19"/>
        <v>9212.06</v>
      </c>
      <c r="K225" s="6">
        <f t="shared" si="20"/>
        <v>45183</v>
      </c>
      <c r="L225" s="6">
        <v>45179</v>
      </c>
      <c r="M225" s="5">
        <f t="shared" si="21"/>
        <v>-4</v>
      </c>
      <c r="N225" s="5" t="str">
        <f t="shared" si="22"/>
        <v>kw.3</v>
      </c>
      <c r="O225" s="42">
        <f t="shared" si="23"/>
        <v>2</v>
      </c>
    </row>
    <row r="226" spans="1:15" x14ac:dyDescent="0.2">
      <c r="A226" s="5">
        <v>225</v>
      </c>
      <c r="B226" s="6">
        <v>45153</v>
      </c>
      <c r="C226" s="7" t="s">
        <v>11</v>
      </c>
      <c r="D226" s="8">
        <v>3</v>
      </c>
      <c r="E226" s="5" t="str">
        <f>VLOOKUP(D226,Klienci!$B$2:$C$25,2,0)</f>
        <v>WIGA SZCZECIN</v>
      </c>
      <c r="F226" s="5" t="str">
        <f>VLOOKUP(E226,Klienci!$C$2:$D$25,2,0)</f>
        <v>dealer autoryzowany</v>
      </c>
      <c r="G226" s="5" t="str">
        <f>VLOOKUP(E226,Klienci!$C$2:$E$25,3,0)</f>
        <v>północny</v>
      </c>
      <c r="H226" s="9">
        <v>8861.15</v>
      </c>
      <c r="I226" s="9">
        <f t="shared" si="18"/>
        <v>2038.06</v>
      </c>
      <c r="J226" s="9">
        <f t="shared" si="19"/>
        <v>10899.21</v>
      </c>
      <c r="K226" s="6">
        <f t="shared" si="20"/>
        <v>45184</v>
      </c>
      <c r="L226" s="6">
        <v>45180</v>
      </c>
      <c r="M226" s="5">
        <f t="shared" si="21"/>
        <v>-4</v>
      </c>
      <c r="N226" s="5" t="str">
        <f t="shared" si="22"/>
        <v>kw.3</v>
      </c>
      <c r="O226" s="42">
        <f t="shared" si="23"/>
        <v>3</v>
      </c>
    </row>
    <row r="227" spans="1:15" x14ac:dyDescent="0.2">
      <c r="A227" s="5">
        <v>226</v>
      </c>
      <c r="B227" s="6">
        <v>45153</v>
      </c>
      <c r="C227" s="7" t="s">
        <v>12</v>
      </c>
      <c r="D227" s="8">
        <v>10</v>
      </c>
      <c r="E227" s="5" t="str">
        <f>VLOOKUP(D227,Klienci!$B$2:$C$25,2,0)</f>
        <v>SAM CHORZOW</v>
      </c>
      <c r="F227" s="5" t="str">
        <f>VLOOKUP(E227,Klienci!$C$2:$D$25,2,0)</f>
        <v>zakład przemysłowy</v>
      </c>
      <c r="G227" s="5" t="str">
        <f>VLOOKUP(E227,Klienci!$C$2:$E$25,3,0)</f>
        <v>południowy</v>
      </c>
      <c r="H227" s="9">
        <v>2249.7199999999998</v>
      </c>
      <c r="I227" s="9">
        <f t="shared" si="18"/>
        <v>517.44000000000005</v>
      </c>
      <c r="J227" s="9">
        <f t="shared" si="19"/>
        <v>2767.16</v>
      </c>
      <c r="K227" s="6">
        <f t="shared" si="20"/>
        <v>45167</v>
      </c>
      <c r="L227" s="6">
        <v>45180</v>
      </c>
      <c r="M227" s="5">
        <f t="shared" si="21"/>
        <v>13</v>
      </c>
      <c r="N227" s="5" t="str">
        <f t="shared" si="22"/>
        <v>kw.3</v>
      </c>
      <c r="O227" s="42">
        <f t="shared" si="23"/>
        <v>3</v>
      </c>
    </row>
    <row r="228" spans="1:15" x14ac:dyDescent="0.2">
      <c r="A228" s="5">
        <v>227</v>
      </c>
      <c r="B228" s="6">
        <v>45153</v>
      </c>
      <c r="C228" s="7" t="s">
        <v>12</v>
      </c>
      <c r="D228" s="8">
        <v>20</v>
      </c>
      <c r="E228" s="5" t="str">
        <f>VLOOKUP(D228,Klienci!$B$2:$C$25,2,0)</f>
        <v>R.JAWORSKI WROCLAW</v>
      </c>
      <c r="F228" s="5" t="str">
        <f>VLOOKUP(E228,Klienci!$C$2:$D$25,2,0)</f>
        <v>inna hurtownia</v>
      </c>
      <c r="G228" s="5" t="str">
        <f>VLOOKUP(E228,Klienci!$C$2:$E$25,3,0)</f>
        <v>zachodni</v>
      </c>
      <c r="H228" s="9">
        <v>2602.5700000000002</v>
      </c>
      <c r="I228" s="9">
        <f t="shared" si="18"/>
        <v>598.59</v>
      </c>
      <c r="J228" s="9">
        <f t="shared" si="19"/>
        <v>3201.1600000000003</v>
      </c>
      <c r="K228" s="6">
        <f t="shared" si="20"/>
        <v>45174</v>
      </c>
      <c r="L228" s="6">
        <v>45177</v>
      </c>
      <c r="M228" s="5">
        <f t="shared" si="21"/>
        <v>3</v>
      </c>
      <c r="N228" s="5" t="str">
        <f t="shared" si="22"/>
        <v>kw.3</v>
      </c>
      <c r="O228" s="42">
        <f t="shared" si="23"/>
        <v>3</v>
      </c>
    </row>
    <row r="229" spans="1:15" x14ac:dyDescent="0.2">
      <c r="A229" s="5">
        <v>228</v>
      </c>
      <c r="B229" s="6">
        <v>45154</v>
      </c>
      <c r="C229" s="7" t="s">
        <v>12</v>
      </c>
      <c r="D229" s="8">
        <v>3</v>
      </c>
      <c r="E229" s="5" t="str">
        <f>VLOOKUP(D229,Klienci!$B$2:$C$25,2,0)</f>
        <v>WIGA SZCZECIN</v>
      </c>
      <c r="F229" s="5" t="str">
        <f>VLOOKUP(E229,Klienci!$C$2:$D$25,2,0)</f>
        <v>dealer autoryzowany</v>
      </c>
      <c r="G229" s="5" t="str">
        <f>VLOOKUP(E229,Klienci!$C$2:$E$25,3,0)</f>
        <v>północny</v>
      </c>
      <c r="H229" s="9">
        <v>7656.87</v>
      </c>
      <c r="I229" s="9">
        <f t="shared" si="18"/>
        <v>1761.08</v>
      </c>
      <c r="J229" s="9">
        <f t="shared" si="19"/>
        <v>9417.9500000000007</v>
      </c>
      <c r="K229" s="6">
        <f t="shared" si="20"/>
        <v>45185</v>
      </c>
      <c r="L229" s="6">
        <v>45189</v>
      </c>
      <c r="M229" s="5">
        <f t="shared" si="21"/>
        <v>4</v>
      </c>
      <c r="N229" s="5" t="str">
        <f t="shared" si="22"/>
        <v>kw.3</v>
      </c>
      <c r="O229" s="42">
        <f t="shared" si="23"/>
        <v>4</v>
      </c>
    </row>
    <row r="230" spans="1:15" x14ac:dyDescent="0.2">
      <c r="A230" s="5">
        <v>229</v>
      </c>
      <c r="B230" s="6">
        <v>45155</v>
      </c>
      <c r="C230" s="7" t="s">
        <v>11</v>
      </c>
      <c r="D230" s="8">
        <v>15</v>
      </c>
      <c r="E230" s="5" t="str">
        <f>VLOOKUP(D230,Klienci!$B$2:$C$25,2,0)</f>
        <v>T.GORAL BIALYSTOK</v>
      </c>
      <c r="F230" s="5" t="str">
        <f>VLOOKUP(E230,Klienci!$C$2:$D$25,2,0)</f>
        <v>dealer autoryzowany</v>
      </c>
      <c r="G230" s="5" t="str">
        <f>VLOOKUP(E230,Klienci!$C$2:$E$25,3,0)</f>
        <v>centralny i wschodni</v>
      </c>
      <c r="H230" s="9">
        <v>7959.05</v>
      </c>
      <c r="I230" s="9">
        <f t="shared" si="18"/>
        <v>1830.58</v>
      </c>
      <c r="J230" s="9">
        <f t="shared" si="19"/>
        <v>9789.630000000001</v>
      </c>
      <c r="K230" s="6">
        <f t="shared" si="20"/>
        <v>45186</v>
      </c>
      <c r="L230" s="6">
        <v>45182</v>
      </c>
      <c r="M230" s="5">
        <f t="shared" si="21"/>
        <v>-4</v>
      </c>
      <c r="N230" s="5" t="str">
        <f t="shared" si="22"/>
        <v>kw.3</v>
      </c>
      <c r="O230" s="42">
        <f t="shared" si="23"/>
        <v>5</v>
      </c>
    </row>
    <row r="231" spans="1:15" x14ac:dyDescent="0.2">
      <c r="A231" s="5">
        <v>230</v>
      </c>
      <c r="B231" s="6">
        <v>45156</v>
      </c>
      <c r="C231" s="7" t="s">
        <v>11</v>
      </c>
      <c r="D231" s="8">
        <v>2</v>
      </c>
      <c r="E231" s="5" t="str">
        <f>VLOOKUP(D231,Klienci!$B$2:$C$25,2,0)</f>
        <v>O.W.P.T. POZNAN</v>
      </c>
      <c r="F231" s="5" t="str">
        <f>VLOOKUP(E231,Klienci!$C$2:$D$25,2,0)</f>
        <v>dealer autoryzowany</v>
      </c>
      <c r="G231" s="5" t="str">
        <f>VLOOKUP(E231,Klienci!$C$2:$E$25,3,0)</f>
        <v>zachodni</v>
      </c>
      <c r="H231" s="9">
        <v>14191.28</v>
      </c>
      <c r="I231" s="9">
        <f t="shared" si="18"/>
        <v>3263.99</v>
      </c>
      <c r="J231" s="9">
        <f t="shared" si="19"/>
        <v>17455.27</v>
      </c>
      <c r="K231" s="6">
        <f t="shared" si="20"/>
        <v>45187</v>
      </c>
      <c r="L231" s="6">
        <v>45184</v>
      </c>
      <c r="M231" s="5">
        <f t="shared" si="21"/>
        <v>-3</v>
      </c>
      <c r="N231" s="5" t="str">
        <f t="shared" si="22"/>
        <v>kw.3</v>
      </c>
      <c r="O231" s="42">
        <f t="shared" si="23"/>
        <v>6</v>
      </c>
    </row>
    <row r="232" spans="1:15" x14ac:dyDescent="0.2">
      <c r="A232" s="5">
        <v>231</v>
      </c>
      <c r="B232" s="6">
        <v>45157</v>
      </c>
      <c r="C232" s="7" t="s">
        <v>11</v>
      </c>
      <c r="D232" s="8">
        <v>3</v>
      </c>
      <c r="E232" s="5" t="str">
        <f>VLOOKUP(D232,Klienci!$B$2:$C$25,2,0)</f>
        <v>WIGA SZCZECIN</v>
      </c>
      <c r="F232" s="5" t="str">
        <f>VLOOKUP(E232,Klienci!$C$2:$D$25,2,0)</f>
        <v>dealer autoryzowany</v>
      </c>
      <c r="G232" s="5" t="str">
        <f>VLOOKUP(E232,Klienci!$C$2:$E$25,3,0)</f>
        <v>północny</v>
      </c>
      <c r="H232" s="9">
        <v>9018.5499999999993</v>
      </c>
      <c r="I232" s="9">
        <f t="shared" si="18"/>
        <v>2074.27</v>
      </c>
      <c r="J232" s="9">
        <f t="shared" si="19"/>
        <v>11092.82</v>
      </c>
      <c r="K232" s="6">
        <f t="shared" si="20"/>
        <v>45188</v>
      </c>
      <c r="L232" s="6">
        <v>45198</v>
      </c>
      <c r="M232" s="5">
        <f t="shared" si="21"/>
        <v>10</v>
      </c>
      <c r="N232" s="5" t="str">
        <f t="shared" si="22"/>
        <v>kw.3</v>
      </c>
      <c r="O232" s="42">
        <f t="shared" si="23"/>
        <v>7</v>
      </c>
    </row>
    <row r="233" spans="1:15" x14ac:dyDescent="0.2">
      <c r="A233" s="5">
        <v>232</v>
      </c>
      <c r="B233" s="6">
        <v>45158</v>
      </c>
      <c r="C233" s="7" t="s">
        <v>11</v>
      </c>
      <c r="D233" s="8">
        <v>14</v>
      </c>
      <c r="E233" s="5" t="str">
        <f>VLOOKUP(D233,Klienci!$B$2:$C$25,2,0)</f>
        <v>R.MALINOWSKI MILANOWEK</v>
      </c>
      <c r="F233" s="5" t="str">
        <f>VLOOKUP(E233,Klienci!$C$2:$D$25,2,0)</f>
        <v>zakład przemysłowy</v>
      </c>
      <c r="G233" s="5" t="str">
        <f>VLOOKUP(E233,Klienci!$C$2:$E$25,3,0)</f>
        <v>centralny i wschodni</v>
      </c>
      <c r="H233" s="9">
        <v>377.89</v>
      </c>
      <c r="I233" s="9">
        <f t="shared" si="18"/>
        <v>86.91</v>
      </c>
      <c r="J233" s="9">
        <f t="shared" si="19"/>
        <v>464.79999999999995</v>
      </c>
      <c r="K233" s="6">
        <f t="shared" si="20"/>
        <v>45172</v>
      </c>
      <c r="L233" s="6">
        <v>45186</v>
      </c>
      <c r="M233" s="5">
        <f t="shared" si="21"/>
        <v>14</v>
      </c>
      <c r="N233" s="5" t="str">
        <f t="shared" si="22"/>
        <v>kw.3</v>
      </c>
      <c r="O233" s="42">
        <f t="shared" si="23"/>
        <v>1</v>
      </c>
    </row>
    <row r="234" spans="1:15" x14ac:dyDescent="0.2">
      <c r="A234" s="5">
        <v>233</v>
      </c>
      <c r="B234" s="6">
        <v>45159</v>
      </c>
      <c r="C234" s="7" t="s">
        <v>11</v>
      </c>
      <c r="D234" s="8">
        <v>3</v>
      </c>
      <c r="E234" s="5" t="str">
        <f>VLOOKUP(D234,Klienci!$B$2:$C$25,2,0)</f>
        <v>WIGA SZCZECIN</v>
      </c>
      <c r="F234" s="5" t="str">
        <f>VLOOKUP(E234,Klienci!$C$2:$D$25,2,0)</f>
        <v>dealer autoryzowany</v>
      </c>
      <c r="G234" s="5" t="str">
        <f>VLOOKUP(E234,Klienci!$C$2:$E$25,3,0)</f>
        <v>północny</v>
      </c>
      <c r="H234" s="9">
        <v>10518.95</v>
      </c>
      <c r="I234" s="9">
        <f t="shared" si="18"/>
        <v>2419.36</v>
      </c>
      <c r="J234" s="9">
        <f t="shared" si="19"/>
        <v>12938.310000000001</v>
      </c>
      <c r="K234" s="6">
        <f t="shared" si="20"/>
        <v>45190</v>
      </c>
      <c r="L234" s="6">
        <v>45200</v>
      </c>
      <c r="M234" s="5">
        <f t="shared" si="21"/>
        <v>10</v>
      </c>
      <c r="N234" s="5" t="str">
        <f t="shared" si="22"/>
        <v>kw.4</v>
      </c>
      <c r="O234" s="42">
        <f t="shared" si="23"/>
        <v>2</v>
      </c>
    </row>
    <row r="235" spans="1:15" x14ac:dyDescent="0.2">
      <c r="A235" s="5">
        <v>234</v>
      </c>
      <c r="B235" s="6">
        <v>45160</v>
      </c>
      <c r="C235" s="7" t="s">
        <v>12</v>
      </c>
      <c r="D235" s="8">
        <v>17</v>
      </c>
      <c r="E235" s="5" t="str">
        <f>VLOOKUP(D235,Klienci!$B$2:$C$25,2,0)</f>
        <v>GARIA OLSZTYN</v>
      </c>
      <c r="F235" s="5" t="str">
        <f>VLOOKUP(E235,Klienci!$C$2:$D$25,2,0)</f>
        <v>dealer autoryzowany</v>
      </c>
      <c r="G235" s="5" t="str">
        <f>VLOOKUP(E235,Klienci!$C$2:$E$25,3,0)</f>
        <v>północny</v>
      </c>
      <c r="H235" s="9">
        <v>9609.4599999999991</v>
      </c>
      <c r="I235" s="9">
        <f t="shared" si="18"/>
        <v>2210.1799999999998</v>
      </c>
      <c r="J235" s="9">
        <f t="shared" si="19"/>
        <v>11819.64</v>
      </c>
      <c r="K235" s="6">
        <f t="shared" si="20"/>
        <v>45191</v>
      </c>
      <c r="L235" s="6">
        <v>45196</v>
      </c>
      <c r="M235" s="5">
        <f t="shared" si="21"/>
        <v>5</v>
      </c>
      <c r="N235" s="5" t="str">
        <f t="shared" si="22"/>
        <v>kw.3</v>
      </c>
      <c r="O235" s="42">
        <f t="shared" si="23"/>
        <v>3</v>
      </c>
    </row>
    <row r="236" spans="1:15" x14ac:dyDescent="0.2">
      <c r="A236" s="5">
        <v>235</v>
      </c>
      <c r="B236" s="6">
        <v>45161</v>
      </c>
      <c r="C236" s="7" t="s">
        <v>12</v>
      </c>
      <c r="D236" s="8">
        <v>7</v>
      </c>
      <c r="E236" s="5" t="str">
        <f>VLOOKUP(D236,Klienci!$B$2:$C$25,2,0)</f>
        <v>GIRGOPOL GDANSK</v>
      </c>
      <c r="F236" s="5" t="str">
        <f>VLOOKUP(E236,Klienci!$C$2:$D$25,2,0)</f>
        <v>inna hurtownia</v>
      </c>
      <c r="G236" s="5" t="str">
        <f>VLOOKUP(E236,Klienci!$C$2:$E$25,3,0)</f>
        <v>północny</v>
      </c>
      <c r="H236" s="9">
        <v>6688.51</v>
      </c>
      <c r="I236" s="9">
        <f t="shared" si="18"/>
        <v>1538.36</v>
      </c>
      <c r="J236" s="9">
        <f t="shared" si="19"/>
        <v>8226.8700000000008</v>
      </c>
      <c r="K236" s="6">
        <f t="shared" si="20"/>
        <v>45182</v>
      </c>
      <c r="L236" s="6">
        <v>45186</v>
      </c>
      <c r="M236" s="5">
        <f t="shared" si="21"/>
        <v>4</v>
      </c>
      <c r="N236" s="5" t="str">
        <f t="shared" si="22"/>
        <v>kw.3</v>
      </c>
      <c r="O236" s="42">
        <f t="shared" si="23"/>
        <v>4</v>
      </c>
    </row>
    <row r="237" spans="1:15" x14ac:dyDescent="0.2">
      <c r="A237" s="5">
        <v>236</v>
      </c>
      <c r="B237" s="6">
        <v>45163</v>
      </c>
      <c r="C237" s="7" t="s">
        <v>11</v>
      </c>
      <c r="D237" s="8">
        <v>24</v>
      </c>
      <c r="E237" s="5" t="str">
        <f>VLOOKUP(D237,Klienci!$B$2:$C$25,2,0)</f>
        <v>STANDARD KALISZ</v>
      </c>
      <c r="F237" s="5" t="str">
        <f>VLOOKUP(E237,Klienci!$C$2:$D$25,2,0)</f>
        <v>zakład przemysłowy</v>
      </c>
      <c r="G237" s="5" t="str">
        <f>VLOOKUP(E237,Klienci!$C$2:$E$25,3,0)</f>
        <v>zachodni</v>
      </c>
      <c r="H237" s="9">
        <v>895.7</v>
      </c>
      <c r="I237" s="9">
        <f t="shared" si="18"/>
        <v>206.01</v>
      </c>
      <c r="J237" s="9">
        <f t="shared" si="19"/>
        <v>1101.71</v>
      </c>
      <c r="K237" s="6">
        <f t="shared" si="20"/>
        <v>45177</v>
      </c>
      <c r="L237" s="6">
        <v>45189</v>
      </c>
      <c r="M237" s="5">
        <f t="shared" si="21"/>
        <v>12</v>
      </c>
      <c r="N237" s="5" t="str">
        <f t="shared" si="22"/>
        <v>kw.3</v>
      </c>
      <c r="O237" s="42">
        <f t="shared" si="23"/>
        <v>6</v>
      </c>
    </row>
    <row r="238" spans="1:15" x14ac:dyDescent="0.2">
      <c r="A238" s="5">
        <v>237</v>
      </c>
      <c r="B238" s="6">
        <v>45164</v>
      </c>
      <c r="C238" s="7" t="s">
        <v>12</v>
      </c>
      <c r="D238" s="8">
        <v>7</v>
      </c>
      <c r="E238" s="5" t="str">
        <f>VLOOKUP(D238,Klienci!$B$2:$C$25,2,0)</f>
        <v>GIRGOPOL GDANSK</v>
      </c>
      <c r="F238" s="5" t="str">
        <f>VLOOKUP(E238,Klienci!$C$2:$D$25,2,0)</f>
        <v>inna hurtownia</v>
      </c>
      <c r="G238" s="5" t="str">
        <f>VLOOKUP(E238,Klienci!$C$2:$E$25,3,0)</f>
        <v>północny</v>
      </c>
      <c r="H238" s="9">
        <v>1009.32</v>
      </c>
      <c r="I238" s="9">
        <f t="shared" si="18"/>
        <v>232.14</v>
      </c>
      <c r="J238" s="9">
        <f t="shared" si="19"/>
        <v>1241.46</v>
      </c>
      <c r="K238" s="6">
        <f t="shared" si="20"/>
        <v>45185</v>
      </c>
      <c r="L238" s="6">
        <v>45187</v>
      </c>
      <c r="M238" s="5">
        <f t="shared" si="21"/>
        <v>2</v>
      </c>
      <c r="N238" s="5" t="str">
        <f t="shared" si="22"/>
        <v>kw.3</v>
      </c>
      <c r="O238" s="42">
        <f t="shared" si="23"/>
        <v>7</v>
      </c>
    </row>
    <row r="239" spans="1:15" x14ac:dyDescent="0.2">
      <c r="A239" s="5">
        <v>238</v>
      </c>
      <c r="B239" s="6">
        <v>45165</v>
      </c>
      <c r="C239" s="7" t="s">
        <v>11</v>
      </c>
      <c r="D239" s="8">
        <v>6</v>
      </c>
      <c r="E239" s="5" t="str">
        <f>VLOOKUP(D239,Klienci!$B$2:$C$25,2,0)</f>
        <v>WSCHOD BIALYSTOK</v>
      </c>
      <c r="F239" s="5" t="str">
        <f>VLOOKUP(E239,Klienci!$C$2:$D$25,2,0)</f>
        <v>dealer autoryzowany</v>
      </c>
      <c r="G239" s="5" t="str">
        <f>VLOOKUP(E239,Klienci!$C$2:$E$25,3,0)</f>
        <v>centralny i wschodni</v>
      </c>
      <c r="H239" s="9">
        <v>5015.45</v>
      </c>
      <c r="I239" s="9">
        <f t="shared" si="18"/>
        <v>1153.55</v>
      </c>
      <c r="J239" s="9">
        <f t="shared" si="19"/>
        <v>6169</v>
      </c>
      <c r="K239" s="6">
        <f t="shared" si="20"/>
        <v>45196</v>
      </c>
      <c r="L239" s="6">
        <v>45200</v>
      </c>
      <c r="M239" s="5">
        <f t="shared" si="21"/>
        <v>4</v>
      </c>
      <c r="N239" s="5" t="str">
        <f t="shared" si="22"/>
        <v>kw.4</v>
      </c>
      <c r="O239" s="42">
        <f t="shared" si="23"/>
        <v>1</v>
      </c>
    </row>
    <row r="240" spans="1:15" x14ac:dyDescent="0.2">
      <c r="A240" s="5">
        <v>239</v>
      </c>
      <c r="B240" s="6">
        <v>45166</v>
      </c>
      <c r="C240" s="7" t="s">
        <v>11</v>
      </c>
      <c r="D240" s="8">
        <v>15</v>
      </c>
      <c r="E240" s="5" t="str">
        <f>VLOOKUP(D240,Klienci!$B$2:$C$25,2,0)</f>
        <v>T.GORAL BIALYSTOK</v>
      </c>
      <c r="F240" s="5" t="str">
        <f>VLOOKUP(E240,Klienci!$C$2:$D$25,2,0)</f>
        <v>dealer autoryzowany</v>
      </c>
      <c r="G240" s="5" t="str">
        <f>VLOOKUP(E240,Klienci!$C$2:$E$25,3,0)</f>
        <v>centralny i wschodni</v>
      </c>
      <c r="H240" s="9">
        <v>7673.26</v>
      </c>
      <c r="I240" s="9">
        <f t="shared" si="18"/>
        <v>1764.85</v>
      </c>
      <c r="J240" s="9">
        <f t="shared" si="19"/>
        <v>9438.11</v>
      </c>
      <c r="K240" s="6">
        <f t="shared" si="20"/>
        <v>45197</v>
      </c>
      <c r="L240" s="6">
        <v>45198</v>
      </c>
      <c r="M240" s="5">
        <f t="shared" si="21"/>
        <v>1</v>
      </c>
      <c r="N240" s="5" t="str">
        <f t="shared" si="22"/>
        <v>kw.3</v>
      </c>
      <c r="O240" s="42">
        <f t="shared" si="23"/>
        <v>2</v>
      </c>
    </row>
    <row r="241" spans="1:15" x14ac:dyDescent="0.2">
      <c r="A241" s="5">
        <v>240</v>
      </c>
      <c r="B241" s="6">
        <v>45167</v>
      </c>
      <c r="C241" s="7" t="s">
        <v>11</v>
      </c>
      <c r="D241" s="8">
        <v>17</v>
      </c>
      <c r="E241" s="5" t="str">
        <f>VLOOKUP(D241,Klienci!$B$2:$C$25,2,0)</f>
        <v>GARIA OLSZTYN</v>
      </c>
      <c r="F241" s="5" t="str">
        <f>VLOOKUP(E241,Klienci!$C$2:$D$25,2,0)</f>
        <v>dealer autoryzowany</v>
      </c>
      <c r="G241" s="5" t="str">
        <f>VLOOKUP(E241,Klienci!$C$2:$E$25,3,0)</f>
        <v>północny</v>
      </c>
      <c r="H241" s="9">
        <v>6028.72</v>
      </c>
      <c r="I241" s="9">
        <f t="shared" si="18"/>
        <v>1386.61</v>
      </c>
      <c r="J241" s="9">
        <f t="shared" si="19"/>
        <v>7415.33</v>
      </c>
      <c r="K241" s="6">
        <f t="shared" si="20"/>
        <v>45198</v>
      </c>
      <c r="L241" s="6">
        <v>45203</v>
      </c>
      <c r="M241" s="5">
        <f t="shared" si="21"/>
        <v>5</v>
      </c>
      <c r="N241" s="5" t="str">
        <f t="shared" si="22"/>
        <v>kw.4</v>
      </c>
      <c r="O241" s="42">
        <f t="shared" si="23"/>
        <v>3</v>
      </c>
    </row>
    <row r="242" spans="1:15" x14ac:dyDescent="0.2">
      <c r="A242" s="5">
        <v>241</v>
      </c>
      <c r="B242" s="6">
        <v>45168</v>
      </c>
      <c r="C242" s="7" t="s">
        <v>11</v>
      </c>
      <c r="D242" s="8">
        <v>17</v>
      </c>
      <c r="E242" s="5" t="str">
        <f>VLOOKUP(D242,Klienci!$B$2:$C$25,2,0)</f>
        <v>GARIA OLSZTYN</v>
      </c>
      <c r="F242" s="5" t="str">
        <f>VLOOKUP(E242,Klienci!$C$2:$D$25,2,0)</f>
        <v>dealer autoryzowany</v>
      </c>
      <c r="G242" s="5" t="str">
        <f>VLOOKUP(E242,Klienci!$C$2:$E$25,3,0)</f>
        <v>północny</v>
      </c>
      <c r="H242" s="9">
        <v>7372.17</v>
      </c>
      <c r="I242" s="9">
        <f t="shared" si="18"/>
        <v>1695.6</v>
      </c>
      <c r="J242" s="9">
        <f t="shared" si="19"/>
        <v>9067.77</v>
      </c>
      <c r="K242" s="6">
        <f t="shared" si="20"/>
        <v>45199</v>
      </c>
      <c r="L242" s="6">
        <v>45203</v>
      </c>
      <c r="M242" s="5">
        <f t="shared" si="21"/>
        <v>4</v>
      </c>
      <c r="N242" s="5" t="str">
        <f t="shared" si="22"/>
        <v>kw.4</v>
      </c>
      <c r="O242" s="42">
        <f t="shared" si="23"/>
        <v>4</v>
      </c>
    </row>
    <row r="243" spans="1:15" x14ac:dyDescent="0.2">
      <c r="A243" s="5">
        <v>242</v>
      </c>
      <c r="B243" s="6">
        <v>45169</v>
      </c>
      <c r="C243" s="7" t="s">
        <v>11</v>
      </c>
      <c r="D243" s="8">
        <v>3</v>
      </c>
      <c r="E243" s="5" t="str">
        <f>VLOOKUP(D243,Klienci!$B$2:$C$25,2,0)</f>
        <v>WIGA SZCZECIN</v>
      </c>
      <c r="F243" s="5" t="str">
        <f>VLOOKUP(E243,Klienci!$C$2:$D$25,2,0)</f>
        <v>dealer autoryzowany</v>
      </c>
      <c r="G243" s="5" t="str">
        <f>VLOOKUP(E243,Klienci!$C$2:$E$25,3,0)</f>
        <v>północny</v>
      </c>
      <c r="H243" s="9">
        <v>9209.24</v>
      </c>
      <c r="I243" s="9">
        <f t="shared" si="18"/>
        <v>2118.13</v>
      </c>
      <c r="J243" s="9">
        <f t="shared" si="19"/>
        <v>11327.369999999999</v>
      </c>
      <c r="K243" s="6">
        <f t="shared" si="20"/>
        <v>45199</v>
      </c>
      <c r="L243" s="6">
        <v>45203</v>
      </c>
      <c r="M243" s="5">
        <f t="shared" si="21"/>
        <v>4</v>
      </c>
      <c r="N243" s="5" t="str">
        <f t="shared" si="22"/>
        <v>kw.4</v>
      </c>
      <c r="O243" s="42">
        <f t="shared" si="23"/>
        <v>5</v>
      </c>
    </row>
    <row r="244" spans="1:15" x14ac:dyDescent="0.2">
      <c r="A244" s="5">
        <v>243</v>
      </c>
      <c r="B244" s="6">
        <v>45169</v>
      </c>
      <c r="C244" s="7" t="s">
        <v>11</v>
      </c>
      <c r="D244" s="8">
        <v>18</v>
      </c>
      <c r="E244" s="5" t="str">
        <f>VLOOKUP(D244,Klienci!$B$2:$C$25,2,0)</f>
        <v>PPRT KEDZIERZYN-KOZLE</v>
      </c>
      <c r="F244" s="5" t="str">
        <f>VLOOKUP(E244,Klienci!$C$2:$D$25,2,0)</f>
        <v>inna hurtownia</v>
      </c>
      <c r="G244" s="5" t="str">
        <f>VLOOKUP(E244,Klienci!$C$2:$E$25,3,0)</f>
        <v>południowy</v>
      </c>
      <c r="H244" s="9">
        <v>10379.52</v>
      </c>
      <c r="I244" s="9">
        <f t="shared" si="18"/>
        <v>2387.29</v>
      </c>
      <c r="J244" s="9">
        <f t="shared" si="19"/>
        <v>12766.810000000001</v>
      </c>
      <c r="K244" s="6">
        <f t="shared" si="20"/>
        <v>45190</v>
      </c>
      <c r="L244" s="6">
        <v>45204</v>
      </c>
      <c r="M244" s="5">
        <f t="shared" si="21"/>
        <v>14</v>
      </c>
      <c r="N244" s="5" t="str">
        <f t="shared" si="22"/>
        <v>kw.4</v>
      </c>
      <c r="O244" s="42">
        <f t="shared" si="23"/>
        <v>5</v>
      </c>
    </row>
    <row r="245" spans="1:15" x14ac:dyDescent="0.2">
      <c r="A245" s="5">
        <v>244</v>
      </c>
      <c r="B245" s="6">
        <v>45171</v>
      </c>
      <c r="C245" s="7" t="s">
        <v>11</v>
      </c>
      <c r="D245" s="8">
        <v>8</v>
      </c>
      <c r="E245" s="5" t="str">
        <f>VLOOKUP(D245,Klienci!$B$2:$C$25,2,0)</f>
        <v>SKALA BIELSKO-BIALA</v>
      </c>
      <c r="F245" s="5" t="str">
        <f>VLOOKUP(E245,Klienci!$C$2:$D$25,2,0)</f>
        <v>inna hurtownia</v>
      </c>
      <c r="G245" s="5" t="str">
        <f>VLOOKUP(E245,Klienci!$C$2:$E$25,3,0)</f>
        <v>południowy</v>
      </c>
      <c r="H245" s="9">
        <v>3187.92</v>
      </c>
      <c r="I245" s="9">
        <f t="shared" si="18"/>
        <v>733.22</v>
      </c>
      <c r="J245" s="9">
        <f t="shared" si="19"/>
        <v>3921.1400000000003</v>
      </c>
      <c r="K245" s="6">
        <f t="shared" si="20"/>
        <v>45192</v>
      </c>
      <c r="L245" s="6">
        <v>45195</v>
      </c>
      <c r="M245" s="5">
        <f t="shared" si="21"/>
        <v>3</v>
      </c>
      <c r="N245" s="5" t="str">
        <f t="shared" si="22"/>
        <v>kw.3</v>
      </c>
      <c r="O245" s="42">
        <f t="shared" si="23"/>
        <v>7</v>
      </c>
    </row>
    <row r="246" spans="1:15" x14ac:dyDescent="0.2">
      <c r="A246" s="5">
        <v>245</v>
      </c>
      <c r="B246" s="6">
        <v>45171</v>
      </c>
      <c r="C246" s="7" t="s">
        <v>12</v>
      </c>
      <c r="D246" s="8">
        <v>8</v>
      </c>
      <c r="E246" s="5" t="str">
        <f>VLOOKUP(D246,Klienci!$B$2:$C$25,2,0)</f>
        <v>SKALA BIELSKO-BIALA</v>
      </c>
      <c r="F246" s="5" t="str">
        <f>VLOOKUP(E246,Klienci!$C$2:$D$25,2,0)</f>
        <v>inna hurtownia</v>
      </c>
      <c r="G246" s="5" t="str">
        <f>VLOOKUP(E246,Klienci!$C$2:$E$25,3,0)</f>
        <v>południowy</v>
      </c>
      <c r="H246" s="9">
        <v>1317.61</v>
      </c>
      <c r="I246" s="9">
        <f t="shared" si="18"/>
        <v>303.05</v>
      </c>
      <c r="J246" s="9">
        <f t="shared" si="19"/>
        <v>1620.6599999999999</v>
      </c>
      <c r="K246" s="6">
        <f t="shared" si="20"/>
        <v>45192</v>
      </c>
      <c r="L246" s="6">
        <v>45195</v>
      </c>
      <c r="M246" s="5">
        <f t="shared" si="21"/>
        <v>3</v>
      </c>
      <c r="N246" s="5" t="str">
        <f t="shared" si="22"/>
        <v>kw.3</v>
      </c>
      <c r="O246" s="42">
        <f t="shared" si="23"/>
        <v>7</v>
      </c>
    </row>
    <row r="247" spans="1:15" x14ac:dyDescent="0.2">
      <c r="A247" s="5">
        <v>246</v>
      </c>
      <c r="B247" s="6">
        <v>45171</v>
      </c>
      <c r="C247" s="7" t="s">
        <v>11</v>
      </c>
      <c r="D247" s="8">
        <v>15</v>
      </c>
      <c r="E247" s="5" t="str">
        <f>VLOOKUP(D247,Klienci!$B$2:$C$25,2,0)</f>
        <v>T.GORAL BIALYSTOK</v>
      </c>
      <c r="F247" s="5" t="str">
        <f>VLOOKUP(E247,Klienci!$C$2:$D$25,2,0)</f>
        <v>dealer autoryzowany</v>
      </c>
      <c r="G247" s="5" t="str">
        <f>VLOOKUP(E247,Klienci!$C$2:$E$25,3,0)</f>
        <v>centralny i wschodni</v>
      </c>
      <c r="H247" s="9">
        <v>8957.9599999999991</v>
      </c>
      <c r="I247" s="9">
        <f t="shared" si="18"/>
        <v>2060.33</v>
      </c>
      <c r="J247" s="9">
        <f t="shared" si="19"/>
        <v>11018.289999999999</v>
      </c>
      <c r="K247" s="6">
        <f t="shared" si="20"/>
        <v>45201</v>
      </c>
      <c r="L247" s="6">
        <v>45206</v>
      </c>
      <c r="M247" s="5">
        <f t="shared" si="21"/>
        <v>5</v>
      </c>
      <c r="N247" s="5" t="str">
        <f t="shared" si="22"/>
        <v>kw.4</v>
      </c>
      <c r="O247" s="42">
        <f t="shared" si="23"/>
        <v>7</v>
      </c>
    </row>
    <row r="248" spans="1:15" x14ac:dyDescent="0.2">
      <c r="A248" s="5">
        <v>247</v>
      </c>
      <c r="B248" s="6">
        <v>45173</v>
      </c>
      <c r="C248" s="7" t="s">
        <v>12</v>
      </c>
      <c r="D248" s="8">
        <v>7</v>
      </c>
      <c r="E248" s="5" t="str">
        <f>VLOOKUP(D248,Klienci!$B$2:$C$25,2,0)</f>
        <v>GIRGOPOL GDANSK</v>
      </c>
      <c r="F248" s="5" t="str">
        <f>VLOOKUP(E248,Klienci!$C$2:$D$25,2,0)</f>
        <v>inna hurtownia</v>
      </c>
      <c r="G248" s="5" t="str">
        <f>VLOOKUP(E248,Klienci!$C$2:$E$25,3,0)</f>
        <v>północny</v>
      </c>
      <c r="H248" s="9">
        <v>3295.76</v>
      </c>
      <c r="I248" s="9">
        <f t="shared" si="18"/>
        <v>758.02</v>
      </c>
      <c r="J248" s="9">
        <f t="shared" si="19"/>
        <v>4053.78</v>
      </c>
      <c r="K248" s="6">
        <f t="shared" si="20"/>
        <v>45194</v>
      </c>
      <c r="L248" s="6">
        <v>45191</v>
      </c>
      <c r="M248" s="5">
        <f t="shared" si="21"/>
        <v>-3</v>
      </c>
      <c r="N248" s="5" t="str">
        <f t="shared" si="22"/>
        <v>kw.3</v>
      </c>
      <c r="O248" s="42">
        <f t="shared" si="23"/>
        <v>2</v>
      </c>
    </row>
    <row r="249" spans="1:15" x14ac:dyDescent="0.2">
      <c r="A249" s="5">
        <v>248</v>
      </c>
      <c r="B249" s="6">
        <v>45173</v>
      </c>
      <c r="C249" s="7" t="s">
        <v>11</v>
      </c>
      <c r="D249" s="8">
        <v>7</v>
      </c>
      <c r="E249" s="5" t="str">
        <f>VLOOKUP(D249,Klienci!$B$2:$C$25,2,0)</f>
        <v>GIRGOPOL GDANSK</v>
      </c>
      <c r="F249" s="5" t="str">
        <f>VLOOKUP(E249,Klienci!$C$2:$D$25,2,0)</f>
        <v>inna hurtownia</v>
      </c>
      <c r="G249" s="5" t="str">
        <f>VLOOKUP(E249,Klienci!$C$2:$E$25,3,0)</f>
        <v>północny</v>
      </c>
      <c r="H249" s="9">
        <v>7220.51</v>
      </c>
      <c r="I249" s="9">
        <f t="shared" si="18"/>
        <v>1660.72</v>
      </c>
      <c r="J249" s="9">
        <f t="shared" si="19"/>
        <v>8881.23</v>
      </c>
      <c r="K249" s="6">
        <f t="shared" si="20"/>
        <v>45194</v>
      </c>
      <c r="L249" s="6">
        <v>45196</v>
      </c>
      <c r="M249" s="5">
        <f t="shared" si="21"/>
        <v>2</v>
      </c>
      <c r="N249" s="5" t="str">
        <f t="shared" si="22"/>
        <v>kw.3</v>
      </c>
      <c r="O249" s="42">
        <f t="shared" si="23"/>
        <v>2</v>
      </c>
    </row>
    <row r="250" spans="1:15" x14ac:dyDescent="0.2">
      <c r="A250" s="5">
        <v>249</v>
      </c>
      <c r="B250" s="6">
        <v>45174</v>
      </c>
      <c r="C250" s="7" t="s">
        <v>11</v>
      </c>
      <c r="D250" s="8">
        <v>3</v>
      </c>
      <c r="E250" s="5" t="str">
        <f>VLOOKUP(D250,Klienci!$B$2:$C$25,2,0)</f>
        <v>WIGA SZCZECIN</v>
      </c>
      <c r="F250" s="5" t="str">
        <f>VLOOKUP(E250,Klienci!$C$2:$D$25,2,0)</f>
        <v>dealer autoryzowany</v>
      </c>
      <c r="G250" s="5" t="str">
        <f>VLOOKUP(E250,Klienci!$C$2:$E$25,3,0)</f>
        <v>północny</v>
      </c>
      <c r="H250" s="9">
        <v>7756.75</v>
      </c>
      <c r="I250" s="9">
        <f t="shared" si="18"/>
        <v>1784.05</v>
      </c>
      <c r="J250" s="9">
        <f t="shared" si="19"/>
        <v>9540.7999999999993</v>
      </c>
      <c r="K250" s="6">
        <f t="shared" si="20"/>
        <v>45204</v>
      </c>
      <c r="L250" s="6">
        <v>45204</v>
      </c>
      <c r="M250" s="5">
        <f t="shared" si="21"/>
        <v>0</v>
      </c>
      <c r="N250" s="5" t="str">
        <f t="shared" si="22"/>
        <v>kw.4</v>
      </c>
      <c r="O250" s="42">
        <f t="shared" si="23"/>
        <v>3</v>
      </c>
    </row>
    <row r="251" spans="1:15" x14ac:dyDescent="0.2">
      <c r="A251" s="5">
        <v>250</v>
      </c>
      <c r="B251" s="6">
        <v>45174</v>
      </c>
      <c r="C251" s="7" t="s">
        <v>11</v>
      </c>
      <c r="D251" s="8">
        <v>17</v>
      </c>
      <c r="E251" s="5" t="str">
        <f>VLOOKUP(D251,Klienci!$B$2:$C$25,2,0)</f>
        <v>GARIA OLSZTYN</v>
      </c>
      <c r="F251" s="5" t="str">
        <f>VLOOKUP(E251,Klienci!$C$2:$D$25,2,0)</f>
        <v>dealer autoryzowany</v>
      </c>
      <c r="G251" s="5" t="str">
        <f>VLOOKUP(E251,Klienci!$C$2:$E$25,3,0)</f>
        <v>północny</v>
      </c>
      <c r="H251" s="9">
        <v>7226.67</v>
      </c>
      <c r="I251" s="9">
        <f t="shared" si="18"/>
        <v>1662.13</v>
      </c>
      <c r="J251" s="9">
        <f t="shared" si="19"/>
        <v>8888.7999999999993</v>
      </c>
      <c r="K251" s="6">
        <f t="shared" si="20"/>
        <v>45204</v>
      </c>
      <c r="L251" s="6">
        <v>45207</v>
      </c>
      <c r="M251" s="5">
        <f t="shared" si="21"/>
        <v>3</v>
      </c>
      <c r="N251" s="5" t="str">
        <f t="shared" si="22"/>
        <v>kw.4</v>
      </c>
      <c r="O251" s="42">
        <f t="shared" si="23"/>
        <v>3</v>
      </c>
    </row>
    <row r="252" spans="1:15" x14ac:dyDescent="0.2">
      <c r="A252" s="5">
        <v>251</v>
      </c>
      <c r="B252" s="6">
        <v>45175</v>
      </c>
      <c r="C252" s="7" t="s">
        <v>11</v>
      </c>
      <c r="D252" s="8">
        <v>3</v>
      </c>
      <c r="E252" s="5" t="str">
        <f>VLOOKUP(D252,Klienci!$B$2:$C$25,2,0)</f>
        <v>WIGA SZCZECIN</v>
      </c>
      <c r="F252" s="5" t="str">
        <f>VLOOKUP(E252,Klienci!$C$2:$D$25,2,0)</f>
        <v>dealer autoryzowany</v>
      </c>
      <c r="G252" s="5" t="str">
        <f>VLOOKUP(E252,Klienci!$C$2:$E$25,3,0)</f>
        <v>północny</v>
      </c>
      <c r="H252" s="9">
        <v>10661.79</v>
      </c>
      <c r="I252" s="9">
        <f t="shared" si="18"/>
        <v>2452.21</v>
      </c>
      <c r="J252" s="9">
        <f t="shared" si="19"/>
        <v>13114</v>
      </c>
      <c r="K252" s="6">
        <f t="shared" si="20"/>
        <v>45205</v>
      </c>
      <c r="L252" s="6">
        <v>45206</v>
      </c>
      <c r="M252" s="5">
        <f t="shared" si="21"/>
        <v>1</v>
      </c>
      <c r="N252" s="5" t="str">
        <f t="shared" si="22"/>
        <v>kw.4</v>
      </c>
      <c r="O252" s="42">
        <f t="shared" si="23"/>
        <v>4</v>
      </c>
    </row>
    <row r="253" spans="1:15" x14ac:dyDescent="0.2">
      <c r="A253" s="5">
        <v>252</v>
      </c>
      <c r="B253" s="6">
        <v>45175</v>
      </c>
      <c r="C253" s="7" t="s">
        <v>11</v>
      </c>
      <c r="D253" s="8">
        <v>3</v>
      </c>
      <c r="E253" s="5" t="str">
        <f>VLOOKUP(D253,Klienci!$B$2:$C$25,2,0)</f>
        <v>WIGA SZCZECIN</v>
      </c>
      <c r="F253" s="5" t="str">
        <f>VLOOKUP(E253,Klienci!$C$2:$D$25,2,0)</f>
        <v>dealer autoryzowany</v>
      </c>
      <c r="G253" s="5" t="str">
        <f>VLOOKUP(E253,Klienci!$C$2:$E$25,3,0)</f>
        <v>północny</v>
      </c>
      <c r="H253" s="9">
        <v>10769.77</v>
      </c>
      <c r="I253" s="9">
        <f t="shared" si="18"/>
        <v>2477.0500000000002</v>
      </c>
      <c r="J253" s="9">
        <f t="shared" si="19"/>
        <v>13246.82</v>
      </c>
      <c r="K253" s="6">
        <f t="shared" si="20"/>
        <v>45205</v>
      </c>
      <c r="L253" s="6">
        <v>45204</v>
      </c>
      <c r="M253" s="5">
        <f t="shared" si="21"/>
        <v>-1</v>
      </c>
      <c r="N253" s="5" t="str">
        <f t="shared" si="22"/>
        <v>kw.4</v>
      </c>
      <c r="O253" s="42">
        <f t="shared" si="23"/>
        <v>4</v>
      </c>
    </row>
    <row r="254" spans="1:15" x14ac:dyDescent="0.2">
      <c r="A254" s="5">
        <v>253</v>
      </c>
      <c r="B254" s="6">
        <v>45179</v>
      </c>
      <c r="C254" s="7" t="s">
        <v>11</v>
      </c>
      <c r="D254" s="8">
        <v>15</v>
      </c>
      <c r="E254" s="5" t="str">
        <f>VLOOKUP(D254,Klienci!$B$2:$C$25,2,0)</f>
        <v>T.GORAL BIALYSTOK</v>
      </c>
      <c r="F254" s="5" t="str">
        <f>VLOOKUP(E254,Klienci!$C$2:$D$25,2,0)</f>
        <v>dealer autoryzowany</v>
      </c>
      <c r="G254" s="5" t="str">
        <f>VLOOKUP(E254,Klienci!$C$2:$E$25,3,0)</f>
        <v>centralny i wschodni</v>
      </c>
      <c r="H254" s="9">
        <v>10636.9</v>
      </c>
      <c r="I254" s="9">
        <f t="shared" si="18"/>
        <v>2446.4899999999998</v>
      </c>
      <c r="J254" s="9">
        <f t="shared" si="19"/>
        <v>13083.39</v>
      </c>
      <c r="K254" s="6">
        <f t="shared" si="20"/>
        <v>45209</v>
      </c>
      <c r="L254" s="6">
        <v>45211</v>
      </c>
      <c r="M254" s="5">
        <f t="shared" si="21"/>
        <v>2</v>
      </c>
      <c r="N254" s="5" t="str">
        <f t="shared" si="22"/>
        <v>kw.4</v>
      </c>
      <c r="O254" s="42">
        <f t="shared" si="23"/>
        <v>1</v>
      </c>
    </row>
    <row r="255" spans="1:15" x14ac:dyDescent="0.2">
      <c r="A255" s="5">
        <v>254</v>
      </c>
      <c r="B255" s="6">
        <v>45180</v>
      </c>
      <c r="C255" s="7" t="s">
        <v>12</v>
      </c>
      <c r="D255" s="8">
        <v>17</v>
      </c>
      <c r="E255" s="5" t="str">
        <f>VLOOKUP(D255,Klienci!$B$2:$C$25,2,0)</f>
        <v>GARIA OLSZTYN</v>
      </c>
      <c r="F255" s="5" t="str">
        <f>VLOOKUP(E255,Klienci!$C$2:$D$25,2,0)</f>
        <v>dealer autoryzowany</v>
      </c>
      <c r="G255" s="5" t="str">
        <f>VLOOKUP(E255,Klienci!$C$2:$E$25,3,0)</f>
        <v>północny</v>
      </c>
      <c r="H255" s="9">
        <v>4521.3500000000004</v>
      </c>
      <c r="I255" s="9">
        <f t="shared" si="18"/>
        <v>1039.9100000000001</v>
      </c>
      <c r="J255" s="9">
        <f t="shared" si="19"/>
        <v>5561.26</v>
      </c>
      <c r="K255" s="6">
        <f t="shared" si="20"/>
        <v>45210</v>
      </c>
      <c r="L255" s="6">
        <v>45212</v>
      </c>
      <c r="M255" s="5">
        <f t="shared" si="21"/>
        <v>2</v>
      </c>
      <c r="N255" s="5" t="str">
        <f t="shared" si="22"/>
        <v>kw.4</v>
      </c>
      <c r="O255" s="42">
        <f t="shared" si="23"/>
        <v>2</v>
      </c>
    </row>
    <row r="256" spans="1:15" x14ac:dyDescent="0.2">
      <c r="A256" s="5">
        <v>255</v>
      </c>
      <c r="B256" s="6">
        <v>45180</v>
      </c>
      <c r="C256" s="7" t="s">
        <v>12</v>
      </c>
      <c r="D256" s="8">
        <v>19</v>
      </c>
      <c r="E256" s="5" t="str">
        <f>VLOOKUP(D256,Klienci!$B$2:$C$25,2,0)</f>
        <v>E.JAGIELLO BYDGOSZCZ</v>
      </c>
      <c r="F256" s="5" t="str">
        <f>VLOOKUP(E256,Klienci!$C$2:$D$25,2,0)</f>
        <v>zakład przemysłowy</v>
      </c>
      <c r="G256" s="5" t="str">
        <f>VLOOKUP(E256,Klienci!$C$2:$E$25,3,0)</f>
        <v>północny</v>
      </c>
      <c r="H256" s="9">
        <v>617.01</v>
      </c>
      <c r="I256" s="9">
        <f t="shared" si="18"/>
        <v>141.91</v>
      </c>
      <c r="J256" s="9">
        <f t="shared" si="19"/>
        <v>758.92</v>
      </c>
      <c r="K256" s="6">
        <f t="shared" si="20"/>
        <v>45194</v>
      </c>
      <c r="L256" s="6">
        <v>45192</v>
      </c>
      <c r="M256" s="5">
        <f t="shared" si="21"/>
        <v>-2</v>
      </c>
      <c r="N256" s="5" t="str">
        <f t="shared" si="22"/>
        <v>kw.3</v>
      </c>
      <c r="O256" s="42">
        <f t="shared" si="23"/>
        <v>2</v>
      </c>
    </row>
    <row r="257" spans="1:15" x14ac:dyDescent="0.2">
      <c r="A257" s="5">
        <v>256</v>
      </c>
      <c r="B257" s="6">
        <v>45182</v>
      </c>
      <c r="C257" s="7" t="s">
        <v>11</v>
      </c>
      <c r="D257" s="8">
        <v>7</v>
      </c>
      <c r="E257" s="5" t="str">
        <f>VLOOKUP(D257,Klienci!$B$2:$C$25,2,0)</f>
        <v>GIRGOPOL GDANSK</v>
      </c>
      <c r="F257" s="5" t="str">
        <f>VLOOKUP(E257,Klienci!$C$2:$D$25,2,0)</f>
        <v>inna hurtownia</v>
      </c>
      <c r="G257" s="5" t="str">
        <f>VLOOKUP(E257,Klienci!$C$2:$E$25,3,0)</f>
        <v>północny</v>
      </c>
      <c r="H257" s="9">
        <v>7659.56</v>
      </c>
      <c r="I257" s="9">
        <f t="shared" si="18"/>
        <v>1761.7</v>
      </c>
      <c r="J257" s="9">
        <f t="shared" si="19"/>
        <v>9421.26</v>
      </c>
      <c r="K257" s="6">
        <f t="shared" si="20"/>
        <v>45203</v>
      </c>
      <c r="L257" s="6">
        <v>45204</v>
      </c>
      <c r="M257" s="5">
        <f t="shared" si="21"/>
        <v>1</v>
      </c>
      <c r="N257" s="5" t="str">
        <f t="shared" si="22"/>
        <v>kw.4</v>
      </c>
      <c r="O257" s="42">
        <f t="shared" si="23"/>
        <v>4</v>
      </c>
    </row>
    <row r="258" spans="1:15" x14ac:dyDescent="0.2">
      <c r="A258" s="5">
        <v>257</v>
      </c>
      <c r="B258" s="6">
        <v>45182</v>
      </c>
      <c r="C258" s="7" t="s">
        <v>11</v>
      </c>
      <c r="D258" s="8">
        <v>23</v>
      </c>
      <c r="E258" s="5" t="str">
        <f>VLOOKUP(D258,Klienci!$B$2:$C$25,2,0)</f>
        <v xml:space="preserve">T.CZAPLIŃSKI KRAKOW  </v>
      </c>
      <c r="F258" s="5" t="str">
        <f>VLOOKUP(E258,Klienci!$C$2:$D$25,2,0)</f>
        <v>zakład przemysłowy</v>
      </c>
      <c r="G258" s="5" t="str">
        <f>VLOOKUP(E258,Klienci!$C$2:$E$25,3,0)</f>
        <v>południowy</v>
      </c>
      <c r="H258" s="9">
        <v>2379.3000000000002</v>
      </c>
      <c r="I258" s="9">
        <f t="shared" ref="I258:I321" si="24">ROUND(H258*VAT,2)</f>
        <v>547.24</v>
      </c>
      <c r="J258" s="9">
        <f t="shared" si="19"/>
        <v>2926.54</v>
      </c>
      <c r="K258" s="6">
        <f t="shared" si="20"/>
        <v>45196</v>
      </c>
      <c r="L258" s="6">
        <v>45209</v>
      </c>
      <c r="M258" s="5">
        <f t="shared" si="21"/>
        <v>13</v>
      </c>
      <c r="N258" s="5" t="str">
        <f t="shared" si="22"/>
        <v>kw.4</v>
      </c>
      <c r="O258" s="42">
        <f t="shared" si="23"/>
        <v>4</v>
      </c>
    </row>
    <row r="259" spans="1:15" x14ac:dyDescent="0.2">
      <c r="A259" s="5">
        <v>258</v>
      </c>
      <c r="B259" s="6">
        <v>45188</v>
      </c>
      <c r="C259" s="7" t="s">
        <v>11</v>
      </c>
      <c r="D259" s="8">
        <v>17</v>
      </c>
      <c r="E259" s="5" t="str">
        <f>VLOOKUP(D259,Klienci!$B$2:$C$25,2,0)</f>
        <v>GARIA OLSZTYN</v>
      </c>
      <c r="F259" s="5" t="str">
        <f>VLOOKUP(E259,Klienci!$C$2:$D$25,2,0)</f>
        <v>dealer autoryzowany</v>
      </c>
      <c r="G259" s="5" t="str">
        <f>VLOOKUP(E259,Klienci!$C$2:$E$25,3,0)</f>
        <v>północny</v>
      </c>
      <c r="H259" s="9">
        <v>4150.6000000000004</v>
      </c>
      <c r="I259" s="9">
        <f t="shared" si="24"/>
        <v>954.64</v>
      </c>
      <c r="J259" s="9">
        <f t="shared" ref="J259:J322" si="25">H259+I259</f>
        <v>5105.2400000000007</v>
      </c>
      <c r="K259" s="6">
        <f t="shared" ref="K259:K322" si="26">IF(F259=$R$2,EDATE(B259,1),IF(F259=$R$3,B259+21,B259+14))</f>
        <v>45218</v>
      </c>
      <c r="L259" s="6">
        <v>45224</v>
      </c>
      <c r="M259" s="5">
        <f t="shared" ref="M259:M322" si="27">L259-K259</f>
        <v>6</v>
      </c>
      <c r="N259" s="5" t="str">
        <f t="shared" ref="N259:N322" si="28">VLOOKUP(L259,$Q$6:$R$11,2,1)</f>
        <v>kw.4</v>
      </c>
      <c r="O259" s="42">
        <f t="shared" ref="O259:O322" si="29">WEEKDAY(B259)</f>
        <v>3</v>
      </c>
    </row>
    <row r="260" spans="1:15" x14ac:dyDescent="0.2">
      <c r="A260" s="5">
        <v>259</v>
      </c>
      <c r="B260" s="6">
        <v>45189</v>
      </c>
      <c r="C260" s="7" t="s">
        <v>12</v>
      </c>
      <c r="D260" s="8">
        <v>3</v>
      </c>
      <c r="E260" s="5" t="str">
        <f>VLOOKUP(D260,Klienci!$B$2:$C$25,2,0)</f>
        <v>WIGA SZCZECIN</v>
      </c>
      <c r="F260" s="5" t="str">
        <f>VLOOKUP(E260,Klienci!$C$2:$D$25,2,0)</f>
        <v>dealer autoryzowany</v>
      </c>
      <c r="G260" s="5" t="str">
        <f>VLOOKUP(E260,Klienci!$C$2:$E$25,3,0)</f>
        <v>północny</v>
      </c>
      <c r="H260" s="9">
        <v>10775.13</v>
      </c>
      <c r="I260" s="9">
        <f t="shared" si="24"/>
        <v>2478.2800000000002</v>
      </c>
      <c r="J260" s="9">
        <f t="shared" si="25"/>
        <v>13253.41</v>
      </c>
      <c r="K260" s="6">
        <f t="shared" si="26"/>
        <v>45219</v>
      </c>
      <c r="L260" s="6">
        <v>45216</v>
      </c>
      <c r="M260" s="5">
        <f t="shared" si="27"/>
        <v>-3</v>
      </c>
      <c r="N260" s="5" t="str">
        <f t="shared" si="28"/>
        <v>kw.4</v>
      </c>
      <c r="O260" s="42">
        <f t="shared" si="29"/>
        <v>4</v>
      </c>
    </row>
    <row r="261" spans="1:15" x14ac:dyDescent="0.2">
      <c r="A261" s="5">
        <v>260</v>
      </c>
      <c r="B261" s="6">
        <v>45191</v>
      </c>
      <c r="C261" s="7" t="s">
        <v>12</v>
      </c>
      <c r="D261" s="8">
        <v>17</v>
      </c>
      <c r="E261" s="5" t="str">
        <f>VLOOKUP(D261,Klienci!$B$2:$C$25,2,0)</f>
        <v>GARIA OLSZTYN</v>
      </c>
      <c r="F261" s="5" t="str">
        <f>VLOOKUP(E261,Klienci!$C$2:$D$25,2,0)</f>
        <v>dealer autoryzowany</v>
      </c>
      <c r="G261" s="5" t="str">
        <f>VLOOKUP(E261,Klienci!$C$2:$E$25,3,0)</f>
        <v>północny</v>
      </c>
      <c r="H261" s="9">
        <v>7340.45</v>
      </c>
      <c r="I261" s="9">
        <f t="shared" si="24"/>
        <v>1688.3</v>
      </c>
      <c r="J261" s="9">
        <f t="shared" si="25"/>
        <v>9028.75</v>
      </c>
      <c r="K261" s="6">
        <f t="shared" si="26"/>
        <v>45221</v>
      </c>
      <c r="L261" s="6">
        <v>45223</v>
      </c>
      <c r="M261" s="5">
        <f t="shared" si="27"/>
        <v>2</v>
      </c>
      <c r="N261" s="5" t="str">
        <f t="shared" si="28"/>
        <v>kw.4</v>
      </c>
      <c r="O261" s="42">
        <f t="shared" si="29"/>
        <v>6</v>
      </c>
    </row>
    <row r="262" spans="1:15" x14ac:dyDescent="0.2">
      <c r="A262" s="5">
        <v>261</v>
      </c>
      <c r="B262" s="6">
        <v>45192</v>
      </c>
      <c r="C262" s="7" t="s">
        <v>11</v>
      </c>
      <c r="D262" s="8">
        <v>6</v>
      </c>
      <c r="E262" s="5" t="str">
        <f>VLOOKUP(D262,Klienci!$B$2:$C$25,2,0)</f>
        <v>WSCHOD BIALYSTOK</v>
      </c>
      <c r="F262" s="5" t="str">
        <f>VLOOKUP(E262,Klienci!$C$2:$D$25,2,0)</f>
        <v>dealer autoryzowany</v>
      </c>
      <c r="G262" s="5" t="str">
        <f>VLOOKUP(E262,Klienci!$C$2:$E$25,3,0)</f>
        <v>centralny i wschodni</v>
      </c>
      <c r="H262" s="9">
        <v>2042.96</v>
      </c>
      <c r="I262" s="9">
        <f t="shared" si="24"/>
        <v>469.88</v>
      </c>
      <c r="J262" s="9">
        <f t="shared" si="25"/>
        <v>2512.84</v>
      </c>
      <c r="K262" s="6">
        <f t="shared" si="26"/>
        <v>45222</v>
      </c>
      <c r="L262" s="6">
        <v>45216</v>
      </c>
      <c r="M262" s="5">
        <f t="shared" si="27"/>
        <v>-6</v>
      </c>
      <c r="N262" s="5" t="str">
        <f t="shared" si="28"/>
        <v>kw.4</v>
      </c>
      <c r="O262" s="42">
        <f t="shared" si="29"/>
        <v>7</v>
      </c>
    </row>
    <row r="263" spans="1:15" x14ac:dyDescent="0.2">
      <c r="A263" s="5">
        <v>262</v>
      </c>
      <c r="B263" s="6">
        <v>45197</v>
      </c>
      <c r="C263" s="7" t="s">
        <v>12</v>
      </c>
      <c r="D263" s="8">
        <v>3</v>
      </c>
      <c r="E263" s="5" t="str">
        <f>VLOOKUP(D263,Klienci!$B$2:$C$25,2,0)</f>
        <v>WIGA SZCZECIN</v>
      </c>
      <c r="F263" s="5" t="str">
        <f>VLOOKUP(E263,Klienci!$C$2:$D$25,2,0)</f>
        <v>dealer autoryzowany</v>
      </c>
      <c r="G263" s="5" t="str">
        <f>VLOOKUP(E263,Klienci!$C$2:$E$25,3,0)</f>
        <v>północny</v>
      </c>
      <c r="H263" s="9">
        <v>9895.7000000000007</v>
      </c>
      <c r="I263" s="9">
        <f t="shared" si="24"/>
        <v>2276.0100000000002</v>
      </c>
      <c r="J263" s="9">
        <f t="shared" si="25"/>
        <v>12171.710000000001</v>
      </c>
      <c r="K263" s="6">
        <f t="shared" si="26"/>
        <v>45227</v>
      </c>
      <c r="L263" s="6">
        <v>45228</v>
      </c>
      <c r="M263" s="5">
        <f t="shared" si="27"/>
        <v>1</v>
      </c>
      <c r="N263" s="5" t="str">
        <f t="shared" si="28"/>
        <v>kw.4</v>
      </c>
      <c r="O263" s="42">
        <f t="shared" si="29"/>
        <v>5</v>
      </c>
    </row>
    <row r="264" spans="1:15" x14ac:dyDescent="0.2">
      <c r="A264" s="5">
        <v>263</v>
      </c>
      <c r="B264" s="6">
        <v>45197</v>
      </c>
      <c r="C264" s="7" t="s">
        <v>11</v>
      </c>
      <c r="D264" s="8">
        <v>14</v>
      </c>
      <c r="E264" s="5" t="str">
        <f>VLOOKUP(D264,Klienci!$B$2:$C$25,2,0)</f>
        <v>R.MALINOWSKI MILANOWEK</v>
      </c>
      <c r="F264" s="5" t="str">
        <f>VLOOKUP(E264,Klienci!$C$2:$D$25,2,0)</f>
        <v>zakład przemysłowy</v>
      </c>
      <c r="G264" s="5" t="str">
        <f>VLOOKUP(E264,Klienci!$C$2:$E$25,3,0)</f>
        <v>centralny i wschodni</v>
      </c>
      <c r="H264" s="9">
        <v>1449.84</v>
      </c>
      <c r="I264" s="9">
        <f t="shared" si="24"/>
        <v>333.46</v>
      </c>
      <c r="J264" s="9">
        <f t="shared" si="25"/>
        <v>1783.3</v>
      </c>
      <c r="K264" s="6">
        <f t="shared" si="26"/>
        <v>45211</v>
      </c>
      <c r="L264" s="6">
        <v>45228</v>
      </c>
      <c r="M264" s="5">
        <f t="shared" si="27"/>
        <v>17</v>
      </c>
      <c r="N264" s="5" t="str">
        <f t="shared" si="28"/>
        <v>kw.4</v>
      </c>
      <c r="O264" s="42">
        <f t="shared" si="29"/>
        <v>5</v>
      </c>
    </row>
    <row r="265" spans="1:15" x14ac:dyDescent="0.2">
      <c r="A265" s="5">
        <v>264</v>
      </c>
      <c r="B265" s="6">
        <v>45198</v>
      </c>
      <c r="C265" s="7" t="s">
        <v>11</v>
      </c>
      <c r="D265" s="8">
        <v>2</v>
      </c>
      <c r="E265" s="5" t="str">
        <f>VLOOKUP(D265,Klienci!$B$2:$C$25,2,0)</f>
        <v>O.W.P.T. POZNAN</v>
      </c>
      <c r="F265" s="5" t="str">
        <f>VLOOKUP(E265,Klienci!$C$2:$D$25,2,0)</f>
        <v>dealer autoryzowany</v>
      </c>
      <c r="G265" s="5" t="str">
        <f>VLOOKUP(E265,Klienci!$C$2:$E$25,3,0)</f>
        <v>zachodni</v>
      </c>
      <c r="H265" s="9">
        <v>6742.91</v>
      </c>
      <c r="I265" s="9">
        <f t="shared" si="24"/>
        <v>1550.87</v>
      </c>
      <c r="J265" s="9">
        <f t="shared" si="25"/>
        <v>8293.7799999999988</v>
      </c>
      <c r="K265" s="6">
        <f t="shared" si="26"/>
        <v>45228</v>
      </c>
      <c r="L265" s="6">
        <v>45235</v>
      </c>
      <c r="M265" s="5">
        <f t="shared" si="27"/>
        <v>7</v>
      </c>
      <c r="N265" s="5" t="str">
        <f t="shared" si="28"/>
        <v>kw.4</v>
      </c>
      <c r="O265" s="42">
        <f t="shared" si="29"/>
        <v>6</v>
      </c>
    </row>
    <row r="266" spans="1:15" x14ac:dyDescent="0.2">
      <c r="A266" s="5">
        <v>265</v>
      </c>
      <c r="B266" s="6">
        <v>45199</v>
      </c>
      <c r="C266" s="7" t="s">
        <v>11</v>
      </c>
      <c r="D266" s="8">
        <v>2</v>
      </c>
      <c r="E266" s="5" t="str">
        <f>VLOOKUP(D266,Klienci!$B$2:$C$25,2,0)</f>
        <v>O.W.P.T. POZNAN</v>
      </c>
      <c r="F266" s="5" t="str">
        <f>VLOOKUP(E266,Klienci!$C$2:$D$25,2,0)</f>
        <v>dealer autoryzowany</v>
      </c>
      <c r="G266" s="5" t="str">
        <f>VLOOKUP(E266,Klienci!$C$2:$E$25,3,0)</f>
        <v>zachodni</v>
      </c>
      <c r="H266" s="9">
        <v>8672.76</v>
      </c>
      <c r="I266" s="9">
        <f t="shared" si="24"/>
        <v>1994.73</v>
      </c>
      <c r="J266" s="9">
        <f t="shared" si="25"/>
        <v>10667.49</v>
      </c>
      <c r="K266" s="6">
        <f t="shared" si="26"/>
        <v>45229</v>
      </c>
      <c r="L266" s="6">
        <v>45230</v>
      </c>
      <c r="M266" s="5">
        <f t="shared" si="27"/>
        <v>1</v>
      </c>
      <c r="N266" s="5" t="str">
        <f t="shared" si="28"/>
        <v>kw.4</v>
      </c>
      <c r="O266" s="42">
        <f t="shared" si="29"/>
        <v>7</v>
      </c>
    </row>
    <row r="267" spans="1:15" x14ac:dyDescent="0.2">
      <c r="A267" s="5">
        <v>266</v>
      </c>
      <c r="B267" s="6">
        <v>45201</v>
      </c>
      <c r="C267" s="7" t="s">
        <v>12</v>
      </c>
      <c r="D267" s="8">
        <v>3</v>
      </c>
      <c r="E267" s="5" t="str">
        <f>VLOOKUP(D267,Klienci!$B$2:$C$25,2,0)</f>
        <v>WIGA SZCZECIN</v>
      </c>
      <c r="F267" s="5" t="str">
        <f>VLOOKUP(E267,Klienci!$C$2:$D$25,2,0)</f>
        <v>dealer autoryzowany</v>
      </c>
      <c r="G267" s="5" t="str">
        <f>VLOOKUP(E267,Klienci!$C$2:$E$25,3,0)</f>
        <v>północny</v>
      </c>
      <c r="H267" s="9">
        <v>9560.94</v>
      </c>
      <c r="I267" s="9">
        <f t="shared" si="24"/>
        <v>2199.02</v>
      </c>
      <c r="J267" s="9">
        <f t="shared" si="25"/>
        <v>11759.960000000001</v>
      </c>
      <c r="K267" s="6">
        <f t="shared" si="26"/>
        <v>45232</v>
      </c>
      <c r="L267" s="6">
        <v>45243</v>
      </c>
      <c r="M267" s="5">
        <f t="shared" si="27"/>
        <v>11</v>
      </c>
      <c r="N267" s="5" t="str">
        <f t="shared" si="28"/>
        <v>kw.4</v>
      </c>
      <c r="O267" s="42">
        <f t="shared" si="29"/>
        <v>2</v>
      </c>
    </row>
    <row r="268" spans="1:15" x14ac:dyDescent="0.2">
      <c r="A268" s="5">
        <v>267</v>
      </c>
      <c r="B268" s="6">
        <v>45201</v>
      </c>
      <c r="C268" s="7" t="s">
        <v>12</v>
      </c>
      <c r="D268" s="8">
        <v>17</v>
      </c>
      <c r="E268" s="5" t="str">
        <f>VLOOKUP(D268,Klienci!$B$2:$C$25,2,0)</f>
        <v>GARIA OLSZTYN</v>
      </c>
      <c r="F268" s="5" t="str">
        <f>VLOOKUP(E268,Klienci!$C$2:$D$25,2,0)</f>
        <v>dealer autoryzowany</v>
      </c>
      <c r="G268" s="5" t="str">
        <f>VLOOKUP(E268,Klienci!$C$2:$E$25,3,0)</f>
        <v>północny</v>
      </c>
      <c r="H268" s="9">
        <v>4211.1400000000003</v>
      </c>
      <c r="I268" s="9">
        <f t="shared" si="24"/>
        <v>968.56</v>
      </c>
      <c r="J268" s="9">
        <f t="shared" si="25"/>
        <v>5179.7000000000007</v>
      </c>
      <c r="K268" s="6">
        <f t="shared" si="26"/>
        <v>45232</v>
      </c>
      <c r="L268" s="6">
        <v>45239</v>
      </c>
      <c r="M268" s="5">
        <f t="shared" si="27"/>
        <v>7</v>
      </c>
      <c r="N268" s="5" t="str">
        <f t="shared" si="28"/>
        <v>kw.4</v>
      </c>
      <c r="O268" s="42">
        <f t="shared" si="29"/>
        <v>2</v>
      </c>
    </row>
    <row r="269" spans="1:15" x14ac:dyDescent="0.2">
      <c r="A269" s="5">
        <v>268</v>
      </c>
      <c r="B269" s="6">
        <v>45202</v>
      </c>
      <c r="C269" s="7" t="s">
        <v>11</v>
      </c>
      <c r="D269" s="8">
        <v>13</v>
      </c>
      <c r="E269" s="5" t="str">
        <f>VLOOKUP(D269,Klienci!$B$2:$C$25,2,0)</f>
        <v>MORZE SZCZECIN</v>
      </c>
      <c r="F269" s="5" t="str">
        <f>VLOOKUP(E269,Klienci!$C$2:$D$25,2,0)</f>
        <v>zakład przemysłowy</v>
      </c>
      <c r="G269" s="5" t="str">
        <f>VLOOKUP(E269,Klienci!$C$2:$E$25,3,0)</f>
        <v>północny</v>
      </c>
      <c r="H269" s="9">
        <v>3733.72</v>
      </c>
      <c r="I269" s="9">
        <f t="shared" si="24"/>
        <v>858.76</v>
      </c>
      <c r="J269" s="9">
        <f t="shared" si="25"/>
        <v>4592.4799999999996</v>
      </c>
      <c r="K269" s="6">
        <f t="shared" si="26"/>
        <v>45216</v>
      </c>
      <c r="L269" s="6">
        <v>45224</v>
      </c>
      <c r="M269" s="5">
        <f t="shared" si="27"/>
        <v>8</v>
      </c>
      <c r="N269" s="5" t="str">
        <f t="shared" si="28"/>
        <v>kw.4</v>
      </c>
      <c r="O269" s="42">
        <f t="shared" si="29"/>
        <v>3</v>
      </c>
    </row>
    <row r="270" spans="1:15" x14ac:dyDescent="0.2">
      <c r="A270" s="5">
        <v>269</v>
      </c>
      <c r="B270" s="6">
        <v>45202</v>
      </c>
      <c r="C270" s="7" t="s">
        <v>11</v>
      </c>
      <c r="D270" s="8">
        <v>15</v>
      </c>
      <c r="E270" s="5" t="str">
        <f>VLOOKUP(D270,Klienci!$B$2:$C$25,2,0)</f>
        <v>T.GORAL BIALYSTOK</v>
      </c>
      <c r="F270" s="5" t="str">
        <f>VLOOKUP(E270,Klienci!$C$2:$D$25,2,0)</f>
        <v>dealer autoryzowany</v>
      </c>
      <c r="G270" s="5" t="str">
        <f>VLOOKUP(E270,Klienci!$C$2:$E$25,3,0)</f>
        <v>centralny i wschodni</v>
      </c>
      <c r="H270" s="9">
        <v>10973.36</v>
      </c>
      <c r="I270" s="9">
        <f t="shared" si="24"/>
        <v>2523.87</v>
      </c>
      <c r="J270" s="9">
        <f t="shared" si="25"/>
        <v>13497.23</v>
      </c>
      <c r="K270" s="6">
        <f t="shared" si="26"/>
        <v>45233</v>
      </c>
      <c r="L270" s="6">
        <v>45237</v>
      </c>
      <c r="M270" s="5">
        <f t="shared" si="27"/>
        <v>4</v>
      </c>
      <c r="N270" s="5" t="str">
        <f t="shared" si="28"/>
        <v>kw.4</v>
      </c>
      <c r="O270" s="42">
        <f t="shared" si="29"/>
        <v>3</v>
      </c>
    </row>
    <row r="271" spans="1:15" x14ac:dyDescent="0.2">
      <c r="A271" s="5">
        <v>270</v>
      </c>
      <c r="B271" s="6">
        <v>45203</v>
      </c>
      <c r="C271" s="7" t="s">
        <v>11</v>
      </c>
      <c r="D271" s="8">
        <v>4</v>
      </c>
      <c r="E271" s="5" t="str">
        <f>VLOOKUP(D271,Klienci!$B$2:$C$25,2,0)</f>
        <v>KAR-PEK POZNAN</v>
      </c>
      <c r="F271" s="5" t="str">
        <f>VLOOKUP(E271,Klienci!$C$2:$D$25,2,0)</f>
        <v>dealer autoryzowany</v>
      </c>
      <c r="G271" s="5" t="str">
        <f>VLOOKUP(E271,Klienci!$C$2:$E$25,3,0)</f>
        <v>zachodni</v>
      </c>
      <c r="H271" s="9">
        <v>20366.21</v>
      </c>
      <c r="I271" s="9">
        <f t="shared" si="24"/>
        <v>4684.2299999999996</v>
      </c>
      <c r="J271" s="9">
        <f t="shared" si="25"/>
        <v>25050.44</v>
      </c>
      <c r="K271" s="6">
        <f t="shared" si="26"/>
        <v>45234</v>
      </c>
      <c r="L271" s="6">
        <v>45236</v>
      </c>
      <c r="M271" s="5">
        <f t="shared" si="27"/>
        <v>2</v>
      </c>
      <c r="N271" s="5" t="str">
        <f t="shared" si="28"/>
        <v>kw.4</v>
      </c>
      <c r="O271" s="42">
        <f t="shared" si="29"/>
        <v>4</v>
      </c>
    </row>
    <row r="272" spans="1:15" x14ac:dyDescent="0.2">
      <c r="A272" s="5">
        <v>271</v>
      </c>
      <c r="B272" s="6">
        <v>45203</v>
      </c>
      <c r="C272" s="7" t="s">
        <v>12</v>
      </c>
      <c r="D272" s="8">
        <v>20</v>
      </c>
      <c r="E272" s="5" t="str">
        <f>VLOOKUP(D272,Klienci!$B$2:$C$25,2,0)</f>
        <v>R.JAWORSKI WROCLAW</v>
      </c>
      <c r="F272" s="5" t="str">
        <f>VLOOKUP(E272,Klienci!$C$2:$D$25,2,0)</f>
        <v>inna hurtownia</v>
      </c>
      <c r="G272" s="5" t="str">
        <f>VLOOKUP(E272,Klienci!$C$2:$E$25,3,0)</f>
        <v>zachodni</v>
      </c>
      <c r="H272" s="9">
        <v>5506.74</v>
      </c>
      <c r="I272" s="9">
        <f t="shared" si="24"/>
        <v>1266.55</v>
      </c>
      <c r="J272" s="9">
        <f t="shared" si="25"/>
        <v>6773.29</v>
      </c>
      <c r="K272" s="6">
        <f t="shared" si="26"/>
        <v>45224</v>
      </c>
      <c r="L272" s="6">
        <v>45237</v>
      </c>
      <c r="M272" s="5">
        <f t="shared" si="27"/>
        <v>13</v>
      </c>
      <c r="N272" s="5" t="str">
        <f t="shared" si="28"/>
        <v>kw.4</v>
      </c>
      <c r="O272" s="42">
        <f t="shared" si="29"/>
        <v>4</v>
      </c>
    </row>
    <row r="273" spans="1:15" x14ac:dyDescent="0.2">
      <c r="A273" s="5">
        <v>272</v>
      </c>
      <c r="B273" s="6">
        <v>45204</v>
      </c>
      <c r="C273" s="7" t="s">
        <v>11</v>
      </c>
      <c r="D273" s="8">
        <v>7</v>
      </c>
      <c r="E273" s="5" t="str">
        <f>VLOOKUP(D273,Klienci!$B$2:$C$25,2,0)</f>
        <v>GIRGOPOL GDANSK</v>
      </c>
      <c r="F273" s="5" t="str">
        <f>VLOOKUP(E273,Klienci!$C$2:$D$25,2,0)</f>
        <v>inna hurtownia</v>
      </c>
      <c r="G273" s="5" t="str">
        <f>VLOOKUP(E273,Klienci!$C$2:$E$25,3,0)</f>
        <v>północny</v>
      </c>
      <c r="H273" s="9">
        <v>5059.5</v>
      </c>
      <c r="I273" s="9">
        <f t="shared" si="24"/>
        <v>1163.69</v>
      </c>
      <c r="J273" s="9">
        <f t="shared" si="25"/>
        <v>6223.1900000000005</v>
      </c>
      <c r="K273" s="6">
        <f t="shared" si="26"/>
        <v>45225</v>
      </c>
      <c r="L273" s="6">
        <v>45227</v>
      </c>
      <c r="M273" s="5">
        <f t="shared" si="27"/>
        <v>2</v>
      </c>
      <c r="N273" s="5" t="str">
        <f t="shared" si="28"/>
        <v>kw.4</v>
      </c>
      <c r="O273" s="42">
        <f t="shared" si="29"/>
        <v>5</v>
      </c>
    </row>
    <row r="274" spans="1:15" x14ac:dyDescent="0.2">
      <c r="A274" s="5">
        <v>273</v>
      </c>
      <c r="B274" s="6">
        <v>45205</v>
      </c>
      <c r="C274" s="7" t="s">
        <v>12</v>
      </c>
      <c r="D274" s="8">
        <v>3</v>
      </c>
      <c r="E274" s="5" t="str">
        <f>VLOOKUP(D274,Klienci!$B$2:$C$25,2,0)</f>
        <v>WIGA SZCZECIN</v>
      </c>
      <c r="F274" s="5" t="str">
        <f>VLOOKUP(E274,Klienci!$C$2:$D$25,2,0)</f>
        <v>dealer autoryzowany</v>
      </c>
      <c r="G274" s="5" t="str">
        <f>VLOOKUP(E274,Klienci!$C$2:$E$25,3,0)</f>
        <v>północny</v>
      </c>
      <c r="H274" s="9">
        <v>8768.16</v>
      </c>
      <c r="I274" s="9">
        <f t="shared" si="24"/>
        <v>2016.68</v>
      </c>
      <c r="J274" s="9">
        <f t="shared" si="25"/>
        <v>10784.84</v>
      </c>
      <c r="K274" s="6">
        <f t="shared" si="26"/>
        <v>45236</v>
      </c>
      <c r="L274" s="6">
        <v>45236</v>
      </c>
      <c r="M274" s="5">
        <f t="shared" si="27"/>
        <v>0</v>
      </c>
      <c r="N274" s="5" t="str">
        <f t="shared" si="28"/>
        <v>kw.4</v>
      </c>
      <c r="O274" s="42">
        <f t="shared" si="29"/>
        <v>6</v>
      </c>
    </row>
    <row r="275" spans="1:15" x14ac:dyDescent="0.2">
      <c r="A275" s="5">
        <v>274</v>
      </c>
      <c r="B275" s="6">
        <v>45205</v>
      </c>
      <c r="C275" s="7" t="s">
        <v>11</v>
      </c>
      <c r="D275" s="8">
        <v>14</v>
      </c>
      <c r="E275" s="5" t="str">
        <f>VLOOKUP(D275,Klienci!$B$2:$C$25,2,0)</f>
        <v>R.MALINOWSKI MILANOWEK</v>
      </c>
      <c r="F275" s="5" t="str">
        <f>VLOOKUP(E275,Klienci!$C$2:$D$25,2,0)</f>
        <v>zakład przemysłowy</v>
      </c>
      <c r="G275" s="5" t="str">
        <f>VLOOKUP(E275,Klienci!$C$2:$E$25,3,0)</f>
        <v>centralny i wschodni</v>
      </c>
      <c r="H275" s="9">
        <v>921.19</v>
      </c>
      <c r="I275" s="9">
        <f t="shared" si="24"/>
        <v>211.87</v>
      </c>
      <c r="J275" s="9">
        <f t="shared" si="25"/>
        <v>1133.06</v>
      </c>
      <c r="K275" s="6">
        <f t="shared" si="26"/>
        <v>45219</v>
      </c>
      <c r="L275" s="6">
        <v>45228</v>
      </c>
      <c r="M275" s="5">
        <f t="shared" si="27"/>
        <v>9</v>
      </c>
      <c r="N275" s="5" t="str">
        <f t="shared" si="28"/>
        <v>kw.4</v>
      </c>
      <c r="O275" s="42">
        <f t="shared" si="29"/>
        <v>6</v>
      </c>
    </row>
    <row r="276" spans="1:15" x14ac:dyDescent="0.2">
      <c r="A276" s="5">
        <v>275</v>
      </c>
      <c r="B276" s="6">
        <v>45205</v>
      </c>
      <c r="C276" s="7" t="s">
        <v>11</v>
      </c>
      <c r="D276" s="8">
        <v>17</v>
      </c>
      <c r="E276" s="5" t="str">
        <f>VLOOKUP(D276,Klienci!$B$2:$C$25,2,0)</f>
        <v>GARIA OLSZTYN</v>
      </c>
      <c r="F276" s="5" t="str">
        <f>VLOOKUP(E276,Klienci!$C$2:$D$25,2,0)</f>
        <v>dealer autoryzowany</v>
      </c>
      <c r="G276" s="5" t="str">
        <f>VLOOKUP(E276,Klienci!$C$2:$E$25,3,0)</f>
        <v>północny</v>
      </c>
      <c r="H276" s="9">
        <v>8664.09</v>
      </c>
      <c r="I276" s="9">
        <f t="shared" si="24"/>
        <v>1992.74</v>
      </c>
      <c r="J276" s="9">
        <f t="shared" si="25"/>
        <v>10656.83</v>
      </c>
      <c r="K276" s="6">
        <f t="shared" si="26"/>
        <v>45236</v>
      </c>
      <c r="L276" s="6">
        <v>45246</v>
      </c>
      <c r="M276" s="5">
        <f t="shared" si="27"/>
        <v>10</v>
      </c>
      <c r="N276" s="5" t="str">
        <f t="shared" si="28"/>
        <v>kw.4</v>
      </c>
      <c r="O276" s="42">
        <f t="shared" si="29"/>
        <v>6</v>
      </c>
    </row>
    <row r="277" spans="1:15" x14ac:dyDescent="0.2">
      <c r="A277" s="5">
        <v>276</v>
      </c>
      <c r="B277" s="6">
        <v>45205</v>
      </c>
      <c r="C277" s="7" t="s">
        <v>11</v>
      </c>
      <c r="D277" s="8">
        <v>17</v>
      </c>
      <c r="E277" s="5" t="str">
        <f>VLOOKUP(D277,Klienci!$B$2:$C$25,2,0)</f>
        <v>GARIA OLSZTYN</v>
      </c>
      <c r="F277" s="5" t="str">
        <f>VLOOKUP(E277,Klienci!$C$2:$D$25,2,0)</f>
        <v>dealer autoryzowany</v>
      </c>
      <c r="G277" s="5" t="str">
        <f>VLOOKUP(E277,Klienci!$C$2:$E$25,3,0)</f>
        <v>północny</v>
      </c>
      <c r="H277" s="9">
        <v>7181.48</v>
      </c>
      <c r="I277" s="9">
        <f t="shared" si="24"/>
        <v>1651.74</v>
      </c>
      <c r="J277" s="9">
        <f t="shared" si="25"/>
        <v>8833.2199999999993</v>
      </c>
      <c r="K277" s="6">
        <f t="shared" si="26"/>
        <v>45236</v>
      </c>
      <c r="L277" s="6">
        <v>45245</v>
      </c>
      <c r="M277" s="5">
        <f t="shared" si="27"/>
        <v>9</v>
      </c>
      <c r="N277" s="5" t="str">
        <f t="shared" si="28"/>
        <v>kw.4</v>
      </c>
      <c r="O277" s="42">
        <f t="shared" si="29"/>
        <v>6</v>
      </c>
    </row>
    <row r="278" spans="1:15" x14ac:dyDescent="0.2">
      <c r="A278" s="5">
        <v>277</v>
      </c>
      <c r="B278" s="6">
        <v>45207</v>
      </c>
      <c r="C278" s="7" t="s">
        <v>12</v>
      </c>
      <c r="D278" s="8">
        <v>2</v>
      </c>
      <c r="E278" s="5" t="str">
        <f>VLOOKUP(D278,Klienci!$B$2:$C$25,2,0)</f>
        <v>O.W.P.T. POZNAN</v>
      </c>
      <c r="F278" s="5" t="str">
        <f>VLOOKUP(E278,Klienci!$C$2:$D$25,2,0)</f>
        <v>dealer autoryzowany</v>
      </c>
      <c r="G278" s="5" t="str">
        <f>VLOOKUP(E278,Klienci!$C$2:$E$25,3,0)</f>
        <v>zachodni</v>
      </c>
      <c r="H278" s="9">
        <v>3533.08</v>
      </c>
      <c r="I278" s="9">
        <f t="shared" si="24"/>
        <v>812.61</v>
      </c>
      <c r="J278" s="9">
        <f t="shared" si="25"/>
        <v>4345.6899999999996</v>
      </c>
      <c r="K278" s="6">
        <f t="shared" si="26"/>
        <v>45238</v>
      </c>
      <c r="L278" s="6">
        <v>45245</v>
      </c>
      <c r="M278" s="5">
        <f t="shared" si="27"/>
        <v>7</v>
      </c>
      <c r="N278" s="5" t="str">
        <f t="shared" si="28"/>
        <v>kw.4</v>
      </c>
      <c r="O278" s="42">
        <f t="shared" si="29"/>
        <v>1</v>
      </c>
    </row>
    <row r="279" spans="1:15" x14ac:dyDescent="0.2">
      <c r="A279" s="5">
        <v>278</v>
      </c>
      <c r="B279" s="6">
        <v>45207</v>
      </c>
      <c r="C279" s="7" t="s">
        <v>11</v>
      </c>
      <c r="D279" s="8">
        <v>4</v>
      </c>
      <c r="E279" s="5" t="str">
        <f>VLOOKUP(D279,Klienci!$B$2:$C$25,2,0)</f>
        <v>KAR-PEK POZNAN</v>
      </c>
      <c r="F279" s="5" t="str">
        <f>VLOOKUP(E279,Klienci!$C$2:$D$25,2,0)</f>
        <v>dealer autoryzowany</v>
      </c>
      <c r="G279" s="5" t="str">
        <f>VLOOKUP(E279,Klienci!$C$2:$E$25,3,0)</f>
        <v>zachodni</v>
      </c>
      <c r="H279" s="9">
        <v>22590.07</v>
      </c>
      <c r="I279" s="9">
        <f t="shared" si="24"/>
        <v>5195.72</v>
      </c>
      <c r="J279" s="9">
        <f t="shared" si="25"/>
        <v>27785.79</v>
      </c>
      <c r="K279" s="6">
        <f t="shared" si="26"/>
        <v>45238</v>
      </c>
      <c r="L279" s="6">
        <v>45240</v>
      </c>
      <c r="M279" s="5">
        <f t="shared" si="27"/>
        <v>2</v>
      </c>
      <c r="N279" s="5" t="str">
        <f t="shared" si="28"/>
        <v>kw.4</v>
      </c>
      <c r="O279" s="42">
        <f t="shared" si="29"/>
        <v>1</v>
      </c>
    </row>
    <row r="280" spans="1:15" x14ac:dyDescent="0.2">
      <c r="A280" s="5">
        <v>279</v>
      </c>
      <c r="B280" s="6">
        <v>45208</v>
      </c>
      <c r="C280" s="7" t="s">
        <v>12</v>
      </c>
      <c r="D280" s="8">
        <v>18</v>
      </c>
      <c r="E280" s="5" t="str">
        <f>VLOOKUP(D280,Klienci!$B$2:$C$25,2,0)</f>
        <v>PPRT KEDZIERZYN-KOZLE</v>
      </c>
      <c r="F280" s="5" t="str">
        <f>VLOOKUP(E280,Klienci!$C$2:$D$25,2,0)</f>
        <v>inna hurtownia</v>
      </c>
      <c r="G280" s="5" t="str">
        <f>VLOOKUP(E280,Klienci!$C$2:$E$25,3,0)</f>
        <v>południowy</v>
      </c>
      <c r="H280" s="9">
        <v>8338.4500000000007</v>
      </c>
      <c r="I280" s="9">
        <f t="shared" si="24"/>
        <v>1917.84</v>
      </c>
      <c r="J280" s="9">
        <f t="shared" si="25"/>
        <v>10256.290000000001</v>
      </c>
      <c r="K280" s="6">
        <f t="shared" si="26"/>
        <v>45229</v>
      </c>
      <c r="L280" s="6">
        <v>45239</v>
      </c>
      <c r="M280" s="5">
        <f t="shared" si="27"/>
        <v>10</v>
      </c>
      <c r="N280" s="5" t="str">
        <f t="shared" si="28"/>
        <v>kw.4</v>
      </c>
      <c r="O280" s="42">
        <f t="shared" si="29"/>
        <v>2</v>
      </c>
    </row>
    <row r="281" spans="1:15" x14ac:dyDescent="0.2">
      <c r="A281" s="5">
        <v>280</v>
      </c>
      <c r="B281" s="6">
        <v>45210</v>
      </c>
      <c r="C281" s="7" t="s">
        <v>11</v>
      </c>
      <c r="D281" s="8">
        <v>4</v>
      </c>
      <c r="E281" s="5" t="str">
        <f>VLOOKUP(D281,Klienci!$B$2:$C$25,2,0)</f>
        <v>KAR-PEK POZNAN</v>
      </c>
      <c r="F281" s="5" t="str">
        <f>VLOOKUP(E281,Klienci!$C$2:$D$25,2,0)</f>
        <v>dealer autoryzowany</v>
      </c>
      <c r="G281" s="5" t="str">
        <f>VLOOKUP(E281,Klienci!$C$2:$E$25,3,0)</f>
        <v>zachodni</v>
      </c>
      <c r="H281" s="9">
        <v>21129.89</v>
      </c>
      <c r="I281" s="9">
        <f t="shared" si="24"/>
        <v>4859.87</v>
      </c>
      <c r="J281" s="9">
        <f t="shared" si="25"/>
        <v>25989.759999999998</v>
      </c>
      <c r="K281" s="6">
        <f t="shared" si="26"/>
        <v>45241</v>
      </c>
      <c r="L281" s="6">
        <v>45241</v>
      </c>
      <c r="M281" s="5">
        <f t="shared" si="27"/>
        <v>0</v>
      </c>
      <c r="N281" s="5" t="str">
        <f t="shared" si="28"/>
        <v>kw.4</v>
      </c>
      <c r="O281" s="42">
        <f t="shared" si="29"/>
        <v>4</v>
      </c>
    </row>
    <row r="282" spans="1:15" x14ac:dyDescent="0.2">
      <c r="A282" s="5">
        <v>281</v>
      </c>
      <c r="B282" s="6">
        <v>45210</v>
      </c>
      <c r="C282" s="7" t="s">
        <v>11</v>
      </c>
      <c r="D282" s="8">
        <v>21</v>
      </c>
      <c r="E282" s="5" t="str">
        <f>VLOOKUP(D282,Klienci!$B$2:$C$25,2,0)</f>
        <v>SALET LODZ</v>
      </c>
      <c r="F282" s="5" t="str">
        <f>VLOOKUP(E282,Klienci!$C$2:$D$25,2,0)</f>
        <v>zakład przemysłowy</v>
      </c>
      <c r="G282" s="5" t="str">
        <f>VLOOKUP(E282,Klienci!$C$2:$E$25,3,0)</f>
        <v>centralny i wschodni</v>
      </c>
      <c r="H282" s="9">
        <v>1872.36</v>
      </c>
      <c r="I282" s="9">
        <f t="shared" si="24"/>
        <v>430.64</v>
      </c>
      <c r="J282" s="9">
        <f t="shared" si="25"/>
        <v>2303</v>
      </c>
      <c r="K282" s="6">
        <f t="shared" si="26"/>
        <v>45224</v>
      </c>
      <c r="L282" s="6">
        <v>45227</v>
      </c>
      <c r="M282" s="5">
        <f t="shared" si="27"/>
        <v>3</v>
      </c>
      <c r="N282" s="5" t="str">
        <f t="shared" si="28"/>
        <v>kw.4</v>
      </c>
      <c r="O282" s="42">
        <f t="shared" si="29"/>
        <v>4</v>
      </c>
    </row>
    <row r="283" spans="1:15" x14ac:dyDescent="0.2">
      <c r="A283" s="5">
        <v>282</v>
      </c>
      <c r="B283" s="6">
        <v>45211</v>
      </c>
      <c r="C283" s="7" t="s">
        <v>12</v>
      </c>
      <c r="D283" s="8">
        <v>8</v>
      </c>
      <c r="E283" s="5" t="str">
        <f>VLOOKUP(D283,Klienci!$B$2:$C$25,2,0)</f>
        <v>SKALA BIELSKO-BIALA</v>
      </c>
      <c r="F283" s="5" t="str">
        <f>VLOOKUP(E283,Klienci!$C$2:$D$25,2,0)</f>
        <v>inna hurtownia</v>
      </c>
      <c r="G283" s="5" t="str">
        <f>VLOOKUP(E283,Klienci!$C$2:$E$25,3,0)</f>
        <v>południowy</v>
      </c>
      <c r="H283" s="9">
        <v>3044.44</v>
      </c>
      <c r="I283" s="9">
        <f t="shared" si="24"/>
        <v>700.22</v>
      </c>
      <c r="J283" s="9">
        <f t="shared" si="25"/>
        <v>3744.66</v>
      </c>
      <c r="K283" s="6">
        <f t="shared" si="26"/>
        <v>45232</v>
      </c>
      <c r="L283" s="6">
        <v>45230</v>
      </c>
      <c r="M283" s="5">
        <f t="shared" si="27"/>
        <v>-2</v>
      </c>
      <c r="N283" s="5" t="str">
        <f t="shared" si="28"/>
        <v>kw.4</v>
      </c>
      <c r="O283" s="42">
        <f t="shared" si="29"/>
        <v>5</v>
      </c>
    </row>
    <row r="284" spans="1:15" x14ac:dyDescent="0.2">
      <c r="A284" s="5">
        <v>283</v>
      </c>
      <c r="B284" s="6">
        <v>45211</v>
      </c>
      <c r="C284" s="7" t="s">
        <v>11</v>
      </c>
      <c r="D284" s="8">
        <v>20</v>
      </c>
      <c r="E284" s="5" t="str">
        <f>VLOOKUP(D284,Klienci!$B$2:$C$25,2,0)</f>
        <v>R.JAWORSKI WROCLAW</v>
      </c>
      <c r="F284" s="5" t="str">
        <f>VLOOKUP(E284,Klienci!$C$2:$D$25,2,0)</f>
        <v>inna hurtownia</v>
      </c>
      <c r="G284" s="5" t="str">
        <f>VLOOKUP(E284,Klienci!$C$2:$E$25,3,0)</f>
        <v>zachodni</v>
      </c>
      <c r="H284" s="9">
        <v>4711.2700000000004</v>
      </c>
      <c r="I284" s="9">
        <f t="shared" si="24"/>
        <v>1083.5899999999999</v>
      </c>
      <c r="J284" s="9">
        <f t="shared" si="25"/>
        <v>5794.8600000000006</v>
      </c>
      <c r="K284" s="6">
        <f t="shared" si="26"/>
        <v>45232</v>
      </c>
      <c r="L284" s="6">
        <v>45257</v>
      </c>
      <c r="M284" s="5">
        <f t="shared" si="27"/>
        <v>25</v>
      </c>
      <c r="N284" s="5" t="str">
        <f t="shared" si="28"/>
        <v>kw.4</v>
      </c>
      <c r="O284" s="42">
        <f t="shared" si="29"/>
        <v>5</v>
      </c>
    </row>
    <row r="285" spans="1:15" x14ac:dyDescent="0.2">
      <c r="A285" s="5">
        <v>284</v>
      </c>
      <c r="B285" s="6">
        <v>45213</v>
      </c>
      <c r="C285" s="7" t="s">
        <v>11</v>
      </c>
      <c r="D285" s="8">
        <v>3</v>
      </c>
      <c r="E285" s="5" t="str">
        <f>VLOOKUP(D285,Klienci!$B$2:$C$25,2,0)</f>
        <v>WIGA SZCZECIN</v>
      </c>
      <c r="F285" s="5" t="str">
        <f>VLOOKUP(E285,Klienci!$C$2:$D$25,2,0)</f>
        <v>dealer autoryzowany</v>
      </c>
      <c r="G285" s="5" t="str">
        <f>VLOOKUP(E285,Klienci!$C$2:$E$25,3,0)</f>
        <v>północny</v>
      </c>
      <c r="H285" s="9">
        <v>7239.35</v>
      </c>
      <c r="I285" s="9">
        <f t="shared" si="24"/>
        <v>1665.05</v>
      </c>
      <c r="J285" s="9">
        <f t="shared" si="25"/>
        <v>8904.4</v>
      </c>
      <c r="K285" s="6">
        <f t="shared" si="26"/>
        <v>45244</v>
      </c>
      <c r="L285" s="6">
        <v>45241</v>
      </c>
      <c r="M285" s="5">
        <f t="shared" si="27"/>
        <v>-3</v>
      </c>
      <c r="N285" s="5" t="str">
        <f t="shared" si="28"/>
        <v>kw.4</v>
      </c>
      <c r="O285" s="42">
        <f t="shared" si="29"/>
        <v>7</v>
      </c>
    </row>
    <row r="286" spans="1:15" x14ac:dyDescent="0.2">
      <c r="A286" s="5">
        <v>285</v>
      </c>
      <c r="B286" s="6">
        <v>45214</v>
      </c>
      <c r="C286" s="7" t="s">
        <v>12</v>
      </c>
      <c r="D286" s="8">
        <v>8</v>
      </c>
      <c r="E286" s="5" t="str">
        <f>VLOOKUP(D286,Klienci!$B$2:$C$25,2,0)</f>
        <v>SKALA BIELSKO-BIALA</v>
      </c>
      <c r="F286" s="5" t="str">
        <f>VLOOKUP(E286,Klienci!$C$2:$D$25,2,0)</f>
        <v>inna hurtownia</v>
      </c>
      <c r="G286" s="5" t="str">
        <f>VLOOKUP(E286,Klienci!$C$2:$E$25,3,0)</f>
        <v>południowy</v>
      </c>
      <c r="H286" s="9">
        <v>4691.4799999999996</v>
      </c>
      <c r="I286" s="9">
        <f t="shared" si="24"/>
        <v>1079.04</v>
      </c>
      <c r="J286" s="9">
        <f t="shared" si="25"/>
        <v>5770.5199999999995</v>
      </c>
      <c r="K286" s="6">
        <f t="shared" si="26"/>
        <v>45235</v>
      </c>
      <c r="L286" s="6">
        <v>45239</v>
      </c>
      <c r="M286" s="5">
        <f t="shared" si="27"/>
        <v>4</v>
      </c>
      <c r="N286" s="5" t="str">
        <f t="shared" si="28"/>
        <v>kw.4</v>
      </c>
      <c r="O286" s="42">
        <f t="shared" si="29"/>
        <v>1</v>
      </c>
    </row>
    <row r="287" spans="1:15" x14ac:dyDescent="0.2">
      <c r="A287" s="5">
        <v>286</v>
      </c>
      <c r="B287" s="6">
        <v>45215</v>
      </c>
      <c r="C287" s="7" t="s">
        <v>12</v>
      </c>
      <c r="D287" s="8">
        <v>8</v>
      </c>
      <c r="E287" s="5" t="str">
        <f>VLOOKUP(D287,Klienci!$B$2:$C$25,2,0)</f>
        <v>SKALA BIELSKO-BIALA</v>
      </c>
      <c r="F287" s="5" t="str">
        <f>VLOOKUP(E287,Klienci!$C$2:$D$25,2,0)</f>
        <v>inna hurtownia</v>
      </c>
      <c r="G287" s="5" t="str">
        <f>VLOOKUP(E287,Klienci!$C$2:$E$25,3,0)</f>
        <v>południowy</v>
      </c>
      <c r="H287" s="9">
        <v>6649.55</v>
      </c>
      <c r="I287" s="9">
        <f t="shared" si="24"/>
        <v>1529.4</v>
      </c>
      <c r="J287" s="9">
        <f t="shared" si="25"/>
        <v>8178.9500000000007</v>
      </c>
      <c r="K287" s="6">
        <f t="shared" si="26"/>
        <v>45236</v>
      </c>
      <c r="L287" s="6">
        <v>45241</v>
      </c>
      <c r="M287" s="5">
        <f t="shared" si="27"/>
        <v>5</v>
      </c>
      <c r="N287" s="5" t="str">
        <f t="shared" si="28"/>
        <v>kw.4</v>
      </c>
      <c r="O287" s="42">
        <f t="shared" si="29"/>
        <v>2</v>
      </c>
    </row>
    <row r="288" spans="1:15" x14ac:dyDescent="0.2">
      <c r="A288" s="5">
        <v>287</v>
      </c>
      <c r="B288" s="6">
        <v>45215</v>
      </c>
      <c r="C288" s="7" t="s">
        <v>12</v>
      </c>
      <c r="D288" s="8">
        <v>17</v>
      </c>
      <c r="E288" s="5" t="str">
        <f>VLOOKUP(D288,Klienci!$B$2:$C$25,2,0)</f>
        <v>GARIA OLSZTYN</v>
      </c>
      <c r="F288" s="5" t="str">
        <f>VLOOKUP(E288,Klienci!$C$2:$D$25,2,0)</f>
        <v>dealer autoryzowany</v>
      </c>
      <c r="G288" s="5" t="str">
        <f>VLOOKUP(E288,Klienci!$C$2:$E$25,3,0)</f>
        <v>północny</v>
      </c>
      <c r="H288" s="9">
        <v>5994.91</v>
      </c>
      <c r="I288" s="9">
        <f t="shared" si="24"/>
        <v>1378.83</v>
      </c>
      <c r="J288" s="9">
        <f t="shared" si="25"/>
        <v>7373.74</v>
      </c>
      <c r="K288" s="6">
        <f t="shared" si="26"/>
        <v>45246</v>
      </c>
      <c r="L288" s="6">
        <v>45251</v>
      </c>
      <c r="M288" s="5">
        <f t="shared" si="27"/>
        <v>5</v>
      </c>
      <c r="N288" s="5" t="str">
        <f t="shared" si="28"/>
        <v>kw.4</v>
      </c>
      <c r="O288" s="42">
        <f t="shared" si="29"/>
        <v>2</v>
      </c>
    </row>
    <row r="289" spans="1:15" x14ac:dyDescent="0.2">
      <c r="A289" s="5">
        <v>288</v>
      </c>
      <c r="B289" s="6">
        <v>45215</v>
      </c>
      <c r="C289" s="7" t="s">
        <v>12</v>
      </c>
      <c r="D289" s="8">
        <v>20</v>
      </c>
      <c r="E289" s="5" t="str">
        <f>VLOOKUP(D289,Klienci!$B$2:$C$25,2,0)</f>
        <v>R.JAWORSKI WROCLAW</v>
      </c>
      <c r="F289" s="5" t="str">
        <f>VLOOKUP(E289,Klienci!$C$2:$D$25,2,0)</f>
        <v>inna hurtownia</v>
      </c>
      <c r="G289" s="5" t="str">
        <f>VLOOKUP(E289,Klienci!$C$2:$E$25,3,0)</f>
        <v>zachodni</v>
      </c>
      <c r="H289" s="9">
        <v>4374.59</v>
      </c>
      <c r="I289" s="9">
        <f t="shared" si="24"/>
        <v>1006.16</v>
      </c>
      <c r="J289" s="9">
        <f t="shared" si="25"/>
        <v>5380.75</v>
      </c>
      <c r="K289" s="6">
        <f t="shared" si="26"/>
        <v>45236</v>
      </c>
      <c r="L289" s="6">
        <v>45249</v>
      </c>
      <c r="M289" s="5">
        <f t="shared" si="27"/>
        <v>13</v>
      </c>
      <c r="N289" s="5" t="str">
        <f t="shared" si="28"/>
        <v>kw.4</v>
      </c>
      <c r="O289" s="42">
        <f t="shared" si="29"/>
        <v>2</v>
      </c>
    </row>
    <row r="290" spans="1:15" x14ac:dyDescent="0.2">
      <c r="A290" s="5">
        <v>289</v>
      </c>
      <c r="B290" s="6">
        <v>45216</v>
      </c>
      <c r="C290" s="7" t="s">
        <v>12</v>
      </c>
      <c r="D290" s="8">
        <v>17</v>
      </c>
      <c r="E290" s="5" t="str">
        <f>VLOOKUP(D290,Klienci!$B$2:$C$25,2,0)</f>
        <v>GARIA OLSZTYN</v>
      </c>
      <c r="F290" s="5" t="str">
        <f>VLOOKUP(E290,Klienci!$C$2:$D$25,2,0)</f>
        <v>dealer autoryzowany</v>
      </c>
      <c r="G290" s="5" t="str">
        <f>VLOOKUP(E290,Klienci!$C$2:$E$25,3,0)</f>
        <v>północny</v>
      </c>
      <c r="H290" s="9">
        <v>5842.65</v>
      </c>
      <c r="I290" s="9">
        <f t="shared" si="24"/>
        <v>1343.81</v>
      </c>
      <c r="J290" s="9">
        <f t="shared" si="25"/>
        <v>7186.4599999999991</v>
      </c>
      <c r="K290" s="6">
        <f t="shared" si="26"/>
        <v>45247</v>
      </c>
      <c r="L290" s="6">
        <v>45253</v>
      </c>
      <c r="M290" s="5">
        <f t="shared" si="27"/>
        <v>6</v>
      </c>
      <c r="N290" s="5" t="str">
        <f t="shared" si="28"/>
        <v>kw.4</v>
      </c>
      <c r="O290" s="42">
        <f t="shared" si="29"/>
        <v>3</v>
      </c>
    </row>
    <row r="291" spans="1:15" x14ac:dyDescent="0.2">
      <c r="A291" s="5">
        <v>290</v>
      </c>
      <c r="B291" s="6">
        <v>45218</v>
      </c>
      <c r="C291" s="7" t="s">
        <v>11</v>
      </c>
      <c r="D291" s="8">
        <v>23</v>
      </c>
      <c r="E291" s="5" t="str">
        <f>VLOOKUP(D291,Klienci!$B$2:$C$25,2,0)</f>
        <v xml:space="preserve">T.CZAPLIŃSKI KRAKOW  </v>
      </c>
      <c r="F291" s="5" t="str">
        <f>VLOOKUP(E291,Klienci!$C$2:$D$25,2,0)</f>
        <v>zakład przemysłowy</v>
      </c>
      <c r="G291" s="5" t="str">
        <f>VLOOKUP(E291,Klienci!$C$2:$E$25,3,0)</f>
        <v>południowy</v>
      </c>
      <c r="H291" s="9">
        <v>1379.57</v>
      </c>
      <c r="I291" s="9">
        <f t="shared" si="24"/>
        <v>317.3</v>
      </c>
      <c r="J291" s="9">
        <f t="shared" si="25"/>
        <v>1696.87</v>
      </c>
      <c r="K291" s="6">
        <f t="shared" si="26"/>
        <v>45232</v>
      </c>
      <c r="L291" s="6">
        <v>45245</v>
      </c>
      <c r="M291" s="5">
        <f t="shared" si="27"/>
        <v>13</v>
      </c>
      <c r="N291" s="5" t="str">
        <f t="shared" si="28"/>
        <v>kw.4</v>
      </c>
      <c r="O291" s="42">
        <f t="shared" si="29"/>
        <v>5</v>
      </c>
    </row>
    <row r="292" spans="1:15" x14ac:dyDescent="0.2">
      <c r="A292" s="5">
        <v>291</v>
      </c>
      <c r="B292" s="6">
        <v>45219</v>
      </c>
      <c r="C292" s="7" t="s">
        <v>11</v>
      </c>
      <c r="D292" s="8">
        <v>1</v>
      </c>
      <c r="E292" s="5" t="str">
        <f>VLOOKUP(D292,Klienci!$B$2:$C$25,2,0)</f>
        <v>JAFAN WARSZAWA</v>
      </c>
      <c r="F292" s="5" t="str">
        <f>VLOOKUP(E292,Klienci!$C$2:$D$25,2,0)</f>
        <v>dealer autoryzowany</v>
      </c>
      <c r="G292" s="5" t="str">
        <f>VLOOKUP(E292,Klienci!$C$2:$E$25,3,0)</f>
        <v>centralny i wschodni</v>
      </c>
      <c r="H292" s="9">
        <v>10884.88</v>
      </c>
      <c r="I292" s="9">
        <f t="shared" si="24"/>
        <v>2503.52</v>
      </c>
      <c r="J292" s="9">
        <f t="shared" si="25"/>
        <v>13388.4</v>
      </c>
      <c r="K292" s="6">
        <f t="shared" si="26"/>
        <v>45250</v>
      </c>
      <c r="L292" s="6">
        <v>45247</v>
      </c>
      <c r="M292" s="5">
        <f t="shared" si="27"/>
        <v>-3</v>
      </c>
      <c r="N292" s="5" t="str">
        <f t="shared" si="28"/>
        <v>kw.4</v>
      </c>
      <c r="O292" s="42">
        <f t="shared" si="29"/>
        <v>6</v>
      </c>
    </row>
    <row r="293" spans="1:15" x14ac:dyDescent="0.2">
      <c r="A293" s="5">
        <v>292</v>
      </c>
      <c r="B293" s="6">
        <v>45222</v>
      </c>
      <c r="C293" s="7" t="s">
        <v>11</v>
      </c>
      <c r="D293" s="8">
        <v>17</v>
      </c>
      <c r="E293" s="5" t="str">
        <f>VLOOKUP(D293,Klienci!$B$2:$C$25,2,0)</f>
        <v>GARIA OLSZTYN</v>
      </c>
      <c r="F293" s="5" t="str">
        <f>VLOOKUP(E293,Klienci!$C$2:$D$25,2,0)</f>
        <v>dealer autoryzowany</v>
      </c>
      <c r="G293" s="5" t="str">
        <f>VLOOKUP(E293,Klienci!$C$2:$E$25,3,0)</f>
        <v>północny</v>
      </c>
      <c r="H293" s="9">
        <v>9231.34</v>
      </c>
      <c r="I293" s="9">
        <f t="shared" si="24"/>
        <v>2123.21</v>
      </c>
      <c r="J293" s="9">
        <f t="shared" si="25"/>
        <v>11354.55</v>
      </c>
      <c r="K293" s="6">
        <f t="shared" si="26"/>
        <v>45253</v>
      </c>
      <c r="L293" s="6">
        <v>45256</v>
      </c>
      <c r="M293" s="5">
        <f t="shared" si="27"/>
        <v>3</v>
      </c>
      <c r="N293" s="5" t="str">
        <f t="shared" si="28"/>
        <v>kw.4</v>
      </c>
      <c r="O293" s="42">
        <f t="shared" si="29"/>
        <v>2</v>
      </c>
    </row>
    <row r="294" spans="1:15" x14ac:dyDescent="0.2">
      <c r="A294" s="5">
        <v>293</v>
      </c>
      <c r="B294" s="6">
        <v>45223</v>
      </c>
      <c r="C294" s="7" t="s">
        <v>11</v>
      </c>
      <c r="D294" s="8">
        <v>10</v>
      </c>
      <c r="E294" s="5" t="str">
        <f>VLOOKUP(D294,Klienci!$B$2:$C$25,2,0)</f>
        <v>SAM CHORZOW</v>
      </c>
      <c r="F294" s="5" t="str">
        <f>VLOOKUP(E294,Klienci!$C$2:$D$25,2,0)</f>
        <v>zakład przemysłowy</v>
      </c>
      <c r="G294" s="5" t="str">
        <f>VLOOKUP(E294,Klienci!$C$2:$E$25,3,0)</f>
        <v>południowy</v>
      </c>
      <c r="H294" s="9">
        <v>3958.19</v>
      </c>
      <c r="I294" s="9">
        <f t="shared" si="24"/>
        <v>910.38</v>
      </c>
      <c r="J294" s="9">
        <f t="shared" si="25"/>
        <v>4868.57</v>
      </c>
      <c r="K294" s="6">
        <f t="shared" si="26"/>
        <v>45237</v>
      </c>
      <c r="L294" s="6">
        <v>45257</v>
      </c>
      <c r="M294" s="5">
        <f t="shared" si="27"/>
        <v>20</v>
      </c>
      <c r="N294" s="5" t="str">
        <f t="shared" si="28"/>
        <v>kw.4</v>
      </c>
      <c r="O294" s="42">
        <f t="shared" si="29"/>
        <v>3</v>
      </c>
    </row>
    <row r="295" spans="1:15" x14ac:dyDescent="0.2">
      <c r="A295" s="5">
        <v>294</v>
      </c>
      <c r="B295" s="6">
        <v>45224</v>
      </c>
      <c r="C295" s="7" t="s">
        <v>11</v>
      </c>
      <c r="D295" s="8">
        <v>9</v>
      </c>
      <c r="E295" s="5" t="str">
        <f>VLOOKUP(D295,Klienci!$B$2:$C$25,2,0)</f>
        <v>TRATWA BRWINOW</v>
      </c>
      <c r="F295" s="5" t="str">
        <f>VLOOKUP(E295,Klienci!$C$2:$D$25,2,0)</f>
        <v>inna hurtownia</v>
      </c>
      <c r="G295" s="5" t="str">
        <f>VLOOKUP(E295,Klienci!$C$2:$E$25,3,0)</f>
        <v>centralny i wschodni</v>
      </c>
      <c r="H295" s="9">
        <v>4006.3</v>
      </c>
      <c r="I295" s="9">
        <f t="shared" si="24"/>
        <v>921.45</v>
      </c>
      <c r="J295" s="9">
        <f t="shared" si="25"/>
        <v>4927.75</v>
      </c>
      <c r="K295" s="6">
        <f t="shared" si="26"/>
        <v>45245</v>
      </c>
      <c r="L295" s="6">
        <v>45244</v>
      </c>
      <c r="M295" s="5">
        <f t="shared" si="27"/>
        <v>-1</v>
      </c>
      <c r="N295" s="5" t="str">
        <f t="shared" si="28"/>
        <v>kw.4</v>
      </c>
      <c r="O295" s="42">
        <f t="shared" si="29"/>
        <v>4</v>
      </c>
    </row>
    <row r="296" spans="1:15" x14ac:dyDescent="0.2">
      <c r="A296" s="5">
        <v>295</v>
      </c>
      <c r="B296" s="6">
        <v>45225</v>
      </c>
      <c r="C296" s="7" t="s">
        <v>11</v>
      </c>
      <c r="D296" s="8">
        <v>17</v>
      </c>
      <c r="E296" s="5" t="str">
        <f>VLOOKUP(D296,Klienci!$B$2:$C$25,2,0)</f>
        <v>GARIA OLSZTYN</v>
      </c>
      <c r="F296" s="5" t="str">
        <f>VLOOKUP(E296,Klienci!$C$2:$D$25,2,0)</f>
        <v>dealer autoryzowany</v>
      </c>
      <c r="G296" s="5" t="str">
        <f>VLOOKUP(E296,Klienci!$C$2:$E$25,3,0)</f>
        <v>północny</v>
      </c>
      <c r="H296" s="9">
        <v>9372.31</v>
      </c>
      <c r="I296" s="9">
        <f t="shared" si="24"/>
        <v>2155.63</v>
      </c>
      <c r="J296" s="9">
        <f t="shared" si="25"/>
        <v>11527.939999999999</v>
      </c>
      <c r="K296" s="6">
        <f t="shared" si="26"/>
        <v>45256</v>
      </c>
      <c r="L296" s="6">
        <v>45262</v>
      </c>
      <c r="M296" s="5">
        <f t="shared" si="27"/>
        <v>6</v>
      </c>
      <c r="N296" s="5" t="str">
        <f t="shared" si="28"/>
        <v>kw.4</v>
      </c>
      <c r="O296" s="42">
        <f t="shared" si="29"/>
        <v>5</v>
      </c>
    </row>
    <row r="297" spans="1:15" x14ac:dyDescent="0.2">
      <c r="A297" s="5">
        <v>296</v>
      </c>
      <c r="B297" s="6">
        <v>45227</v>
      </c>
      <c r="C297" s="7" t="s">
        <v>11</v>
      </c>
      <c r="D297" s="8">
        <v>2</v>
      </c>
      <c r="E297" s="5" t="str">
        <f>VLOOKUP(D297,Klienci!$B$2:$C$25,2,0)</f>
        <v>O.W.P.T. POZNAN</v>
      </c>
      <c r="F297" s="5" t="str">
        <f>VLOOKUP(E297,Klienci!$C$2:$D$25,2,0)</f>
        <v>dealer autoryzowany</v>
      </c>
      <c r="G297" s="5" t="str">
        <f>VLOOKUP(E297,Klienci!$C$2:$E$25,3,0)</f>
        <v>zachodni</v>
      </c>
      <c r="H297" s="9">
        <v>9878.93</v>
      </c>
      <c r="I297" s="9">
        <f t="shared" si="24"/>
        <v>2272.15</v>
      </c>
      <c r="J297" s="9">
        <f t="shared" si="25"/>
        <v>12151.08</v>
      </c>
      <c r="K297" s="6">
        <f t="shared" si="26"/>
        <v>45258</v>
      </c>
      <c r="L297" s="6">
        <v>45255</v>
      </c>
      <c r="M297" s="5">
        <f t="shared" si="27"/>
        <v>-3</v>
      </c>
      <c r="N297" s="5" t="str">
        <f t="shared" si="28"/>
        <v>kw.4</v>
      </c>
      <c r="O297" s="42">
        <f t="shared" si="29"/>
        <v>7</v>
      </c>
    </row>
    <row r="298" spans="1:15" x14ac:dyDescent="0.2">
      <c r="A298" s="5">
        <v>297</v>
      </c>
      <c r="B298" s="6">
        <v>45227</v>
      </c>
      <c r="C298" s="7" t="s">
        <v>12</v>
      </c>
      <c r="D298" s="8">
        <v>3</v>
      </c>
      <c r="E298" s="5" t="str">
        <f>VLOOKUP(D298,Klienci!$B$2:$C$25,2,0)</f>
        <v>WIGA SZCZECIN</v>
      </c>
      <c r="F298" s="5" t="str">
        <f>VLOOKUP(E298,Klienci!$C$2:$D$25,2,0)</f>
        <v>dealer autoryzowany</v>
      </c>
      <c r="G298" s="5" t="str">
        <f>VLOOKUP(E298,Klienci!$C$2:$E$25,3,0)</f>
        <v>północny</v>
      </c>
      <c r="H298" s="9">
        <v>9833.82</v>
      </c>
      <c r="I298" s="9">
        <f t="shared" si="24"/>
        <v>2261.7800000000002</v>
      </c>
      <c r="J298" s="9">
        <f t="shared" si="25"/>
        <v>12095.6</v>
      </c>
      <c r="K298" s="6">
        <f t="shared" si="26"/>
        <v>45258</v>
      </c>
      <c r="L298" s="6">
        <v>45262</v>
      </c>
      <c r="M298" s="5">
        <f t="shared" si="27"/>
        <v>4</v>
      </c>
      <c r="N298" s="5" t="str">
        <f t="shared" si="28"/>
        <v>kw.4</v>
      </c>
      <c r="O298" s="42">
        <f t="shared" si="29"/>
        <v>7</v>
      </c>
    </row>
    <row r="299" spans="1:15" x14ac:dyDescent="0.2">
      <c r="A299" s="5">
        <v>298</v>
      </c>
      <c r="B299" s="6">
        <v>45227</v>
      </c>
      <c r="C299" s="7" t="s">
        <v>11</v>
      </c>
      <c r="D299" s="8">
        <v>17</v>
      </c>
      <c r="E299" s="5" t="str">
        <f>VLOOKUP(D299,Klienci!$B$2:$C$25,2,0)</f>
        <v>GARIA OLSZTYN</v>
      </c>
      <c r="F299" s="5" t="str">
        <f>VLOOKUP(E299,Klienci!$C$2:$D$25,2,0)</f>
        <v>dealer autoryzowany</v>
      </c>
      <c r="G299" s="5" t="str">
        <f>VLOOKUP(E299,Klienci!$C$2:$E$25,3,0)</f>
        <v>północny</v>
      </c>
      <c r="H299" s="9">
        <v>5391.5</v>
      </c>
      <c r="I299" s="9">
        <f t="shared" si="24"/>
        <v>1240.05</v>
      </c>
      <c r="J299" s="9">
        <f t="shared" si="25"/>
        <v>6631.55</v>
      </c>
      <c r="K299" s="6">
        <f t="shared" si="26"/>
        <v>45258</v>
      </c>
      <c r="L299" s="6">
        <v>45263</v>
      </c>
      <c r="M299" s="5">
        <f t="shared" si="27"/>
        <v>5</v>
      </c>
      <c r="N299" s="5" t="str">
        <f t="shared" si="28"/>
        <v>kw.4</v>
      </c>
      <c r="O299" s="42">
        <f t="shared" si="29"/>
        <v>7</v>
      </c>
    </row>
    <row r="300" spans="1:15" x14ac:dyDescent="0.2">
      <c r="A300" s="5">
        <v>299</v>
      </c>
      <c r="B300" s="6">
        <v>45228</v>
      </c>
      <c r="C300" s="7" t="s">
        <v>11</v>
      </c>
      <c r="D300" s="8">
        <v>8</v>
      </c>
      <c r="E300" s="5" t="str">
        <f>VLOOKUP(D300,Klienci!$B$2:$C$25,2,0)</f>
        <v>SKALA BIELSKO-BIALA</v>
      </c>
      <c r="F300" s="5" t="str">
        <f>VLOOKUP(E300,Klienci!$C$2:$D$25,2,0)</f>
        <v>inna hurtownia</v>
      </c>
      <c r="G300" s="5" t="str">
        <f>VLOOKUP(E300,Klienci!$C$2:$E$25,3,0)</f>
        <v>południowy</v>
      </c>
      <c r="H300" s="9">
        <v>793.14</v>
      </c>
      <c r="I300" s="9">
        <f t="shared" si="24"/>
        <v>182.42</v>
      </c>
      <c r="J300" s="9">
        <f t="shared" si="25"/>
        <v>975.56</v>
      </c>
      <c r="K300" s="6">
        <f t="shared" si="26"/>
        <v>45249</v>
      </c>
      <c r="L300" s="6">
        <v>45247</v>
      </c>
      <c r="M300" s="5">
        <f t="shared" si="27"/>
        <v>-2</v>
      </c>
      <c r="N300" s="5" t="str">
        <f t="shared" si="28"/>
        <v>kw.4</v>
      </c>
      <c r="O300" s="42">
        <f t="shared" si="29"/>
        <v>1</v>
      </c>
    </row>
    <row r="301" spans="1:15" x14ac:dyDescent="0.2">
      <c r="A301" s="5">
        <v>300</v>
      </c>
      <c r="B301" s="6">
        <v>45229</v>
      </c>
      <c r="C301" s="7" t="s">
        <v>11</v>
      </c>
      <c r="D301" s="8">
        <v>7</v>
      </c>
      <c r="E301" s="5" t="str">
        <f>VLOOKUP(D301,Klienci!$B$2:$C$25,2,0)</f>
        <v>GIRGOPOL GDANSK</v>
      </c>
      <c r="F301" s="5" t="str">
        <f>VLOOKUP(E301,Klienci!$C$2:$D$25,2,0)</f>
        <v>inna hurtownia</v>
      </c>
      <c r="G301" s="5" t="str">
        <f>VLOOKUP(E301,Klienci!$C$2:$E$25,3,0)</f>
        <v>północny</v>
      </c>
      <c r="H301" s="9">
        <v>8090.47</v>
      </c>
      <c r="I301" s="9">
        <f t="shared" si="24"/>
        <v>1860.81</v>
      </c>
      <c r="J301" s="9">
        <f t="shared" si="25"/>
        <v>9951.2800000000007</v>
      </c>
      <c r="K301" s="6">
        <f t="shared" si="26"/>
        <v>45250</v>
      </c>
      <c r="L301" s="6">
        <v>45256</v>
      </c>
      <c r="M301" s="5">
        <f t="shared" si="27"/>
        <v>6</v>
      </c>
      <c r="N301" s="5" t="str">
        <f t="shared" si="28"/>
        <v>kw.4</v>
      </c>
      <c r="O301" s="42">
        <f t="shared" si="29"/>
        <v>2</v>
      </c>
    </row>
    <row r="302" spans="1:15" x14ac:dyDescent="0.2">
      <c r="A302" s="5">
        <v>301</v>
      </c>
      <c r="B302" s="6">
        <v>45231</v>
      </c>
      <c r="C302" s="7" t="s">
        <v>11</v>
      </c>
      <c r="D302" s="8">
        <v>7</v>
      </c>
      <c r="E302" s="5" t="str">
        <f>VLOOKUP(D302,Klienci!$B$2:$C$25,2,0)</f>
        <v>GIRGOPOL GDANSK</v>
      </c>
      <c r="F302" s="5" t="str">
        <f>VLOOKUP(E302,Klienci!$C$2:$D$25,2,0)</f>
        <v>inna hurtownia</v>
      </c>
      <c r="G302" s="5" t="str">
        <f>VLOOKUP(E302,Klienci!$C$2:$E$25,3,0)</f>
        <v>północny</v>
      </c>
      <c r="H302" s="9">
        <v>6866.58</v>
      </c>
      <c r="I302" s="9">
        <f t="shared" si="24"/>
        <v>1579.31</v>
      </c>
      <c r="J302" s="9">
        <f t="shared" si="25"/>
        <v>8445.89</v>
      </c>
      <c r="K302" s="6">
        <f t="shared" si="26"/>
        <v>45252</v>
      </c>
      <c r="L302" s="6">
        <v>45252</v>
      </c>
      <c r="M302" s="5">
        <f t="shared" si="27"/>
        <v>0</v>
      </c>
      <c r="N302" s="5" t="str">
        <f t="shared" si="28"/>
        <v>kw.4</v>
      </c>
      <c r="O302" s="42">
        <f t="shared" si="29"/>
        <v>4</v>
      </c>
    </row>
    <row r="303" spans="1:15" x14ac:dyDescent="0.2">
      <c r="A303" s="5">
        <v>302</v>
      </c>
      <c r="B303" s="6">
        <v>45232</v>
      </c>
      <c r="C303" s="7" t="s">
        <v>11</v>
      </c>
      <c r="D303" s="8">
        <v>3</v>
      </c>
      <c r="E303" s="5" t="str">
        <f>VLOOKUP(D303,Klienci!$B$2:$C$25,2,0)</f>
        <v>WIGA SZCZECIN</v>
      </c>
      <c r="F303" s="5" t="str">
        <f>VLOOKUP(E303,Klienci!$C$2:$D$25,2,0)</f>
        <v>dealer autoryzowany</v>
      </c>
      <c r="G303" s="5" t="str">
        <f>VLOOKUP(E303,Klienci!$C$2:$E$25,3,0)</f>
        <v>północny</v>
      </c>
      <c r="H303" s="9">
        <v>10887.66</v>
      </c>
      <c r="I303" s="9">
        <f t="shared" si="24"/>
        <v>2504.16</v>
      </c>
      <c r="J303" s="9">
        <f t="shared" si="25"/>
        <v>13391.82</v>
      </c>
      <c r="K303" s="6">
        <f t="shared" si="26"/>
        <v>45262</v>
      </c>
      <c r="L303" s="6">
        <v>45265</v>
      </c>
      <c r="M303" s="5">
        <f t="shared" si="27"/>
        <v>3</v>
      </c>
      <c r="N303" s="5" t="str">
        <f t="shared" si="28"/>
        <v>kw.4</v>
      </c>
      <c r="O303" s="42">
        <f t="shared" si="29"/>
        <v>5</v>
      </c>
    </row>
    <row r="304" spans="1:15" x14ac:dyDescent="0.2">
      <c r="A304" s="5">
        <v>303</v>
      </c>
      <c r="B304" s="6">
        <v>45234</v>
      </c>
      <c r="C304" s="7" t="s">
        <v>11</v>
      </c>
      <c r="D304" s="8">
        <v>4</v>
      </c>
      <c r="E304" s="5" t="str">
        <f>VLOOKUP(D304,Klienci!$B$2:$C$25,2,0)</f>
        <v>KAR-PEK POZNAN</v>
      </c>
      <c r="F304" s="5" t="str">
        <f>VLOOKUP(E304,Klienci!$C$2:$D$25,2,0)</f>
        <v>dealer autoryzowany</v>
      </c>
      <c r="G304" s="5" t="str">
        <f>VLOOKUP(E304,Klienci!$C$2:$E$25,3,0)</f>
        <v>zachodni</v>
      </c>
      <c r="H304" s="9">
        <v>15425.28</v>
      </c>
      <c r="I304" s="9">
        <f t="shared" si="24"/>
        <v>3547.81</v>
      </c>
      <c r="J304" s="9">
        <f t="shared" si="25"/>
        <v>18973.09</v>
      </c>
      <c r="K304" s="6">
        <f t="shared" si="26"/>
        <v>45264</v>
      </c>
      <c r="L304" s="6">
        <v>45258</v>
      </c>
      <c r="M304" s="5">
        <f t="shared" si="27"/>
        <v>-6</v>
      </c>
      <c r="N304" s="5" t="str">
        <f t="shared" si="28"/>
        <v>kw.4</v>
      </c>
      <c r="O304" s="42">
        <f t="shared" si="29"/>
        <v>7</v>
      </c>
    </row>
    <row r="305" spans="1:15" x14ac:dyDescent="0.2">
      <c r="A305" s="5">
        <v>304</v>
      </c>
      <c r="B305" s="6">
        <v>45235</v>
      </c>
      <c r="C305" s="7" t="s">
        <v>11</v>
      </c>
      <c r="D305" s="8">
        <v>8</v>
      </c>
      <c r="E305" s="5" t="str">
        <f>VLOOKUP(D305,Klienci!$B$2:$C$25,2,0)</f>
        <v>SKALA BIELSKO-BIALA</v>
      </c>
      <c r="F305" s="5" t="str">
        <f>VLOOKUP(E305,Klienci!$C$2:$D$25,2,0)</f>
        <v>inna hurtownia</v>
      </c>
      <c r="G305" s="5" t="str">
        <f>VLOOKUP(E305,Klienci!$C$2:$E$25,3,0)</f>
        <v>południowy</v>
      </c>
      <c r="H305" s="9">
        <v>8623.75</v>
      </c>
      <c r="I305" s="9">
        <f t="shared" si="24"/>
        <v>1983.46</v>
      </c>
      <c r="J305" s="9">
        <f t="shared" si="25"/>
        <v>10607.21</v>
      </c>
      <c r="K305" s="6">
        <f t="shared" si="26"/>
        <v>45256</v>
      </c>
      <c r="L305" s="6">
        <v>45260</v>
      </c>
      <c r="M305" s="5">
        <f t="shared" si="27"/>
        <v>4</v>
      </c>
      <c r="N305" s="5" t="str">
        <f t="shared" si="28"/>
        <v>kw.4</v>
      </c>
      <c r="O305" s="42">
        <f t="shared" si="29"/>
        <v>1</v>
      </c>
    </row>
    <row r="306" spans="1:15" x14ac:dyDescent="0.2">
      <c r="A306" s="5">
        <v>305</v>
      </c>
      <c r="B306" s="6">
        <v>45236</v>
      </c>
      <c r="C306" s="7" t="s">
        <v>11</v>
      </c>
      <c r="D306" s="8">
        <v>4</v>
      </c>
      <c r="E306" s="5" t="str">
        <f>VLOOKUP(D306,Klienci!$B$2:$C$25,2,0)</f>
        <v>KAR-PEK POZNAN</v>
      </c>
      <c r="F306" s="5" t="str">
        <f>VLOOKUP(E306,Klienci!$C$2:$D$25,2,0)</f>
        <v>dealer autoryzowany</v>
      </c>
      <c r="G306" s="5" t="str">
        <f>VLOOKUP(E306,Klienci!$C$2:$E$25,3,0)</f>
        <v>zachodni</v>
      </c>
      <c r="H306" s="9">
        <v>18631.900000000001</v>
      </c>
      <c r="I306" s="9">
        <f t="shared" si="24"/>
        <v>4285.34</v>
      </c>
      <c r="J306" s="9">
        <f t="shared" si="25"/>
        <v>22917.24</v>
      </c>
      <c r="K306" s="6">
        <f t="shared" si="26"/>
        <v>45266</v>
      </c>
      <c r="L306" s="6">
        <v>45266</v>
      </c>
      <c r="M306" s="5">
        <f t="shared" si="27"/>
        <v>0</v>
      </c>
      <c r="N306" s="5" t="str">
        <f t="shared" si="28"/>
        <v>kw.4</v>
      </c>
      <c r="O306" s="42">
        <f t="shared" si="29"/>
        <v>2</v>
      </c>
    </row>
    <row r="307" spans="1:15" x14ac:dyDescent="0.2">
      <c r="A307" s="5">
        <v>306</v>
      </c>
      <c r="B307" s="6">
        <v>45239</v>
      </c>
      <c r="C307" s="7" t="s">
        <v>11</v>
      </c>
      <c r="D307" s="8">
        <v>13</v>
      </c>
      <c r="E307" s="5" t="str">
        <f>VLOOKUP(D307,Klienci!$B$2:$C$25,2,0)</f>
        <v>MORZE SZCZECIN</v>
      </c>
      <c r="F307" s="5" t="str">
        <f>VLOOKUP(E307,Klienci!$C$2:$D$25,2,0)</f>
        <v>zakład przemysłowy</v>
      </c>
      <c r="G307" s="5" t="str">
        <f>VLOOKUP(E307,Klienci!$C$2:$E$25,3,0)</f>
        <v>północny</v>
      </c>
      <c r="H307" s="9">
        <v>678.75</v>
      </c>
      <c r="I307" s="9">
        <f t="shared" si="24"/>
        <v>156.11000000000001</v>
      </c>
      <c r="J307" s="9">
        <f t="shared" si="25"/>
        <v>834.86</v>
      </c>
      <c r="K307" s="6">
        <f t="shared" si="26"/>
        <v>45253</v>
      </c>
      <c r="L307" s="6">
        <v>45263</v>
      </c>
      <c r="M307" s="5">
        <f t="shared" si="27"/>
        <v>10</v>
      </c>
      <c r="N307" s="5" t="str">
        <f t="shared" si="28"/>
        <v>kw.4</v>
      </c>
      <c r="O307" s="42">
        <f t="shared" si="29"/>
        <v>5</v>
      </c>
    </row>
    <row r="308" spans="1:15" x14ac:dyDescent="0.2">
      <c r="A308" s="5">
        <v>307</v>
      </c>
      <c r="B308" s="6">
        <v>45239</v>
      </c>
      <c r="C308" s="7" t="s">
        <v>12</v>
      </c>
      <c r="D308" s="8">
        <v>17</v>
      </c>
      <c r="E308" s="5" t="str">
        <f>VLOOKUP(D308,Klienci!$B$2:$C$25,2,0)</f>
        <v>GARIA OLSZTYN</v>
      </c>
      <c r="F308" s="5" t="str">
        <f>VLOOKUP(E308,Klienci!$C$2:$D$25,2,0)</f>
        <v>dealer autoryzowany</v>
      </c>
      <c r="G308" s="5" t="str">
        <f>VLOOKUP(E308,Klienci!$C$2:$E$25,3,0)</f>
        <v>północny</v>
      </c>
      <c r="H308" s="9">
        <v>9822.11</v>
      </c>
      <c r="I308" s="9">
        <f t="shared" si="24"/>
        <v>2259.09</v>
      </c>
      <c r="J308" s="9">
        <f t="shared" si="25"/>
        <v>12081.2</v>
      </c>
      <c r="K308" s="6">
        <f t="shared" si="26"/>
        <v>45269</v>
      </c>
      <c r="L308" s="6">
        <v>45276</v>
      </c>
      <c r="M308" s="5">
        <f t="shared" si="27"/>
        <v>7</v>
      </c>
      <c r="N308" s="5" t="str">
        <f t="shared" si="28"/>
        <v>kw.4</v>
      </c>
      <c r="O308" s="42">
        <f t="shared" si="29"/>
        <v>5</v>
      </c>
    </row>
    <row r="309" spans="1:15" x14ac:dyDescent="0.2">
      <c r="A309" s="5">
        <v>308</v>
      </c>
      <c r="B309" s="6">
        <v>45239</v>
      </c>
      <c r="C309" s="7" t="s">
        <v>12</v>
      </c>
      <c r="D309" s="8">
        <v>20</v>
      </c>
      <c r="E309" s="5" t="str">
        <f>VLOOKUP(D309,Klienci!$B$2:$C$25,2,0)</f>
        <v>R.JAWORSKI WROCLAW</v>
      </c>
      <c r="F309" s="5" t="str">
        <f>VLOOKUP(E309,Klienci!$C$2:$D$25,2,0)</f>
        <v>inna hurtownia</v>
      </c>
      <c r="G309" s="5" t="str">
        <f>VLOOKUP(E309,Klienci!$C$2:$E$25,3,0)</f>
        <v>zachodni</v>
      </c>
      <c r="H309" s="9">
        <v>4736.7</v>
      </c>
      <c r="I309" s="9">
        <f t="shared" si="24"/>
        <v>1089.44</v>
      </c>
      <c r="J309" s="9">
        <f t="shared" si="25"/>
        <v>5826.1399999999994</v>
      </c>
      <c r="K309" s="6">
        <f t="shared" si="26"/>
        <v>45260</v>
      </c>
      <c r="L309" s="6">
        <v>45265</v>
      </c>
      <c r="M309" s="5">
        <f t="shared" si="27"/>
        <v>5</v>
      </c>
      <c r="N309" s="5" t="str">
        <f t="shared" si="28"/>
        <v>kw.4</v>
      </c>
      <c r="O309" s="42">
        <f t="shared" si="29"/>
        <v>5</v>
      </c>
    </row>
    <row r="310" spans="1:15" x14ac:dyDescent="0.2">
      <c r="A310" s="5">
        <v>309</v>
      </c>
      <c r="B310" s="6">
        <v>45241</v>
      </c>
      <c r="C310" s="7" t="s">
        <v>12</v>
      </c>
      <c r="D310" s="8">
        <v>6</v>
      </c>
      <c r="E310" s="5" t="str">
        <f>VLOOKUP(D310,Klienci!$B$2:$C$25,2,0)</f>
        <v>WSCHOD BIALYSTOK</v>
      </c>
      <c r="F310" s="5" t="str">
        <f>VLOOKUP(E310,Klienci!$C$2:$D$25,2,0)</f>
        <v>dealer autoryzowany</v>
      </c>
      <c r="G310" s="5" t="str">
        <f>VLOOKUP(E310,Klienci!$C$2:$E$25,3,0)</f>
        <v>centralny i wschodni</v>
      </c>
      <c r="H310" s="9">
        <v>5184.1899999999996</v>
      </c>
      <c r="I310" s="9">
        <f t="shared" si="24"/>
        <v>1192.3599999999999</v>
      </c>
      <c r="J310" s="9">
        <f t="shared" si="25"/>
        <v>6376.5499999999993</v>
      </c>
      <c r="K310" s="6">
        <f t="shared" si="26"/>
        <v>45271</v>
      </c>
      <c r="L310" s="6">
        <v>45276</v>
      </c>
      <c r="M310" s="5">
        <f t="shared" si="27"/>
        <v>5</v>
      </c>
      <c r="N310" s="5" t="str">
        <f t="shared" si="28"/>
        <v>kw.4</v>
      </c>
      <c r="O310" s="42">
        <f t="shared" si="29"/>
        <v>7</v>
      </c>
    </row>
    <row r="311" spans="1:15" x14ac:dyDescent="0.2">
      <c r="A311" s="5">
        <v>310</v>
      </c>
      <c r="B311" s="6">
        <v>45242</v>
      </c>
      <c r="C311" s="7" t="s">
        <v>12</v>
      </c>
      <c r="D311" s="8">
        <v>7</v>
      </c>
      <c r="E311" s="5" t="str">
        <f>VLOOKUP(D311,Klienci!$B$2:$C$25,2,0)</f>
        <v>GIRGOPOL GDANSK</v>
      </c>
      <c r="F311" s="5" t="str">
        <f>VLOOKUP(E311,Klienci!$C$2:$D$25,2,0)</f>
        <v>inna hurtownia</v>
      </c>
      <c r="G311" s="5" t="str">
        <f>VLOOKUP(E311,Klienci!$C$2:$E$25,3,0)</f>
        <v>północny</v>
      </c>
      <c r="H311" s="9">
        <v>2542.5</v>
      </c>
      <c r="I311" s="9">
        <f t="shared" si="24"/>
        <v>584.78</v>
      </c>
      <c r="J311" s="9">
        <f t="shared" si="25"/>
        <v>3127.2799999999997</v>
      </c>
      <c r="K311" s="6">
        <f t="shared" si="26"/>
        <v>45263</v>
      </c>
      <c r="L311" s="6">
        <v>45264</v>
      </c>
      <c r="M311" s="5">
        <f t="shared" si="27"/>
        <v>1</v>
      </c>
      <c r="N311" s="5" t="str">
        <f t="shared" si="28"/>
        <v>kw.4</v>
      </c>
      <c r="O311" s="42">
        <f t="shared" si="29"/>
        <v>1</v>
      </c>
    </row>
    <row r="312" spans="1:15" x14ac:dyDescent="0.2">
      <c r="A312" s="5">
        <v>311</v>
      </c>
      <c r="B312" s="6">
        <v>45243</v>
      </c>
      <c r="C312" s="7" t="s">
        <v>11</v>
      </c>
      <c r="D312" s="8">
        <v>15</v>
      </c>
      <c r="E312" s="5" t="str">
        <f>VLOOKUP(D312,Klienci!$B$2:$C$25,2,0)</f>
        <v>T.GORAL BIALYSTOK</v>
      </c>
      <c r="F312" s="5" t="str">
        <f>VLOOKUP(E312,Klienci!$C$2:$D$25,2,0)</f>
        <v>dealer autoryzowany</v>
      </c>
      <c r="G312" s="5" t="str">
        <f>VLOOKUP(E312,Klienci!$C$2:$E$25,3,0)</f>
        <v>centralny i wschodni</v>
      </c>
      <c r="H312" s="9">
        <v>10056.379999999999</v>
      </c>
      <c r="I312" s="9">
        <f t="shared" si="24"/>
        <v>2312.9699999999998</v>
      </c>
      <c r="J312" s="9">
        <f t="shared" si="25"/>
        <v>12369.349999999999</v>
      </c>
      <c r="K312" s="6">
        <f t="shared" si="26"/>
        <v>45273</v>
      </c>
      <c r="L312" s="6">
        <v>45275</v>
      </c>
      <c r="M312" s="5">
        <f t="shared" si="27"/>
        <v>2</v>
      </c>
      <c r="N312" s="5" t="str">
        <f t="shared" si="28"/>
        <v>kw.4</v>
      </c>
      <c r="O312" s="42">
        <f t="shared" si="29"/>
        <v>2</v>
      </c>
    </row>
    <row r="313" spans="1:15" x14ac:dyDescent="0.2">
      <c r="A313" s="5">
        <v>312</v>
      </c>
      <c r="B313" s="6">
        <v>45243</v>
      </c>
      <c r="C313" s="7" t="s">
        <v>12</v>
      </c>
      <c r="D313" s="8">
        <v>20</v>
      </c>
      <c r="E313" s="5" t="str">
        <f>VLOOKUP(D313,Klienci!$B$2:$C$25,2,0)</f>
        <v>R.JAWORSKI WROCLAW</v>
      </c>
      <c r="F313" s="5" t="str">
        <f>VLOOKUP(E313,Klienci!$C$2:$D$25,2,0)</f>
        <v>inna hurtownia</v>
      </c>
      <c r="G313" s="5" t="str">
        <f>VLOOKUP(E313,Klienci!$C$2:$E$25,3,0)</f>
        <v>zachodni</v>
      </c>
      <c r="H313" s="9">
        <v>2161.6999999999998</v>
      </c>
      <c r="I313" s="9">
        <f t="shared" si="24"/>
        <v>497.19</v>
      </c>
      <c r="J313" s="9">
        <f t="shared" si="25"/>
        <v>2658.89</v>
      </c>
      <c r="K313" s="6">
        <f t="shared" si="26"/>
        <v>45264</v>
      </c>
      <c r="L313" s="6">
        <v>45289</v>
      </c>
      <c r="M313" s="5">
        <f t="shared" si="27"/>
        <v>25</v>
      </c>
      <c r="N313" s="5" t="str">
        <f t="shared" si="28"/>
        <v>kw.4</v>
      </c>
      <c r="O313" s="42">
        <f t="shared" si="29"/>
        <v>2</v>
      </c>
    </row>
    <row r="314" spans="1:15" x14ac:dyDescent="0.2">
      <c r="A314" s="5">
        <v>313</v>
      </c>
      <c r="B314" s="6">
        <v>45244</v>
      </c>
      <c r="C314" s="7" t="s">
        <v>12</v>
      </c>
      <c r="D314" s="8">
        <v>20</v>
      </c>
      <c r="E314" s="5" t="str">
        <f>VLOOKUP(D314,Klienci!$B$2:$C$25,2,0)</f>
        <v>R.JAWORSKI WROCLAW</v>
      </c>
      <c r="F314" s="5" t="str">
        <f>VLOOKUP(E314,Klienci!$C$2:$D$25,2,0)</f>
        <v>inna hurtownia</v>
      </c>
      <c r="G314" s="5" t="str">
        <f>VLOOKUP(E314,Klienci!$C$2:$E$25,3,0)</f>
        <v>zachodni</v>
      </c>
      <c r="H314" s="9">
        <v>3601.33</v>
      </c>
      <c r="I314" s="9">
        <f t="shared" si="24"/>
        <v>828.31</v>
      </c>
      <c r="J314" s="9">
        <f t="shared" si="25"/>
        <v>4429.6399999999994</v>
      </c>
      <c r="K314" s="6">
        <f t="shared" si="26"/>
        <v>45265</v>
      </c>
      <c r="L314" s="6">
        <v>45277</v>
      </c>
      <c r="M314" s="5">
        <f t="shared" si="27"/>
        <v>12</v>
      </c>
      <c r="N314" s="5" t="str">
        <f t="shared" si="28"/>
        <v>kw.4</v>
      </c>
      <c r="O314" s="42">
        <f t="shared" si="29"/>
        <v>3</v>
      </c>
    </row>
    <row r="315" spans="1:15" x14ac:dyDescent="0.2">
      <c r="A315" s="5">
        <v>314</v>
      </c>
      <c r="B315" s="6">
        <v>45245</v>
      </c>
      <c r="C315" s="7" t="s">
        <v>12</v>
      </c>
      <c r="D315" s="8">
        <v>17</v>
      </c>
      <c r="E315" s="5" t="str">
        <f>VLOOKUP(D315,Klienci!$B$2:$C$25,2,0)</f>
        <v>GARIA OLSZTYN</v>
      </c>
      <c r="F315" s="5" t="str">
        <f>VLOOKUP(E315,Klienci!$C$2:$D$25,2,0)</f>
        <v>dealer autoryzowany</v>
      </c>
      <c r="G315" s="5" t="str">
        <f>VLOOKUP(E315,Klienci!$C$2:$E$25,3,0)</f>
        <v>północny</v>
      </c>
      <c r="H315" s="9">
        <v>9404.69</v>
      </c>
      <c r="I315" s="9">
        <f t="shared" si="24"/>
        <v>2163.08</v>
      </c>
      <c r="J315" s="9">
        <f t="shared" si="25"/>
        <v>11567.77</v>
      </c>
      <c r="K315" s="6">
        <f t="shared" si="26"/>
        <v>45275</v>
      </c>
      <c r="L315" s="6">
        <v>45278</v>
      </c>
      <c r="M315" s="5">
        <f t="shared" si="27"/>
        <v>3</v>
      </c>
      <c r="N315" s="5" t="str">
        <f t="shared" si="28"/>
        <v>kw.4</v>
      </c>
      <c r="O315" s="42">
        <f t="shared" si="29"/>
        <v>4</v>
      </c>
    </row>
    <row r="316" spans="1:15" x14ac:dyDescent="0.2">
      <c r="A316" s="5">
        <v>315</v>
      </c>
      <c r="B316" s="6">
        <v>45246</v>
      </c>
      <c r="C316" s="7" t="s">
        <v>12</v>
      </c>
      <c r="D316" s="8">
        <v>3</v>
      </c>
      <c r="E316" s="5" t="str">
        <f>VLOOKUP(D316,Klienci!$B$2:$C$25,2,0)</f>
        <v>WIGA SZCZECIN</v>
      </c>
      <c r="F316" s="5" t="str">
        <f>VLOOKUP(E316,Klienci!$C$2:$D$25,2,0)</f>
        <v>dealer autoryzowany</v>
      </c>
      <c r="G316" s="5" t="str">
        <f>VLOOKUP(E316,Klienci!$C$2:$E$25,3,0)</f>
        <v>północny</v>
      </c>
      <c r="H316" s="9">
        <v>10217.25</v>
      </c>
      <c r="I316" s="9">
        <f t="shared" si="24"/>
        <v>2349.9699999999998</v>
      </c>
      <c r="J316" s="9">
        <f t="shared" si="25"/>
        <v>12567.22</v>
      </c>
      <c r="K316" s="6">
        <f t="shared" si="26"/>
        <v>45276</v>
      </c>
      <c r="L316" s="6">
        <v>45285</v>
      </c>
      <c r="M316" s="5">
        <f t="shared" si="27"/>
        <v>9</v>
      </c>
      <c r="N316" s="5" t="str">
        <f t="shared" si="28"/>
        <v>kw.4</v>
      </c>
      <c r="O316" s="42">
        <f t="shared" si="29"/>
        <v>5</v>
      </c>
    </row>
    <row r="317" spans="1:15" x14ac:dyDescent="0.2">
      <c r="A317" s="5">
        <v>316</v>
      </c>
      <c r="B317" s="6">
        <v>45246</v>
      </c>
      <c r="C317" s="7" t="s">
        <v>11</v>
      </c>
      <c r="D317" s="8">
        <v>24</v>
      </c>
      <c r="E317" s="5" t="str">
        <f>VLOOKUP(D317,Klienci!$B$2:$C$25,2,0)</f>
        <v>STANDARD KALISZ</v>
      </c>
      <c r="F317" s="5" t="str">
        <f>VLOOKUP(E317,Klienci!$C$2:$D$25,2,0)</f>
        <v>zakład przemysłowy</v>
      </c>
      <c r="G317" s="5" t="str">
        <f>VLOOKUP(E317,Klienci!$C$2:$E$25,3,0)</f>
        <v>zachodni</v>
      </c>
      <c r="H317" s="9">
        <v>1851.3</v>
      </c>
      <c r="I317" s="9">
        <f t="shared" si="24"/>
        <v>425.8</v>
      </c>
      <c r="J317" s="9">
        <f t="shared" si="25"/>
        <v>2277.1</v>
      </c>
      <c r="K317" s="6">
        <f t="shared" si="26"/>
        <v>45260</v>
      </c>
      <c r="L317" s="6">
        <v>45273</v>
      </c>
      <c r="M317" s="5">
        <f t="shared" si="27"/>
        <v>13</v>
      </c>
      <c r="N317" s="5" t="str">
        <f t="shared" si="28"/>
        <v>kw.4</v>
      </c>
      <c r="O317" s="42">
        <f t="shared" si="29"/>
        <v>5</v>
      </c>
    </row>
    <row r="318" spans="1:15" x14ac:dyDescent="0.2">
      <c r="A318" s="5">
        <v>317</v>
      </c>
      <c r="B318" s="6">
        <v>45247</v>
      </c>
      <c r="C318" s="7" t="s">
        <v>11</v>
      </c>
      <c r="D318" s="8">
        <v>6</v>
      </c>
      <c r="E318" s="5" t="str">
        <f>VLOOKUP(D318,Klienci!$B$2:$C$25,2,0)</f>
        <v>WSCHOD BIALYSTOK</v>
      </c>
      <c r="F318" s="5" t="str">
        <f>VLOOKUP(E318,Klienci!$C$2:$D$25,2,0)</f>
        <v>dealer autoryzowany</v>
      </c>
      <c r="G318" s="5" t="str">
        <f>VLOOKUP(E318,Klienci!$C$2:$E$25,3,0)</f>
        <v>centralny i wschodni</v>
      </c>
      <c r="H318" s="9">
        <v>6813.89</v>
      </c>
      <c r="I318" s="9">
        <f t="shared" si="24"/>
        <v>1567.19</v>
      </c>
      <c r="J318" s="9">
        <f t="shared" si="25"/>
        <v>8381.08</v>
      </c>
      <c r="K318" s="6">
        <f t="shared" si="26"/>
        <v>45277</v>
      </c>
      <c r="L318" s="6">
        <v>45283</v>
      </c>
      <c r="M318" s="5">
        <f t="shared" si="27"/>
        <v>6</v>
      </c>
      <c r="N318" s="5" t="str">
        <f t="shared" si="28"/>
        <v>kw.4</v>
      </c>
      <c r="O318" s="42">
        <f t="shared" si="29"/>
        <v>6</v>
      </c>
    </row>
    <row r="319" spans="1:15" x14ac:dyDescent="0.2">
      <c r="A319" s="5">
        <v>318</v>
      </c>
      <c r="B319" s="6">
        <v>45249</v>
      </c>
      <c r="C319" s="7" t="s">
        <v>11</v>
      </c>
      <c r="D319" s="8">
        <v>7</v>
      </c>
      <c r="E319" s="5" t="str">
        <f>VLOOKUP(D319,Klienci!$B$2:$C$25,2,0)</f>
        <v>GIRGOPOL GDANSK</v>
      </c>
      <c r="F319" s="5" t="str">
        <f>VLOOKUP(E319,Klienci!$C$2:$D$25,2,0)</f>
        <v>inna hurtownia</v>
      </c>
      <c r="G319" s="5" t="str">
        <f>VLOOKUP(E319,Klienci!$C$2:$E$25,3,0)</f>
        <v>północny</v>
      </c>
      <c r="H319" s="9">
        <v>1318.21</v>
      </c>
      <c r="I319" s="9">
        <f t="shared" si="24"/>
        <v>303.19</v>
      </c>
      <c r="J319" s="9">
        <f t="shared" si="25"/>
        <v>1621.4</v>
      </c>
      <c r="K319" s="6">
        <f t="shared" si="26"/>
        <v>45270</v>
      </c>
      <c r="L319" s="6">
        <v>45274</v>
      </c>
      <c r="M319" s="5">
        <f t="shared" si="27"/>
        <v>4</v>
      </c>
      <c r="N319" s="5" t="str">
        <f t="shared" si="28"/>
        <v>kw.4</v>
      </c>
      <c r="O319" s="42">
        <f t="shared" si="29"/>
        <v>1</v>
      </c>
    </row>
    <row r="320" spans="1:15" x14ac:dyDescent="0.2">
      <c r="A320" s="5">
        <v>319</v>
      </c>
      <c r="B320" s="6">
        <v>45251</v>
      </c>
      <c r="C320" s="7" t="s">
        <v>11</v>
      </c>
      <c r="D320" s="8">
        <v>14</v>
      </c>
      <c r="E320" s="5" t="str">
        <f>VLOOKUP(D320,Klienci!$B$2:$C$25,2,0)</f>
        <v>R.MALINOWSKI MILANOWEK</v>
      </c>
      <c r="F320" s="5" t="str">
        <f>VLOOKUP(E320,Klienci!$C$2:$D$25,2,0)</f>
        <v>zakład przemysłowy</v>
      </c>
      <c r="G320" s="5" t="str">
        <f>VLOOKUP(E320,Klienci!$C$2:$E$25,3,0)</f>
        <v>centralny i wschodni</v>
      </c>
      <c r="H320" s="9">
        <v>1674.63</v>
      </c>
      <c r="I320" s="9">
        <f t="shared" si="24"/>
        <v>385.16</v>
      </c>
      <c r="J320" s="9">
        <f t="shared" si="25"/>
        <v>2059.79</v>
      </c>
      <c r="K320" s="6">
        <f t="shared" si="26"/>
        <v>45265</v>
      </c>
      <c r="L320" s="6">
        <v>45272</v>
      </c>
      <c r="M320" s="5">
        <f t="shared" si="27"/>
        <v>7</v>
      </c>
      <c r="N320" s="5" t="str">
        <f t="shared" si="28"/>
        <v>kw.4</v>
      </c>
      <c r="O320" s="42">
        <f t="shared" si="29"/>
        <v>3</v>
      </c>
    </row>
    <row r="321" spans="1:15" x14ac:dyDescent="0.2">
      <c r="A321" s="5">
        <v>320</v>
      </c>
      <c r="B321" s="6">
        <v>45253</v>
      </c>
      <c r="C321" s="7" t="s">
        <v>11</v>
      </c>
      <c r="D321" s="8">
        <v>23</v>
      </c>
      <c r="E321" s="5" t="str">
        <f>VLOOKUP(D321,Klienci!$B$2:$C$25,2,0)</f>
        <v xml:space="preserve">T.CZAPLIŃSKI KRAKOW  </v>
      </c>
      <c r="F321" s="5" t="str">
        <f>VLOOKUP(E321,Klienci!$C$2:$D$25,2,0)</f>
        <v>zakład przemysłowy</v>
      </c>
      <c r="G321" s="5" t="str">
        <f>VLOOKUP(E321,Klienci!$C$2:$E$25,3,0)</f>
        <v>południowy</v>
      </c>
      <c r="H321" s="9">
        <v>2462.71</v>
      </c>
      <c r="I321" s="9">
        <f t="shared" si="24"/>
        <v>566.41999999999996</v>
      </c>
      <c r="J321" s="9">
        <f t="shared" si="25"/>
        <v>3029.13</v>
      </c>
      <c r="K321" s="6">
        <f t="shared" si="26"/>
        <v>45267</v>
      </c>
      <c r="L321" s="6">
        <v>45280</v>
      </c>
      <c r="M321" s="5">
        <f t="shared" si="27"/>
        <v>13</v>
      </c>
      <c r="N321" s="5" t="str">
        <f t="shared" si="28"/>
        <v>kw.4</v>
      </c>
      <c r="O321" s="42">
        <f t="shared" si="29"/>
        <v>5</v>
      </c>
    </row>
    <row r="322" spans="1:15" x14ac:dyDescent="0.2">
      <c r="A322" s="5">
        <v>321</v>
      </c>
      <c r="B322" s="6">
        <v>45255</v>
      </c>
      <c r="C322" s="7" t="s">
        <v>12</v>
      </c>
      <c r="D322" s="8">
        <v>2</v>
      </c>
      <c r="E322" s="5" t="str">
        <f>VLOOKUP(D322,Klienci!$B$2:$C$25,2,0)</f>
        <v>O.W.P.T. POZNAN</v>
      </c>
      <c r="F322" s="5" t="str">
        <f>VLOOKUP(E322,Klienci!$C$2:$D$25,2,0)</f>
        <v>dealer autoryzowany</v>
      </c>
      <c r="G322" s="5" t="str">
        <f>VLOOKUP(E322,Klienci!$C$2:$E$25,3,0)</f>
        <v>zachodni</v>
      </c>
      <c r="H322" s="9">
        <v>9102.8799999999992</v>
      </c>
      <c r="I322" s="9">
        <f t="shared" ref="I322:I351" si="30">ROUND(H322*VAT,2)</f>
        <v>2093.66</v>
      </c>
      <c r="J322" s="9">
        <f t="shared" si="25"/>
        <v>11196.539999999999</v>
      </c>
      <c r="K322" s="6">
        <f t="shared" si="26"/>
        <v>45285</v>
      </c>
      <c r="L322" s="6">
        <v>45284</v>
      </c>
      <c r="M322" s="5">
        <f t="shared" si="27"/>
        <v>-1</v>
      </c>
      <c r="N322" s="5" t="str">
        <f t="shared" si="28"/>
        <v>kw.4</v>
      </c>
      <c r="O322" s="42">
        <f t="shared" si="29"/>
        <v>7</v>
      </c>
    </row>
    <row r="323" spans="1:15" x14ac:dyDescent="0.2">
      <c r="A323" s="5">
        <v>322</v>
      </c>
      <c r="B323" s="6">
        <v>45255</v>
      </c>
      <c r="C323" s="7" t="s">
        <v>11</v>
      </c>
      <c r="D323" s="8">
        <v>15</v>
      </c>
      <c r="E323" s="5" t="str">
        <f>VLOOKUP(D323,Klienci!$B$2:$C$25,2,0)</f>
        <v>T.GORAL BIALYSTOK</v>
      </c>
      <c r="F323" s="5" t="str">
        <f>VLOOKUP(E323,Klienci!$C$2:$D$25,2,0)</f>
        <v>dealer autoryzowany</v>
      </c>
      <c r="G323" s="5" t="str">
        <f>VLOOKUP(E323,Klienci!$C$2:$E$25,3,0)</f>
        <v>centralny i wschodni</v>
      </c>
      <c r="H323" s="9">
        <v>8054.48</v>
      </c>
      <c r="I323" s="9">
        <f t="shared" si="30"/>
        <v>1852.53</v>
      </c>
      <c r="J323" s="9">
        <f t="shared" ref="J323:J351" si="31">H323+I323</f>
        <v>9907.01</v>
      </c>
      <c r="K323" s="6">
        <f t="shared" ref="K323:K351" si="32">IF(F323=$R$2,EDATE(B323,1),IF(F323=$R$3,B323+21,B323+14))</f>
        <v>45285</v>
      </c>
      <c r="L323" s="6">
        <v>45285</v>
      </c>
      <c r="M323" s="5">
        <f t="shared" ref="M323:M351" si="33">L323-K323</f>
        <v>0</v>
      </c>
      <c r="N323" s="5" t="str">
        <f t="shared" ref="N323:N351" si="34">VLOOKUP(L323,$Q$6:$R$11,2,1)</f>
        <v>kw.4</v>
      </c>
      <c r="O323" s="42">
        <f t="shared" ref="O323:O351" si="35">WEEKDAY(B323)</f>
        <v>7</v>
      </c>
    </row>
    <row r="324" spans="1:15" x14ac:dyDescent="0.2">
      <c r="A324" s="5">
        <v>323</v>
      </c>
      <c r="B324" s="6">
        <v>45259</v>
      </c>
      <c r="C324" s="7" t="s">
        <v>12</v>
      </c>
      <c r="D324" s="8">
        <v>3</v>
      </c>
      <c r="E324" s="5" t="str">
        <f>VLOOKUP(D324,Klienci!$B$2:$C$25,2,0)</f>
        <v>WIGA SZCZECIN</v>
      </c>
      <c r="F324" s="5" t="str">
        <f>VLOOKUP(E324,Klienci!$C$2:$D$25,2,0)</f>
        <v>dealer autoryzowany</v>
      </c>
      <c r="G324" s="5" t="str">
        <f>VLOOKUP(E324,Klienci!$C$2:$E$25,3,0)</f>
        <v>północny</v>
      </c>
      <c r="H324" s="9">
        <v>9387.52</v>
      </c>
      <c r="I324" s="9">
        <f t="shared" si="30"/>
        <v>2159.13</v>
      </c>
      <c r="J324" s="9">
        <f t="shared" si="31"/>
        <v>11546.650000000001</v>
      </c>
      <c r="K324" s="6">
        <f t="shared" si="32"/>
        <v>45289</v>
      </c>
      <c r="L324" s="6">
        <v>45297</v>
      </c>
      <c r="M324" s="5">
        <f t="shared" si="33"/>
        <v>8</v>
      </c>
      <c r="N324" s="5">
        <f t="shared" si="34"/>
        <v>2024</v>
      </c>
      <c r="O324" s="42">
        <f t="shared" si="35"/>
        <v>4</v>
      </c>
    </row>
    <row r="325" spans="1:15" x14ac:dyDescent="0.2">
      <c r="A325" s="5">
        <v>324</v>
      </c>
      <c r="B325" s="6">
        <v>45260</v>
      </c>
      <c r="C325" s="7" t="s">
        <v>12</v>
      </c>
      <c r="D325" s="8">
        <v>3</v>
      </c>
      <c r="E325" s="5" t="str">
        <f>VLOOKUP(D325,Klienci!$B$2:$C$25,2,0)</f>
        <v>WIGA SZCZECIN</v>
      </c>
      <c r="F325" s="5" t="str">
        <f>VLOOKUP(E325,Klienci!$C$2:$D$25,2,0)</f>
        <v>dealer autoryzowany</v>
      </c>
      <c r="G325" s="5" t="str">
        <f>VLOOKUP(E325,Klienci!$C$2:$E$25,3,0)</f>
        <v>północny</v>
      </c>
      <c r="H325" s="9">
        <v>7963.77</v>
      </c>
      <c r="I325" s="9">
        <f t="shared" si="30"/>
        <v>1831.67</v>
      </c>
      <c r="J325" s="9">
        <f t="shared" si="31"/>
        <v>9795.44</v>
      </c>
      <c r="K325" s="6">
        <f t="shared" si="32"/>
        <v>45290</v>
      </c>
      <c r="L325" s="6">
        <v>45300</v>
      </c>
      <c r="M325" s="5">
        <f t="shared" si="33"/>
        <v>10</v>
      </c>
      <c r="N325" s="5">
        <f t="shared" si="34"/>
        <v>2024</v>
      </c>
      <c r="O325" s="42">
        <f t="shared" si="35"/>
        <v>5</v>
      </c>
    </row>
    <row r="326" spans="1:15" x14ac:dyDescent="0.2">
      <c r="A326" s="5">
        <v>325</v>
      </c>
      <c r="B326" s="6">
        <v>45260</v>
      </c>
      <c r="C326" s="7" t="s">
        <v>11</v>
      </c>
      <c r="D326" s="8">
        <v>13</v>
      </c>
      <c r="E326" s="5" t="str">
        <f>VLOOKUP(D326,Klienci!$B$2:$C$25,2,0)</f>
        <v>MORZE SZCZECIN</v>
      </c>
      <c r="F326" s="5" t="str">
        <f>VLOOKUP(E326,Klienci!$C$2:$D$25,2,0)</f>
        <v>zakład przemysłowy</v>
      </c>
      <c r="G326" s="5" t="str">
        <f>VLOOKUP(E326,Klienci!$C$2:$E$25,3,0)</f>
        <v>północny</v>
      </c>
      <c r="H326" s="9">
        <v>3401.56</v>
      </c>
      <c r="I326" s="9">
        <f t="shared" si="30"/>
        <v>782.36</v>
      </c>
      <c r="J326" s="9">
        <f t="shared" si="31"/>
        <v>4183.92</v>
      </c>
      <c r="K326" s="6">
        <f t="shared" si="32"/>
        <v>45274</v>
      </c>
      <c r="L326" s="6">
        <v>45291</v>
      </c>
      <c r="M326" s="5">
        <f t="shared" si="33"/>
        <v>17</v>
      </c>
      <c r="N326" s="5" t="str">
        <f t="shared" si="34"/>
        <v>kw.4</v>
      </c>
      <c r="O326" s="42">
        <f t="shared" si="35"/>
        <v>5</v>
      </c>
    </row>
    <row r="327" spans="1:15" x14ac:dyDescent="0.2">
      <c r="A327" s="5">
        <v>326</v>
      </c>
      <c r="B327" s="6">
        <v>45262</v>
      </c>
      <c r="C327" s="7" t="s">
        <v>11</v>
      </c>
      <c r="D327" s="8">
        <v>9</v>
      </c>
      <c r="E327" s="5" t="str">
        <f>VLOOKUP(D327,Klienci!$B$2:$C$25,2,0)</f>
        <v>TRATWA BRWINOW</v>
      </c>
      <c r="F327" s="5" t="str">
        <f>VLOOKUP(E327,Klienci!$C$2:$D$25,2,0)</f>
        <v>inna hurtownia</v>
      </c>
      <c r="G327" s="5" t="str">
        <f>VLOOKUP(E327,Klienci!$C$2:$E$25,3,0)</f>
        <v>centralny i wschodni</v>
      </c>
      <c r="H327" s="9">
        <v>4594.03</v>
      </c>
      <c r="I327" s="9">
        <f t="shared" si="30"/>
        <v>1056.6300000000001</v>
      </c>
      <c r="J327" s="9">
        <f t="shared" si="31"/>
        <v>5650.66</v>
      </c>
      <c r="K327" s="6">
        <f t="shared" si="32"/>
        <v>45283</v>
      </c>
      <c r="L327" s="6">
        <v>45284</v>
      </c>
      <c r="M327" s="5">
        <f t="shared" si="33"/>
        <v>1</v>
      </c>
      <c r="N327" s="5" t="str">
        <f t="shared" si="34"/>
        <v>kw.4</v>
      </c>
      <c r="O327" s="42">
        <f t="shared" si="35"/>
        <v>7</v>
      </c>
    </row>
    <row r="328" spans="1:15" x14ac:dyDescent="0.2">
      <c r="A328" s="5">
        <v>327</v>
      </c>
      <c r="B328" s="6">
        <v>45267</v>
      </c>
      <c r="C328" s="7" t="s">
        <v>12</v>
      </c>
      <c r="D328" s="8">
        <v>17</v>
      </c>
      <c r="E328" s="5" t="str">
        <f>VLOOKUP(D328,Klienci!$B$2:$C$25,2,0)</f>
        <v>GARIA OLSZTYN</v>
      </c>
      <c r="F328" s="5" t="str">
        <f>VLOOKUP(E328,Klienci!$C$2:$D$25,2,0)</f>
        <v>dealer autoryzowany</v>
      </c>
      <c r="G328" s="5" t="str">
        <f>VLOOKUP(E328,Klienci!$C$2:$E$25,3,0)</f>
        <v>północny</v>
      </c>
      <c r="H328" s="9">
        <v>9899.2999999999993</v>
      </c>
      <c r="I328" s="9">
        <f t="shared" si="30"/>
        <v>2276.84</v>
      </c>
      <c r="J328" s="9">
        <f t="shared" si="31"/>
        <v>12176.14</v>
      </c>
      <c r="K328" s="6">
        <f t="shared" si="32"/>
        <v>45298</v>
      </c>
      <c r="L328" s="6">
        <v>45302</v>
      </c>
      <c r="M328" s="5">
        <f t="shared" si="33"/>
        <v>4</v>
      </c>
      <c r="N328" s="5">
        <f t="shared" si="34"/>
        <v>2024</v>
      </c>
      <c r="O328" s="42">
        <f t="shared" si="35"/>
        <v>5</v>
      </c>
    </row>
    <row r="329" spans="1:15" x14ac:dyDescent="0.2">
      <c r="A329" s="5">
        <v>328</v>
      </c>
      <c r="B329" s="6">
        <v>45267</v>
      </c>
      <c r="C329" s="7" t="s">
        <v>11</v>
      </c>
      <c r="D329" s="8">
        <v>17</v>
      </c>
      <c r="E329" s="5" t="str">
        <f>VLOOKUP(D329,Klienci!$B$2:$C$25,2,0)</f>
        <v>GARIA OLSZTYN</v>
      </c>
      <c r="F329" s="5" t="str">
        <f>VLOOKUP(E329,Klienci!$C$2:$D$25,2,0)</f>
        <v>dealer autoryzowany</v>
      </c>
      <c r="G329" s="5" t="str">
        <f>VLOOKUP(E329,Klienci!$C$2:$E$25,3,0)</f>
        <v>północny</v>
      </c>
      <c r="H329" s="9">
        <v>9890.2800000000007</v>
      </c>
      <c r="I329" s="9">
        <f t="shared" si="30"/>
        <v>2274.7600000000002</v>
      </c>
      <c r="J329" s="9">
        <f t="shared" si="31"/>
        <v>12165.04</v>
      </c>
      <c r="K329" s="6">
        <f t="shared" si="32"/>
        <v>45298</v>
      </c>
      <c r="L329" s="6">
        <v>45306</v>
      </c>
      <c r="M329" s="5">
        <f t="shared" si="33"/>
        <v>8</v>
      </c>
      <c r="N329" s="5">
        <f t="shared" si="34"/>
        <v>2024</v>
      </c>
      <c r="O329" s="42">
        <f t="shared" si="35"/>
        <v>5</v>
      </c>
    </row>
    <row r="330" spans="1:15" x14ac:dyDescent="0.2">
      <c r="A330" s="5">
        <v>329</v>
      </c>
      <c r="B330" s="6">
        <v>45268</v>
      </c>
      <c r="C330" s="7" t="s">
        <v>11</v>
      </c>
      <c r="D330" s="8">
        <v>14</v>
      </c>
      <c r="E330" s="5" t="str">
        <f>VLOOKUP(D330,Klienci!$B$2:$C$25,2,0)</f>
        <v>R.MALINOWSKI MILANOWEK</v>
      </c>
      <c r="F330" s="5" t="str">
        <f>VLOOKUP(E330,Klienci!$C$2:$D$25,2,0)</f>
        <v>zakład przemysłowy</v>
      </c>
      <c r="G330" s="5" t="str">
        <f>VLOOKUP(E330,Klienci!$C$2:$E$25,3,0)</f>
        <v>centralny i wschodni</v>
      </c>
      <c r="H330" s="9">
        <v>996.21</v>
      </c>
      <c r="I330" s="9">
        <f t="shared" si="30"/>
        <v>229.13</v>
      </c>
      <c r="J330" s="9">
        <f t="shared" si="31"/>
        <v>1225.3400000000001</v>
      </c>
      <c r="K330" s="6">
        <f t="shared" si="32"/>
        <v>45282</v>
      </c>
      <c r="L330" s="6">
        <v>45286</v>
      </c>
      <c r="M330" s="5">
        <f t="shared" si="33"/>
        <v>4</v>
      </c>
      <c r="N330" s="5" t="str">
        <f t="shared" si="34"/>
        <v>kw.4</v>
      </c>
      <c r="O330" s="42">
        <f t="shared" si="35"/>
        <v>6</v>
      </c>
    </row>
    <row r="331" spans="1:15" x14ac:dyDescent="0.2">
      <c r="A331" s="5">
        <v>330</v>
      </c>
      <c r="B331" s="6">
        <v>45269</v>
      </c>
      <c r="C331" s="7" t="s">
        <v>11</v>
      </c>
      <c r="D331" s="8">
        <v>1</v>
      </c>
      <c r="E331" s="5" t="str">
        <f>VLOOKUP(D331,Klienci!$B$2:$C$25,2,0)</f>
        <v>JAFAN WARSZAWA</v>
      </c>
      <c r="F331" s="5" t="str">
        <f>VLOOKUP(E331,Klienci!$C$2:$D$25,2,0)</f>
        <v>dealer autoryzowany</v>
      </c>
      <c r="G331" s="5" t="str">
        <f>VLOOKUP(E331,Klienci!$C$2:$E$25,3,0)</f>
        <v>centralny i wschodni</v>
      </c>
      <c r="H331" s="9">
        <v>9869.1</v>
      </c>
      <c r="I331" s="9">
        <f t="shared" si="30"/>
        <v>2269.89</v>
      </c>
      <c r="J331" s="9">
        <f t="shared" si="31"/>
        <v>12138.99</v>
      </c>
      <c r="K331" s="6">
        <f t="shared" si="32"/>
        <v>45300</v>
      </c>
      <c r="L331" s="6">
        <v>45307</v>
      </c>
      <c r="M331" s="5">
        <f t="shared" si="33"/>
        <v>7</v>
      </c>
      <c r="N331" s="5">
        <f t="shared" si="34"/>
        <v>2024</v>
      </c>
      <c r="O331" s="42">
        <f t="shared" si="35"/>
        <v>7</v>
      </c>
    </row>
    <row r="332" spans="1:15" x14ac:dyDescent="0.2">
      <c r="A332" s="5">
        <v>331</v>
      </c>
      <c r="B332" s="6">
        <v>45271</v>
      </c>
      <c r="C332" s="7" t="s">
        <v>11</v>
      </c>
      <c r="D332" s="8">
        <v>12</v>
      </c>
      <c r="E332" s="5" t="str">
        <f>VLOOKUP(D332,Klienci!$B$2:$C$25,2,0)</f>
        <v>PPWD KATOWICE</v>
      </c>
      <c r="F332" s="5" t="str">
        <f>VLOOKUP(E332,Klienci!$C$2:$D$25,2,0)</f>
        <v>zakład przemysłowy</v>
      </c>
      <c r="G332" s="5" t="str">
        <f>VLOOKUP(E332,Klienci!$C$2:$E$25,3,0)</f>
        <v>południowy</v>
      </c>
      <c r="H332" s="9">
        <v>1224.06</v>
      </c>
      <c r="I332" s="9">
        <f t="shared" si="30"/>
        <v>281.52999999999997</v>
      </c>
      <c r="J332" s="9">
        <f t="shared" si="31"/>
        <v>1505.59</v>
      </c>
      <c r="K332" s="6">
        <f t="shared" si="32"/>
        <v>45285</v>
      </c>
      <c r="L332" s="6">
        <v>45286</v>
      </c>
      <c r="M332" s="5">
        <f t="shared" si="33"/>
        <v>1</v>
      </c>
      <c r="N332" s="5" t="str">
        <f t="shared" si="34"/>
        <v>kw.4</v>
      </c>
      <c r="O332" s="42">
        <f t="shared" si="35"/>
        <v>2</v>
      </c>
    </row>
    <row r="333" spans="1:15" x14ac:dyDescent="0.2">
      <c r="A333" s="5">
        <v>332</v>
      </c>
      <c r="B333" s="6">
        <v>45275</v>
      </c>
      <c r="C333" s="7" t="s">
        <v>11</v>
      </c>
      <c r="D333" s="8">
        <v>13</v>
      </c>
      <c r="E333" s="5" t="str">
        <f>VLOOKUP(D333,Klienci!$B$2:$C$25,2,0)</f>
        <v>MORZE SZCZECIN</v>
      </c>
      <c r="F333" s="5" t="str">
        <f>VLOOKUP(E333,Klienci!$C$2:$D$25,2,0)</f>
        <v>zakład przemysłowy</v>
      </c>
      <c r="G333" s="5" t="str">
        <f>VLOOKUP(E333,Klienci!$C$2:$E$25,3,0)</f>
        <v>północny</v>
      </c>
      <c r="H333" s="9">
        <v>869.09</v>
      </c>
      <c r="I333" s="9">
        <f t="shared" si="30"/>
        <v>199.89</v>
      </c>
      <c r="J333" s="9">
        <f t="shared" si="31"/>
        <v>1068.98</v>
      </c>
      <c r="K333" s="6">
        <f t="shared" si="32"/>
        <v>45289</v>
      </c>
      <c r="L333" s="6">
        <v>45304</v>
      </c>
      <c r="M333" s="5">
        <f t="shared" si="33"/>
        <v>15</v>
      </c>
      <c r="N333" s="5">
        <f t="shared" si="34"/>
        <v>2024</v>
      </c>
      <c r="O333" s="42">
        <f t="shared" si="35"/>
        <v>6</v>
      </c>
    </row>
    <row r="334" spans="1:15" x14ac:dyDescent="0.2">
      <c r="A334" s="5">
        <v>333</v>
      </c>
      <c r="B334" s="6">
        <v>45276</v>
      </c>
      <c r="C334" s="7" t="s">
        <v>12</v>
      </c>
      <c r="D334" s="8">
        <v>9</v>
      </c>
      <c r="E334" s="5" t="str">
        <f>VLOOKUP(D334,Klienci!$B$2:$C$25,2,0)</f>
        <v>TRATWA BRWINOW</v>
      </c>
      <c r="F334" s="5" t="str">
        <f>VLOOKUP(E334,Klienci!$C$2:$D$25,2,0)</f>
        <v>inna hurtownia</v>
      </c>
      <c r="G334" s="5" t="str">
        <f>VLOOKUP(E334,Klienci!$C$2:$E$25,3,0)</f>
        <v>centralny i wschodni</v>
      </c>
      <c r="H334" s="9">
        <v>3499.96</v>
      </c>
      <c r="I334" s="9">
        <f t="shared" si="30"/>
        <v>804.99</v>
      </c>
      <c r="J334" s="9">
        <f t="shared" si="31"/>
        <v>4304.95</v>
      </c>
      <c r="K334" s="6">
        <f t="shared" si="32"/>
        <v>45297</v>
      </c>
      <c r="L334" s="6">
        <v>45299</v>
      </c>
      <c r="M334" s="5">
        <f t="shared" si="33"/>
        <v>2</v>
      </c>
      <c r="N334" s="5">
        <f t="shared" si="34"/>
        <v>2024</v>
      </c>
      <c r="O334" s="42">
        <f t="shared" si="35"/>
        <v>7</v>
      </c>
    </row>
    <row r="335" spans="1:15" x14ac:dyDescent="0.2">
      <c r="A335" s="5">
        <v>334</v>
      </c>
      <c r="B335" s="6">
        <v>45277</v>
      </c>
      <c r="C335" s="7" t="s">
        <v>11</v>
      </c>
      <c r="D335" s="8">
        <v>7</v>
      </c>
      <c r="E335" s="5" t="str">
        <f>VLOOKUP(D335,Klienci!$B$2:$C$25,2,0)</f>
        <v>GIRGOPOL GDANSK</v>
      </c>
      <c r="F335" s="5" t="str">
        <f>VLOOKUP(E335,Klienci!$C$2:$D$25,2,0)</f>
        <v>inna hurtownia</v>
      </c>
      <c r="G335" s="5" t="str">
        <f>VLOOKUP(E335,Klienci!$C$2:$E$25,3,0)</f>
        <v>północny</v>
      </c>
      <c r="H335" s="9">
        <v>2858.13</v>
      </c>
      <c r="I335" s="9">
        <f t="shared" si="30"/>
        <v>657.37</v>
      </c>
      <c r="J335" s="9">
        <f t="shared" si="31"/>
        <v>3515.5</v>
      </c>
      <c r="K335" s="6">
        <f t="shared" si="32"/>
        <v>45298</v>
      </c>
      <c r="L335" s="6">
        <v>45295</v>
      </c>
      <c r="M335" s="5">
        <f t="shared" si="33"/>
        <v>-3</v>
      </c>
      <c r="N335" s="5">
        <f t="shared" si="34"/>
        <v>2024</v>
      </c>
      <c r="O335" s="42">
        <f t="shared" si="35"/>
        <v>1</v>
      </c>
    </row>
    <row r="336" spans="1:15" x14ac:dyDescent="0.2">
      <c r="A336" s="5">
        <v>335</v>
      </c>
      <c r="B336" s="6">
        <v>45277</v>
      </c>
      <c r="C336" s="7" t="s">
        <v>11</v>
      </c>
      <c r="D336" s="8">
        <v>23</v>
      </c>
      <c r="E336" s="5" t="str">
        <f>VLOOKUP(D336,Klienci!$B$2:$C$25,2,0)</f>
        <v xml:space="preserve">T.CZAPLIŃSKI KRAKOW  </v>
      </c>
      <c r="F336" s="5" t="str">
        <f>VLOOKUP(E336,Klienci!$C$2:$D$25,2,0)</f>
        <v>zakład przemysłowy</v>
      </c>
      <c r="G336" s="5" t="str">
        <f>VLOOKUP(E336,Klienci!$C$2:$E$25,3,0)</f>
        <v>południowy</v>
      </c>
      <c r="H336" s="9">
        <v>2541.39</v>
      </c>
      <c r="I336" s="9">
        <f t="shared" si="30"/>
        <v>584.52</v>
      </c>
      <c r="J336" s="9">
        <f t="shared" si="31"/>
        <v>3125.91</v>
      </c>
      <c r="K336" s="6">
        <f t="shared" si="32"/>
        <v>45291</v>
      </c>
      <c r="L336" s="6">
        <v>45293</v>
      </c>
      <c r="M336" s="5">
        <f t="shared" si="33"/>
        <v>2</v>
      </c>
      <c r="N336" s="5">
        <f t="shared" si="34"/>
        <v>2024</v>
      </c>
      <c r="O336" s="42">
        <f t="shared" si="35"/>
        <v>1</v>
      </c>
    </row>
    <row r="337" spans="1:15" x14ac:dyDescent="0.2">
      <c r="A337" s="5">
        <v>336</v>
      </c>
      <c r="B337" s="6">
        <v>45278</v>
      </c>
      <c r="C337" s="7" t="s">
        <v>11</v>
      </c>
      <c r="D337" s="8">
        <v>15</v>
      </c>
      <c r="E337" s="5" t="str">
        <f>VLOOKUP(D337,Klienci!$B$2:$C$25,2,0)</f>
        <v>T.GORAL BIALYSTOK</v>
      </c>
      <c r="F337" s="5" t="str">
        <f>VLOOKUP(E337,Klienci!$C$2:$D$25,2,0)</f>
        <v>dealer autoryzowany</v>
      </c>
      <c r="G337" s="5" t="str">
        <f>VLOOKUP(E337,Klienci!$C$2:$E$25,3,0)</f>
        <v>centralny i wschodni</v>
      </c>
      <c r="H337" s="9">
        <v>6246.6</v>
      </c>
      <c r="I337" s="9">
        <f t="shared" si="30"/>
        <v>1436.72</v>
      </c>
      <c r="J337" s="9">
        <f t="shared" si="31"/>
        <v>7683.3200000000006</v>
      </c>
      <c r="K337" s="6">
        <f t="shared" si="32"/>
        <v>45309</v>
      </c>
      <c r="L337" s="6">
        <v>45307</v>
      </c>
      <c r="M337" s="5">
        <f t="shared" si="33"/>
        <v>-2</v>
      </c>
      <c r="N337" s="5">
        <f t="shared" si="34"/>
        <v>2024</v>
      </c>
      <c r="O337" s="42">
        <f t="shared" si="35"/>
        <v>2</v>
      </c>
    </row>
    <row r="338" spans="1:15" x14ac:dyDescent="0.2">
      <c r="A338" s="5">
        <v>337</v>
      </c>
      <c r="B338" s="6">
        <v>45278</v>
      </c>
      <c r="C338" s="7" t="s">
        <v>11</v>
      </c>
      <c r="D338" s="8">
        <v>15</v>
      </c>
      <c r="E338" s="5" t="str">
        <f>VLOOKUP(D338,Klienci!$B$2:$C$25,2,0)</f>
        <v>T.GORAL BIALYSTOK</v>
      </c>
      <c r="F338" s="5" t="str">
        <f>VLOOKUP(E338,Klienci!$C$2:$D$25,2,0)</f>
        <v>dealer autoryzowany</v>
      </c>
      <c r="G338" s="5" t="str">
        <f>VLOOKUP(E338,Klienci!$C$2:$E$25,3,0)</f>
        <v>centralny i wschodni</v>
      </c>
      <c r="H338" s="9">
        <v>6430.65</v>
      </c>
      <c r="I338" s="9">
        <f t="shared" si="30"/>
        <v>1479.05</v>
      </c>
      <c r="J338" s="9">
        <f t="shared" si="31"/>
        <v>7909.7</v>
      </c>
      <c r="K338" s="6">
        <f t="shared" si="32"/>
        <v>45309</v>
      </c>
      <c r="L338" s="6">
        <v>45306</v>
      </c>
      <c r="M338" s="5">
        <f t="shared" si="33"/>
        <v>-3</v>
      </c>
      <c r="N338" s="5">
        <f t="shared" si="34"/>
        <v>2024</v>
      </c>
      <c r="O338" s="42">
        <f t="shared" si="35"/>
        <v>2</v>
      </c>
    </row>
    <row r="339" spans="1:15" x14ac:dyDescent="0.2">
      <c r="A339" s="5">
        <v>338</v>
      </c>
      <c r="B339" s="6">
        <v>45279</v>
      </c>
      <c r="C339" s="7" t="s">
        <v>11</v>
      </c>
      <c r="D339" s="8">
        <v>18</v>
      </c>
      <c r="E339" s="5" t="str">
        <f>VLOOKUP(D339,Klienci!$B$2:$C$25,2,0)</f>
        <v>PPRT KEDZIERZYN-KOZLE</v>
      </c>
      <c r="F339" s="5" t="str">
        <f>VLOOKUP(E339,Klienci!$C$2:$D$25,2,0)</f>
        <v>inna hurtownia</v>
      </c>
      <c r="G339" s="5" t="str">
        <f>VLOOKUP(E339,Klienci!$C$2:$E$25,3,0)</f>
        <v>południowy</v>
      </c>
      <c r="H339" s="9">
        <v>12905.89</v>
      </c>
      <c r="I339" s="9">
        <f t="shared" si="30"/>
        <v>2968.35</v>
      </c>
      <c r="J339" s="9">
        <f t="shared" si="31"/>
        <v>15874.24</v>
      </c>
      <c r="K339" s="6">
        <f t="shared" si="32"/>
        <v>45300</v>
      </c>
      <c r="L339" s="6">
        <v>45314</v>
      </c>
      <c r="M339" s="5">
        <f t="shared" si="33"/>
        <v>14</v>
      </c>
      <c r="N339" s="5">
        <f t="shared" si="34"/>
        <v>2024</v>
      </c>
      <c r="O339" s="42">
        <f t="shared" si="35"/>
        <v>3</v>
      </c>
    </row>
    <row r="340" spans="1:15" x14ac:dyDescent="0.2">
      <c r="A340" s="5">
        <v>339</v>
      </c>
      <c r="B340" s="6">
        <v>45280</v>
      </c>
      <c r="C340" s="7" t="s">
        <v>12</v>
      </c>
      <c r="D340" s="8">
        <v>17</v>
      </c>
      <c r="E340" s="5" t="str">
        <f>VLOOKUP(D340,Klienci!$B$2:$C$25,2,0)</f>
        <v>GARIA OLSZTYN</v>
      </c>
      <c r="F340" s="5" t="str">
        <f>VLOOKUP(E340,Klienci!$C$2:$D$25,2,0)</f>
        <v>dealer autoryzowany</v>
      </c>
      <c r="G340" s="5" t="str">
        <f>VLOOKUP(E340,Klienci!$C$2:$E$25,3,0)</f>
        <v>północny</v>
      </c>
      <c r="H340" s="9">
        <v>5902.34</v>
      </c>
      <c r="I340" s="9">
        <f t="shared" si="30"/>
        <v>1357.54</v>
      </c>
      <c r="J340" s="9">
        <f t="shared" si="31"/>
        <v>7259.88</v>
      </c>
      <c r="K340" s="6">
        <f t="shared" si="32"/>
        <v>45311</v>
      </c>
      <c r="L340" s="6">
        <v>45313</v>
      </c>
      <c r="M340" s="5">
        <f t="shared" si="33"/>
        <v>2</v>
      </c>
      <c r="N340" s="5">
        <f t="shared" si="34"/>
        <v>2024</v>
      </c>
      <c r="O340" s="42">
        <f t="shared" si="35"/>
        <v>4</v>
      </c>
    </row>
    <row r="341" spans="1:15" x14ac:dyDescent="0.2">
      <c r="A341" s="5">
        <v>340</v>
      </c>
      <c r="B341" s="6">
        <v>45281</v>
      </c>
      <c r="C341" s="7" t="s">
        <v>11</v>
      </c>
      <c r="D341" s="8">
        <v>3</v>
      </c>
      <c r="E341" s="5" t="str">
        <f>VLOOKUP(D341,Klienci!$B$2:$C$25,2,0)</f>
        <v>WIGA SZCZECIN</v>
      </c>
      <c r="F341" s="5" t="str">
        <f>VLOOKUP(E341,Klienci!$C$2:$D$25,2,0)</f>
        <v>dealer autoryzowany</v>
      </c>
      <c r="G341" s="5" t="str">
        <f>VLOOKUP(E341,Klienci!$C$2:$E$25,3,0)</f>
        <v>północny</v>
      </c>
      <c r="H341" s="9">
        <v>8053.23</v>
      </c>
      <c r="I341" s="9">
        <f t="shared" si="30"/>
        <v>1852.24</v>
      </c>
      <c r="J341" s="9">
        <f t="shared" si="31"/>
        <v>9905.4699999999993</v>
      </c>
      <c r="K341" s="6">
        <f t="shared" si="32"/>
        <v>45312</v>
      </c>
      <c r="L341" s="6">
        <v>45310</v>
      </c>
      <c r="M341" s="5">
        <f t="shared" si="33"/>
        <v>-2</v>
      </c>
      <c r="N341" s="5">
        <f t="shared" si="34"/>
        <v>2024</v>
      </c>
      <c r="O341" s="42">
        <f t="shared" si="35"/>
        <v>5</v>
      </c>
    </row>
    <row r="342" spans="1:15" x14ac:dyDescent="0.2">
      <c r="A342" s="5">
        <v>341</v>
      </c>
      <c r="B342" s="6">
        <v>45281</v>
      </c>
      <c r="C342" s="7" t="s">
        <v>11</v>
      </c>
      <c r="D342" s="8">
        <v>21</v>
      </c>
      <c r="E342" s="5" t="str">
        <f>VLOOKUP(D342,Klienci!$B$2:$C$25,2,0)</f>
        <v>SALET LODZ</v>
      </c>
      <c r="F342" s="5" t="str">
        <f>VLOOKUP(E342,Klienci!$C$2:$D$25,2,0)</f>
        <v>zakład przemysłowy</v>
      </c>
      <c r="G342" s="5" t="str">
        <f>VLOOKUP(E342,Klienci!$C$2:$E$25,3,0)</f>
        <v>centralny i wschodni</v>
      </c>
      <c r="H342" s="9">
        <v>2877.41</v>
      </c>
      <c r="I342" s="9">
        <f t="shared" si="30"/>
        <v>661.8</v>
      </c>
      <c r="J342" s="9">
        <f t="shared" si="31"/>
        <v>3539.21</v>
      </c>
      <c r="K342" s="6">
        <f t="shared" si="32"/>
        <v>45295</v>
      </c>
      <c r="L342" s="6">
        <v>45297</v>
      </c>
      <c r="M342" s="5">
        <f t="shared" si="33"/>
        <v>2</v>
      </c>
      <c r="N342" s="5">
        <f t="shared" si="34"/>
        <v>2024</v>
      </c>
      <c r="O342" s="42">
        <f t="shared" si="35"/>
        <v>5</v>
      </c>
    </row>
    <row r="343" spans="1:15" x14ac:dyDescent="0.2">
      <c r="A343" s="5">
        <v>342</v>
      </c>
      <c r="B343" s="6">
        <v>45282</v>
      </c>
      <c r="C343" s="7" t="s">
        <v>11</v>
      </c>
      <c r="D343" s="8">
        <v>13</v>
      </c>
      <c r="E343" s="5" t="str">
        <f>VLOOKUP(D343,Klienci!$B$2:$C$25,2,0)</f>
        <v>MORZE SZCZECIN</v>
      </c>
      <c r="F343" s="5" t="str">
        <f>VLOOKUP(E343,Klienci!$C$2:$D$25,2,0)</f>
        <v>zakład przemysłowy</v>
      </c>
      <c r="G343" s="5" t="str">
        <f>VLOOKUP(E343,Klienci!$C$2:$E$25,3,0)</f>
        <v>północny</v>
      </c>
      <c r="H343" s="9">
        <v>3224.77</v>
      </c>
      <c r="I343" s="9">
        <f t="shared" si="30"/>
        <v>741.7</v>
      </c>
      <c r="J343" s="9">
        <f t="shared" si="31"/>
        <v>3966.4700000000003</v>
      </c>
      <c r="K343" s="6">
        <f t="shared" si="32"/>
        <v>45296</v>
      </c>
      <c r="L343" s="6">
        <v>45305</v>
      </c>
      <c r="M343" s="5">
        <f t="shared" si="33"/>
        <v>9</v>
      </c>
      <c r="N343" s="5">
        <f t="shared" si="34"/>
        <v>2024</v>
      </c>
      <c r="O343" s="42">
        <f t="shared" si="35"/>
        <v>6</v>
      </c>
    </row>
    <row r="344" spans="1:15" x14ac:dyDescent="0.2">
      <c r="A344" s="5">
        <v>343</v>
      </c>
      <c r="B344" s="6">
        <v>45283</v>
      </c>
      <c r="C344" s="7" t="s">
        <v>12</v>
      </c>
      <c r="D344" s="8">
        <v>3</v>
      </c>
      <c r="E344" s="5" t="str">
        <f>VLOOKUP(D344,Klienci!$B$2:$C$25,2,0)</f>
        <v>WIGA SZCZECIN</v>
      </c>
      <c r="F344" s="5" t="str">
        <f>VLOOKUP(E344,Klienci!$C$2:$D$25,2,0)</f>
        <v>dealer autoryzowany</v>
      </c>
      <c r="G344" s="5" t="str">
        <f>VLOOKUP(E344,Klienci!$C$2:$E$25,3,0)</f>
        <v>północny</v>
      </c>
      <c r="H344" s="9">
        <v>7663.14</v>
      </c>
      <c r="I344" s="9">
        <f t="shared" si="30"/>
        <v>1762.52</v>
      </c>
      <c r="J344" s="9">
        <f t="shared" si="31"/>
        <v>9425.66</v>
      </c>
      <c r="K344" s="6">
        <f t="shared" si="32"/>
        <v>45314</v>
      </c>
      <c r="L344" s="6">
        <v>45317</v>
      </c>
      <c r="M344" s="5">
        <f t="shared" si="33"/>
        <v>3</v>
      </c>
      <c r="N344" s="5">
        <f t="shared" si="34"/>
        <v>2024</v>
      </c>
      <c r="O344" s="42">
        <f t="shared" si="35"/>
        <v>7</v>
      </c>
    </row>
    <row r="345" spans="1:15" x14ac:dyDescent="0.2">
      <c r="A345" s="5">
        <v>344</v>
      </c>
      <c r="B345" s="6">
        <v>45283</v>
      </c>
      <c r="C345" s="7" t="s">
        <v>11</v>
      </c>
      <c r="D345" s="8">
        <v>15</v>
      </c>
      <c r="E345" s="5" t="str">
        <f>VLOOKUP(D345,Klienci!$B$2:$C$25,2,0)</f>
        <v>T.GORAL BIALYSTOK</v>
      </c>
      <c r="F345" s="5" t="str">
        <f>VLOOKUP(E345,Klienci!$C$2:$D$25,2,0)</f>
        <v>dealer autoryzowany</v>
      </c>
      <c r="G345" s="5" t="str">
        <f>VLOOKUP(E345,Klienci!$C$2:$E$25,3,0)</f>
        <v>centralny i wschodni</v>
      </c>
      <c r="H345" s="9">
        <v>6951.62</v>
      </c>
      <c r="I345" s="9">
        <f t="shared" si="30"/>
        <v>1598.87</v>
      </c>
      <c r="J345" s="9">
        <f t="shared" si="31"/>
        <v>8550.49</v>
      </c>
      <c r="K345" s="6">
        <f t="shared" si="32"/>
        <v>45314</v>
      </c>
      <c r="L345" s="6">
        <v>45313</v>
      </c>
      <c r="M345" s="5">
        <f t="shared" si="33"/>
        <v>-1</v>
      </c>
      <c r="N345" s="5">
        <f t="shared" si="34"/>
        <v>2024</v>
      </c>
      <c r="O345" s="42">
        <f t="shared" si="35"/>
        <v>7</v>
      </c>
    </row>
    <row r="346" spans="1:15" x14ac:dyDescent="0.2">
      <c r="A346" s="5">
        <v>345</v>
      </c>
      <c r="B346" s="6">
        <v>45284</v>
      </c>
      <c r="C346" s="7" t="s">
        <v>12</v>
      </c>
      <c r="D346" s="8">
        <v>3</v>
      </c>
      <c r="E346" s="5" t="str">
        <f>VLOOKUP(D346,Klienci!$B$2:$C$25,2,0)</f>
        <v>WIGA SZCZECIN</v>
      </c>
      <c r="F346" s="5" t="str">
        <f>VLOOKUP(E346,Klienci!$C$2:$D$25,2,0)</f>
        <v>dealer autoryzowany</v>
      </c>
      <c r="G346" s="5" t="str">
        <f>VLOOKUP(E346,Klienci!$C$2:$E$25,3,0)</f>
        <v>północny</v>
      </c>
      <c r="H346" s="9">
        <v>7792.68</v>
      </c>
      <c r="I346" s="9">
        <f t="shared" si="30"/>
        <v>1792.32</v>
      </c>
      <c r="J346" s="9">
        <f t="shared" si="31"/>
        <v>9585</v>
      </c>
      <c r="K346" s="6">
        <f t="shared" si="32"/>
        <v>45315</v>
      </c>
      <c r="L346" s="6">
        <v>45318</v>
      </c>
      <c r="M346" s="5">
        <f t="shared" si="33"/>
        <v>3</v>
      </c>
      <c r="N346" s="5">
        <f t="shared" si="34"/>
        <v>2024</v>
      </c>
      <c r="O346" s="42">
        <f t="shared" si="35"/>
        <v>1</v>
      </c>
    </row>
    <row r="347" spans="1:15" x14ac:dyDescent="0.2">
      <c r="A347" s="5">
        <v>346</v>
      </c>
      <c r="B347" s="6">
        <v>45288</v>
      </c>
      <c r="C347" s="7" t="s">
        <v>11</v>
      </c>
      <c r="D347" s="8">
        <v>14</v>
      </c>
      <c r="E347" s="5" t="str">
        <f>VLOOKUP(D347,Klienci!$B$2:$C$25,2,0)</f>
        <v>R.MALINOWSKI MILANOWEK</v>
      </c>
      <c r="F347" s="5" t="str">
        <f>VLOOKUP(E347,Klienci!$C$2:$D$25,2,0)</f>
        <v>zakład przemysłowy</v>
      </c>
      <c r="G347" s="5" t="str">
        <f>VLOOKUP(E347,Klienci!$C$2:$E$25,3,0)</f>
        <v>centralny i wschodni</v>
      </c>
      <c r="H347" s="9">
        <v>1686.4</v>
      </c>
      <c r="I347" s="9">
        <f t="shared" si="30"/>
        <v>387.87</v>
      </c>
      <c r="J347" s="9">
        <f t="shared" si="31"/>
        <v>2074.27</v>
      </c>
      <c r="K347" s="6">
        <f t="shared" si="32"/>
        <v>45302</v>
      </c>
      <c r="L347" s="6">
        <v>45314</v>
      </c>
      <c r="M347" s="5">
        <f t="shared" si="33"/>
        <v>12</v>
      </c>
      <c r="N347" s="5">
        <f t="shared" si="34"/>
        <v>2024</v>
      </c>
      <c r="O347" s="42">
        <f t="shared" si="35"/>
        <v>5</v>
      </c>
    </row>
    <row r="348" spans="1:15" x14ac:dyDescent="0.2">
      <c r="A348" s="5">
        <v>347</v>
      </c>
      <c r="B348" s="6">
        <v>45288</v>
      </c>
      <c r="C348" s="7" t="s">
        <v>12</v>
      </c>
      <c r="D348" s="8">
        <v>17</v>
      </c>
      <c r="E348" s="5" t="str">
        <f>VLOOKUP(D348,Klienci!$B$2:$C$25,2,0)</f>
        <v>GARIA OLSZTYN</v>
      </c>
      <c r="F348" s="5" t="str">
        <f>VLOOKUP(E348,Klienci!$C$2:$D$25,2,0)</f>
        <v>dealer autoryzowany</v>
      </c>
      <c r="G348" s="5" t="str">
        <f>VLOOKUP(E348,Klienci!$C$2:$E$25,3,0)</f>
        <v>północny</v>
      </c>
      <c r="H348" s="9">
        <v>5919.58</v>
      </c>
      <c r="I348" s="9">
        <f t="shared" si="30"/>
        <v>1361.5</v>
      </c>
      <c r="J348" s="9">
        <f t="shared" si="31"/>
        <v>7281.08</v>
      </c>
      <c r="K348" s="6">
        <f t="shared" si="32"/>
        <v>45319</v>
      </c>
      <c r="L348" s="6">
        <v>45320</v>
      </c>
      <c r="M348" s="5">
        <f t="shared" si="33"/>
        <v>1</v>
      </c>
      <c r="N348" s="5">
        <f t="shared" si="34"/>
        <v>2024</v>
      </c>
      <c r="O348" s="42">
        <f t="shared" si="35"/>
        <v>5</v>
      </c>
    </row>
    <row r="349" spans="1:15" x14ac:dyDescent="0.2">
      <c r="A349" s="5">
        <v>348</v>
      </c>
      <c r="B349" s="6">
        <v>45290</v>
      </c>
      <c r="C349" s="7" t="s">
        <v>11</v>
      </c>
      <c r="D349" s="8">
        <v>12</v>
      </c>
      <c r="E349" s="5" t="str">
        <f>VLOOKUP(D349,Klienci!$B$2:$C$25,2,0)</f>
        <v>PPWD KATOWICE</v>
      </c>
      <c r="F349" s="5" t="str">
        <f>VLOOKUP(E349,Klienci!$C$2:$D$25,2,0)</f>
        <v>zakład przemysłowy</v>
      </c>
      <c r="G349" s="5" t="str">
        <f>VLOOKUP(E349,Klienci!$C$2:$E$25,3,0)</f>
        <v>południowy</v>
      </c>
      <c r="H349" s="9">
        <v>1009.02</v>
      </c>
      <c r="I349" s="9">
        <f t="shared" si="30"/>
        <v>232.07</v>
      </c>
      <c r="J349" s="9">
        <f t="shared" si="31"/>
        <v>1241.0899999999999</v>
      </c>
      <c r="K349" s="6">
        <f t="shared" si="32"/>
        <v>45304</v>
      </c>
      <c r="L349" s="6">
        <v>45305</v>
      </c>
      <c r="M349" s="5">
        <f t="shared" si="33"/>
        <v>1</v>
      </c>
      <c r="N349" s="5">
        <f t="shared" si="34"/>
        <v>2024</v>
      </c>
      <c r="O349" s="42">
        <f t="shared" si="35"/>
        <v>7</v>
      </c>
    </row>
    <row r="350" spans="1:15" x14ac:dyDescent="0.2">
      <c r="A350" s="5">
        <v>349</v>
      </c>
      <c r="B350" s="6">
        <v>45290</v>
      </c>
      <c r="C350" s="7" t="s">
        <v>11</v>
      </c>
      <c r="D350" s="8">
        <v>3</v>
      </c>
      <c r="E350" s="5" t="str">
        <f>VLOOKUP(D350,Klienci!$B$2:$C$25,2,0)</f>
        <v>WIGA SZCZECIN</v>
      </c>
      <c r="F350" s="5" t="str">
        <f>VLOOKUP(E350,Klienci!$C$2:$D$25,2,0)</f>
        <v>dealer autoryzowany</v>
      </c>
      <c r="G350" s="5" t="str">
        <f>VLOOKUP(E350,Klienci!$C$2:$E$25,3,0)</f>
        <v>północny</v>
      </c>
      <c r="H350" s="9">
        <v>7235.53</v>
      </c>
      <c r="I350" s="9">
        <f t="shared" si="30"/>
        <v>1664.17</v>
      </c>
      <c r="J350" s="9">
        <f t="shared" si="31"/>
        <v>8899.7000000000007</v>
      </c>
      <c r="K350" s="6">
        <f t="shared" si="32"/>
        <v>45321</v>
      </c>
      <c r="L350" s="6">
        <v>45330</v>
      </c>
      <c r="M350" s="5">
        <f t="shared" si="33"/>
        <v>9</v>
      </c>
      <c r="N350" s="5">
        <f t="shared" si="34"/>
        <v>2024</v>
      </c>
      <c r="O350" s="42">
        <f t="shared" si="35"/>
        <v>7</v>
      </c>
    </row>
    <row r="351" spans="1:15" x14ac:dyDescent="0.2">
      <c r="A351" s="5">
        <v>350</v>
      </c>
      <c r="B351" s="6">
        <v>45291</v>
      </c>
      <c r="C351" s="7" t="s">
        <v>12</v>
      </c>
      <c r="D351" s="8">
        <v>19</v>
      </c>
      <c r="E351" s="5" t="str">
        <f>VLOOKUP(D351,Klienci!$B$2:$C$25,2,0)</f>
        <v>E.JAGIELLO BYDGOSZCZ</v>
      </c>
      <c r="F351" s="5" t="str">
        <f>VLOOKUP(E351,Klienci!$C$2:$D$25,2,0)</f>
        <v>zakład przemysłowy</v>
      </c>
      <c r="G351" s="5" t="str">
        <f>VLOOKUP(E351,Klienci!$C$2:$E$25,3,0)</f>
        <v>północny</v>
      </c>
      <c r="H351" s="9">
        <v>1134.6600000000001</v>
      </c>
      <c r="I351" s="9">
        <f t="shared" si="30"/>
        <v>260.97000000000003</v>
      </c>
      <c r="J351" s="9">
        <f t="shared" si="31"/>
        <v>1395.63</v>
      </c>
      <c r="K351" s="6">
        <f t="shared" si="32"/>
        <v>45305</v>
      </c>
      <c r="L351" s="6">
        <v>45308</v>
      </c>
      <c r="M351" s="5">
        <f t="shared" si="33"/>
        <v>3</v>
      </c>
      <c r="N351" s="5">
        <f t="shared" si="34"/>
        <v>2024</v>
      </c>
      <c r="O351" s="42">
        <f t="shared" si="35"/>
        <v>1</v>
      </c>
    </row>
  </sheetData>
  <dataConsolidate/>
  <dataValidations count="1">
    <dataValidation type="date" operator="greaterThanOrEqual" allowBlank="1" showInputMessage="1" showErrorMessage="1" sqref="L2:L351" xr:uid="{7561F2C8-46ED-46D1-B595-91A8BDAA0E15}">
      <formula1>B2</formula1>
    </dataValidation>
  </dataValidations>
  <pageMargins left="0.74803149606299213" right="0.74803149606299213" top="0.98425196850393704" bottom="0.98425196850393704" header="0.51181102362204722" footer="0.51181102362204722"/>
  <pageSetup paperSize="9" scale="80" fitToHeight="0" orientation="landscape" r:id="rId1"/>
  <headerFooter alignWithMargins="0">
    <oddFooter>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3907-845E-43A7-B3EE-7BAFF0A98D04}">
  <dimension ref="A3:C30"/>
  <sheetViews>
    <sheetView workbookViewId="0">
      <selection activeCell="H34" sqref="H34"/>
    </sheetView>
  </sheetViews>
  <sheetFormatPr defaultRowHeight="15" x14ac:dyDescent="0.25"/>
  <cols>
    <col min="1" max="1" width="30.5703125" bestFit="1" customWidth="1"/>
    <col min="2" max="2" width="19.42578125" bestFit="1" customWidth="1"/>
    <col min="3" max="3" width="18.7109375" bestFit="1" customWidth="1"/>
  </cols>
  <sheetData>
    <row r="3" spans="1:3" x14ac:dyDescent="0.25">
      <c r="A3" s="44" t="s">
        <v>146</v>
      </c>
      <c r="B3" t="s">
        <v>147</v>
      </c>
      <c r="C3" t="s">
        <v>148</v>
      </c>
    </row>
    <row r="4" spans="1:3" x14ac:dyDescent="0.25">
      <c r="A4" s="45" t="s">
        <v>40</v>
      </c>
      <c r="B4" s="33">
        <v>140598.46</v>
      </c>
      <c r="C4" s="33">
        <v>114307.72</v>
      </c>
    </row>
    <row r="5" spans="1:3" x14ac:dyDescent="0.25">
      <c r="A5" s="46" t="s">
        <v>41</v>
      </c>
      <c r="B5" s="33">
        <v>7804.2199999999993</v>
      </c>
      <c r="C5" s="33">
        <v>6344.8899999999994</v>
      </c>
    </row>
    <row r="6" spans="1:3" x14ac:dyDescent="0.25">
      <c r="A6" s="46" t="s">
        <v>46</v>
      </c>
      <c r="B6" s="33">
        <v>8968.5600000000013</v>
      </c>
      <c r="C6" s="33">
        <v>7291.5199999999995</v>
      </c>
    </row>
    <row r="7" spans="1:3" x14ac:dyDescent="0.25">
      <c r="A7" s="46" t="s">
        <v>43</v>
      </c>
      <c r="B7" s="33">
        <v>35251.699999999997</v>
      </c>
      <c r="C7" s="33">
        <v>28659.920000000002</v>
      </c>
    </row>
    <row r="8" spans="1:3" x14ac:dyDescent="0.25">
      <c r="A8" s="46" t="s">
        <v>45</v>
      </c>
      <c r="B8" s="33">
        <v>5755.91</v>
      </c>
      <c r="C8" s="33">
        <v>4679.6000000000004</v>
      </c>
    </row>
    <row r="9" spans="1:3" x14ac:dyDescent="0.25">
      <c r="A9" s="46" t="s">
        <v>48</v>
      </c>
      <c r="B9" s="33">
        <v>3868.17</v>
      </c>
      <c r="C9" s="33">
        <v>3144.8500000000004</v>
      </c>
    </row>
    <row r="10" spans="1:3" x14ac:dyDescent="0.25">
      <c r="A10" s="46" t="s">
        <v>42</v>
      </c>
      <c r="B10" s="33">
        <v>3812.9700000000003</v>
      </c>
      <c r="C10" s="33">
        <v>3099.98</v>
      </c>
    </row>
    <row r="11" spans="1:3" x14ac:dyDescent="0.25">
      <c r="A11" s="46" t="s">
        <v>44</v>
      </c>
      <c r="B11" s="33">
        <v>13340.2</v>
      </c>
      <c r="C11" s="33">
        <v>10845.71</v>
      </c>
    </row>
    <row r="12" spans="1:3" x14ac:dyDescent="0.25">
      <c r="A12" s="46" t="s">
        <v>47</v>
      </c>
      <c r="B12" s="33">
        <v>12489.739999999998</v>
      </c>
      <c r="C12" s="33">
        <v>10154.259999999998</v>
      </c>
    </row>
    <row r="13" spans="1:3" x14ac:dyDescent="0.25">
      <c r="A13" s="46" t="s">
        <v>39</v>
      </c>
      <c r="B13" s="33">
        <v>20673.73</v>
      </c>
      <c r="C13" s="33">
        <v>16807.91</v>
      </c>
    </row>
    <row r="14" spans="1:3" x14ac:dyDescent="0.25">
      <c r="A14" s="46" t="s">
        <v>49</v>
      </c>
      <c r="B14" s="33">
        <v>7777.77</v>
      </c>
      <c r="C14" s="33">
        <v>6323.39</v>
      </c>
    </row>
    <row r="15" spans="1:3" x14ac:dyDescent="0.25">
      <c r="A15" s="46" t="s">
        <v>50</v>
      </c>
      <c r="B15" s="33">
        <v>20855.489999999998</v>
      </c>
      <c r="C15" s="33">
        <v>16955.689999999999</v>
      </c>
    </row>
    <row r="16" spans="1:3" x14ac:dyDescent="0.25">
      <c r="A16" s="45" t="s">
        <v>19</v>
      </c>
      <c r="B16" s="33">
        <v>2374917.9900000002</v>
      </c>
      <c r="C16" s="33">
        <v>1930827.6600000001</v>
      </c>
    </row>
    <row r="17" spans="1:3" x14ac:dyDescent="0.25">
      <c r="A17" s="46" t="s">
        <v>30</v>
      </c>
      <c r="B17" s="33">
        <v>425811.48000000004</v>
      </c>
      <c r="C17" s="33">
        <v>346188.21000000014</v>
      </c>
    </row>
    <row r="18" spans="1:3" x14ac:dyDescent="0.25">
      <c r="A18" s="46" t="s">
        <v>18</v>
      </c>
      <c r="B18" s="33">
        <v>130198.45999999999</v>
      </c>
      <c r="C18" s="33">
        <v>105852.41</v>
      </c>
    </row>
    <row r="19" spans="1:3" x14ac:dyDescent="0.25">
      <c r="A19" s="46" t="s">
        <v>25</v>
      </c>
      <c r="B19" s="33">
        <v>318929.01000000007</v>
      </c>
      <c r="C19" s="33">
        <v>259291.88</v>
      </c>
    </row>
    <row r="20" spans="1:3" x14ac:dyDescent="0.25">
      <c r="A20" s="46" t="s">
        <v>21</v>
      </c>
      <c r="B20" s="33">
        <v>218383.24999999997</v>
      </c>
      <c r="C20" s="33">
        <v>177547.37000000002</v>
      </c>
    </row>
    <row r="21" spans="1:3" x14ac:dyDescent="0.25">
      <c r="A21" s="46" t="s">
        <v>29</v>
      </c>
      <c r="B21" s="33">
        <v>349027.55999999994</v>
      </c>
      <c r="C21" s="33">
        <v>283762.24</v>
      </c>
    </row>
    <row r="22" spans="1:3" x14ac:dyDescent="0.25">
      <c r="A22" s="46" t="s">
        <v>23</v>
      </c>
      <c r="B22" s="33">
        <v>859516.71999999986</v>
      </c>
      <c r="C22" s="33">
        <v>698794.07</v>
      </c>
    </row>
    <row r="23" spans="1:3" x14ac:dyDescent="0.25">
      <c r="A23" s="46" t="s">
        <v>28</v>
      </c>
      <c r="B23" s="33">
        <v>73051.510000000009</v>
      </c>
      <c r="C23" s="33">
        <v>59391.479999999996</v>
      </c>
    </row>
    <row r="24" spans="1:3" x14ac:dyDescent="0.25">
      <c r="A24" s="45" t="s">
        <v>33</v>
      </c>
      <c r="B24" s="33">
        <v>411169.36</v>
      </c>
      <c r="C24" s="33">
        <v>334283.99</v>
      </c>
    </row>
    <row r="25" spans="1:3" x14ac:dyDescent="0.25">
      <c r="A25" s="46" t="s">
        <v>32</v>
      </c>
      <c r="B25" s="33">
        <v>146423.03999999998</v>
      </c>
      <c r="C25" s="33">
        <v>119043.09999999999</v>
      </c>
    </row>
    <row r="26" spans="1:3" x14ac:dyDescent="0.25">
      <c r="A26" s="46" t="s">
        <v>36</v>
      </c>
      <c r="B26" s="33">
        <v>66850.350000000006</v>
      </c>
      <c r="C26" s="33">
        <v>54349.89</v>
      </c>
    </row>
    <row r="27" spans="1:3" x14ac:dyDescent="0.25">
      <c r="A27" s="46" t="s">
        <v>37</v>
      </c>
      <c r="B27" s="33">
        <v>80190.05</v>
      </c>
      <c r="C27" s="33">
        <v>65195.14999999998</v>
      </c>
    </row>
    <row r="28" spans="1:3" x14ac:dyDescent="0.25">
      <c r="A28" s="46" t="s">
        <v>34</v>
      </c>
      <c r="B28" s="33">
        <v>72920.88</v>
      </c>
      <c r="C28" s="33">
        <v>59285.260000000009</v>
      </c>
    </row>
    <row r="29" spans="1:3" x14ac:dyDescent="0.25">
      <c r="A29" s="46" t="s">
        <v>35</v>
      </c>
      <c r="B29" s="33">
        <v>44785.039999999994</v>
      </c>
      <c r="C29" s="33">
        <v>36410.590000000004</v>
      </c>
    </row>
    <row r="30" spans="1:3" x14ac:dyDescent="0.25">
      <c r="A30" s="45" t="s">
        <v>65</v>
      </c>
      <c r="B30" s="33">
        <v>2926685.81</v>
      </c>
      <c r="C30" s="33">
        <v>2379419.37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2661-5B61-4A43-8F46-720C7C368F01}">
  <dimension ref="A3:Q248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30.7109375" bestFit="1" customWidth="1"/>
    <col min="2" max="2" width="25.140625" bestFit="1" customWidth="1"/>
    <col min="3" max="3" width="19" bestFit="1" customWidth="1"/>
    <col min="4" max="4" width="17.5703125" bestFit="1" customWidth="1"/>
    <col min="5" max="5" width="14.28515625" bestFit="1" customWidth="1"/>
    <col min="6" max="7" width="19.42578125" bestFit="1" customWidth="1"/>
    <col min="8" max="8" width="10.7109375" bestFit="1" customWidth="1"/>
    <col min="9" max="9" width="11.5703125" bestFit="1" customWidth="1"/>
    <col min="10" max="10" width="10.7109375" bestFit="1" customWidth="1"/>
    <col min="11" max="11" width="14.28515625" bestFit="1" customWidth="1"/>
    <col min="12" max="12" width="19.7109375" bestFit="1" customWidth="1"/>
    <col min="13" max="13" width="19.42578125" bestFit="1" customWidth="1"/>
    <col min="14" max="14" width="11.140625" bestFit="1" customWidth="1"/>
    <col min="15" max="15" width="11.5703125" bestFit="1" customWidth="1"/>
    <col min="16" max="16" width="11.140625" bestFit="1" customWidth="1"/>
    <col min="17" max="17" width="14.28515625" bestFit="1" customWidth="1"/>
  </cols>
  <sheetData>
    <row r="3" spans="1:17" x14ac:dyDescent="0.25">
      <c r="A3" s="44" t="s">
        <v>146</v>
      </c>
      <c r="B3" t="s">
        <v>151</v>
      </c>
      <c r="C3" t="s">
        <v>150</v>
      </c>
      <c r="D3" t="s">
        <v>395</v>
      </c>
      <c r="L3" s="44" t="s">
        <v>147</v>
      </c>
      <c r="M3" s="44" t="s">
        <v>149</v>
      </c>
    </row>
    <row r="4" spans="1:17" x14ac:dyDescent="0.25">
      <c r="A4" s="45" t="s">
        <v>40</v>
      </c>
      <c r="B4" s="47">
        <v>8.7878787878787872</v>
      </c>
      <c r="C4" s="48">
        <v>4.8040173767266568E-2</v>
      </c>
      <c r="D4" s="33">
        <v>254906.18</v>
      </c>
      <c r="L4" s="44" t="s">
        <v>146</v>
      </c>
      <c r="M4" t="s">
        <v>20</v>
      </c>
      <c r="N4" t="s">
        <v>24</v>
      </c>
      <c r="O4" t="s">
        <v>27</v>
      </c>
      <c r="P4" t="s">
        <v>22</v>
      </c>
      <c r="Q4" t="s">
        <v>65</v>
      </c>
    </row>
    <row r="5" spans="1:17" x14ac:dyDescent="0.25">
      <c r="A5" s="46" t="s">
        <v>41</v>
      </c>
      <c r="B5" s="47">
        <v>19.5</v>
      </c>
      <c r="C5" s="48">
        <v>2.6665707104838762E-3</v>
      </c>
      <c r="D5" s="33">
        <v>14149.109999999999</v>
      </c>
      <c r="L5" s="45" t="s">
        <v>152</v>
      </c>
      <c r="M5" s="47">
        <v>105934.76999999999</v>
      </c>
      <c r="N5" s="47">
        <v>127558.41</v>
      </c>
      <c r="O5" s="47">
        <v>15532.609999999999</v>
      </c>
      <c r="P5" s="47">
        <v>68989.760000000009</v>
      </c>
      <c r="Q5" s="47">
        <v>318015.55000000005</v>
      </c>
    </row>
    <row r="6" spans="1:17" x14ac:dyDescent="0.25">
      <c r="A6" s="46" t="s">
        <v>46</v>
      </c>
      <c r="B6" s="47">
        <v>-0.5</v>
      </c>
      <c r="C6" s="48">
        <v>3.0644114660628302E-3</v>
      </c>
      <c r="D6" s="33">
        <v>16260.080000000002</v>
      </c>
      <c r="L6" s="46" t="s">
        <v>164</v>
      </c>
      <c r="M6" s="47">
        <v>22648.9</v>
      </c>
      <c r="N6" s="47"/>
      <c r="O6" s="47"/>
      <c r="P6" s="47">
        <v>17652.39</v>
      </c>
      <c r="Q6" s="47">
        <v>40301.29</v>
      </c>
    </row>
    <row r="7" spans="1:17" x14ac:dyDescent="0.25">
      <c r="A7" s="46" t="s">
        <v>43</v>
      </c>
      <c r="B7" s="47">
        <v>11.2</v>
      </c>
      <c r="C7" s="48">
        <v>1.2044921698691554E-2</v>
      </c>
      <c r="D7" s="33">
        <v>63911.619999999995</v>
      </c>
      <c r="L7" s="46" t="s">
        <v>165</v>
      </c>
      <c r="M7" s="47"/>
      <c r="N7" s="47">
        <v>3826.03</v>
      </c>
      <c r="O7" s="47"/>
      <c r="P7" s="47">
        <v>22745.18</v>
      </c>
      <c r="Q7" s="47">
        <v>26571.21</v>
      </c>
    </row>
    <row r="8" spans="1:17" x14ac:dyDescent="0.25">
      <c r="A8" s="46" t="s">
        <v>45</v>
      </c>
      <c r="B8" s="47">
        <v>32</v>
      </c>
      <c r="C8" s="48">
        <v>1.9666982874061408E-3</v>
      </c>
      <c r="D8" s="33">
        <v>10435.51</v>
      </c>
      <c r="L8" s="46" t="s">
        <v>166</v>
      </c>
      <c r="M8" s="47"/>
      <c r="N8" s="47">
        <v>2047.97</v>
      </c>
      <c r="O8" s="47"/>
      <c r="P8" s="47"/>
      <c r="Q8" s="47">
        <v>2047.97</v>
      </c>
    </row>
    <row r="9" spans="1:17" x14ac:dyDescent="0.25">
      <c r="A9" s="46" t="s">
        <v>48</v>
      </c>
      <c r="B9" s="47">
        <v>-4</v>
      </c>
      <c r="C9" s="48">
        <v>1.3216879881077874E-3</v>
      </c>
      <c r="D9" s="33">
        <v>7013.02</v>
      </c>
      <c r="L9" s="46" t="s">
        <v>167</v>
      </c>
      <c r="M9" s="47"/>
      <c r="N9" s="47">
        <v>23656.79</v>
      </c>
      <c r="O9" s="47"/>
      <c r="P9" s="47">
        <v>17083.11</v>
      </c>
      <c r="Q9" s="47">
        <v>40739.9</v>
      </c>
    </row>
    <row r="10" spans="1:17" x14ac:dyDescent="0.25">
      <c r="A10" s="46" t="s">
        <v>42</v>
      </c>
      <c r="B10" s="47">
        <v>1</v>
      </c>
      <c r="C10" s="48">
        <v>1.3028304464042413E-3</v>
      </c>
      <c r="D10" s="33">
        <v>6912.9500000000007</v>
      </c>
      <c r="L10" s="46" t="s">
        <v>168</v>
      </c>
      <c r="M10" s="47">
        <v>1270.32</v>
      </c>
      <c r="N10" s="47">
        <v>3277.54</v>
      </c>
      <c r="O10" s="47"/>
      <c r="P10" s="47"/>
      <c r="Q10" s="47">
        <v>4547.8599999999997</v>
      </c>
    </row>
    <row r="11" spans="1:17" x14ac:dyDescent="0.25">
      <c r="A11" s="46" t="s">
        <v>44</v>
      </c>
      <c r="B11" s="47">
        <v>10</v>
      </c>
      <c r="C11" s="48">
        <v>4.5581330204939848E-3</v>
      </c>
      <c r="D11" s="33">
        <v>24185.91</v>
      </c>
      <c r="L11" s="46" t="s">
        <v>169</v>
      </c>
      <c r="M11" s="47"/>
      <c r="N11" s="47">
        <v>13510.57</v>
      </c>
      <c r="O11" s="47"/>
      <c r="P11" s="47"/>
      <c r="Q11" s="47">
        <v>13510.57</v>
      </c>
    </row>
    <row r="12" spans="1:17" x14ac:dyDescent="0.25">
      <c r="A12" s="46" t="s">
        <v>47</v>
      </c>
      <c r="B12" s="47">
        <v>1.6</v>
      </c>
      <c r="C12" s="48">
        <v>4.2675369159493708E-3</v>
      </c>
      <c r="D12" s="33">
        <v>22643.999999999996</v>
      </c>
      <c r="L12" s="46" t="s">
        <v>170</v>
      </c>
      <c r="M12" s="47">
        <v>16702.29</v>
      </c>
      <c r="N12" s="47">
        <v>9401.92</v>
      </c>
      <c r="O12" s="47"/>
      <c r="P12" s="47"/>
      <c r="Q12" s="47">
        <v>26104.21</v>
      </c>
    </row>
    <row r="13" spans="1:17" x14ac:dyDescent="0.25">
      <c r="A13" s="46" t="s">
        <v>39</v>
      </c>
      <c r="B13" s="47">
        <v>17.75</v>
      </c>
      <c r="C13" s="48">
        <v>7.0638703760741396E-3</v>
      </c>
      <c r="D13" s="33">
        <v>37481.64</v>
      </c>
      <c r="L13" s="46" t="s">
        <v>171</v>
      </c>
      <c r="M13" s="47">
        <v>2488.77</v>
      </c>
      <c r="N13" s="47">
        <v>7912.18</v>
      </c>
      <c r="O13" s="47"/>
      <c r="P13" s="47"/>
      <c r="Q13" s="47">
        <v>10400.950000000001</v>
      </c>
    </row>
    <row r="14" spans="1:17" x14ac:dyDescent="0.25">
      <c r="A14" s="46" t="s">
        <v>49</v>
      </c>
      <c r="B14" s="47">
        <v>8</v>
      </c>
      <c r="C14" s="48">
        <v>2.657534892640635E-3</v>
      </c>
      <c r="D14" s="33">
        <v>14101.16</v>
      </c>
      <c r="L14" s="46" t="s">
        <v>172</v>
      </c>
      <c r="M14" s="47"/>
      <c r="N14" s="47">
        <v>6218.07</v>
      </c>
      <c r="O14" s="47"/>
      <c r="P14" s="47"/>
      <c r="Q14" s="47">
        <v>6218.07</v>
      </c>
    </row>
    <row r="15" spans="1:17" x14ac:dyDescent="0.25">
      <c r="A15" s="46" t="s">
        <v>50</v>
      </c>
      <c r="B15" s="47">
        <v>4.875</v>
      </c>
      <c r="C15" s="48">
        <v>7.1259779649520093E-3</v>
      </c>
      <c r="D15" s="33">
        <v>37811.179999999993</v>
      </c>
      <c r="L15" s="46" t="s">
        <v>173</v>
      </c>
      <c r="M15" s="47"/>
      <c r="N15" s="47"/>
      <c r="O15" s="47">
        <v>2273.61</v>
      </c>
      <c r="P15" s="47">
        <v>2252.54</v>
      </c>
      <c r="Q15" s="47">
        <v>4526.1499999999996</v>
      </c>
    </row>
    <row r="16" spans="1:17" x14ac:dyDescent="0.25">
      <c r="A16" s="45" t="s">
        <v>19</v>
      </c>
      <c r="B16" s="47">
        <v>3.5186915887850465</v>
      </c>
      <c r="C16" s="48">
        <v>0.81147009406752868</v>
      </c>
      <c r="D16" s="33">
        <v>4305745.6500000004</v>
      </c>
      <c r="L16" s="46" t="s">
        <v>174</v>
      </c>
      <c r="M16" s="47"/>
      <c r="N16" s="47">
        <v>10681.970000000001</v>
      </c>
      <c r="O16" s="47"/>
      <c r="P16" s="47"/>
      <c r="Q16" s="47">
        <v>10681.970000000001</v>
      </c>
    </row>
    <row r="17" spans="1:17" x14ac:dyDescent="0.25">
      <c r="A17" s="46" t="s">
        <v>30</v>
      </c>
      <c r="B17" s="47">
        <v>5.4489795918367347</v>
      </c>
      <c r="C17" s="48">
        <v>0.14549272581571024</v>
      </c>
      <c r="D17" s="33">
        <v>771999.69000000018</v>
      </c>
      <c r="L17" s="46" t="s">
        <v>175</v>
      </c>
      <c r="M17" s="47">
        <v>13224.31</v>
      </c>
      <c r="N17" s="47"/>
      <c r="O17" s="47"/>
      <c r="P17" s="47"/>
      <c r="Q17" s="47">
        <v>13224.31</v>
      </c>
    </row>
    <row r="18" spans="1:17" x14ac:dyDescent="0.25">
      <c r="A18" s="46" t="s">
        <v>18</v>
      </c>
      <c r="B18" s="47">
        <v>-0.1</v>
      </c>
      <c r="C18" s="48">
        <v>4.4486655582702074E-2</v>
      </c>
      <c r="D18" s="33">
        <v>236050.87</v>
      </c>
      <c r="L18" s="46" t="s">
        <v>176</v>
      </c>
      <c r="M18" s="47">
        <v>8880.1299999999992</v>
      </c>
      <c r="N18" s="47"/>
      <c r="O18" s="47">
        <v>11965.509999999998</v>
      </c>
      <c r="P18" s="47"/>
      <c r="Q18" s="47">
        <v>20845.64</v>
      </c>
    </row>
    <row r="19" spans="1:17" x14ac:dyDescent="0.25">
      <c r="A19" s="46" t="s">
        <v>25</v>
      </c>
      <c r="B19" s="47">
        <v>0.76923076923076927</v>
      </c>
      <c r="C19" s="48">
        <v>0.10897275329821321</v>
      </c>
      <c r="D19" s="33">
        <v>578220.89000000013</v>
      </c>
      <c r="L19" s="46" t="s">
        <v>177</v>
      </c>
      <c r="M19" s="47">
        <v>8068.1</v>
      </c>
      <c r="N19" s="47">
        <v>23496.059999999998</v>
      </c>
      <c r="O19" s="47"/>
      <c r="P19" s="47"/>
      <c r="Q19" s="47">
        <v>31564.159999999996</v>
      </c>
    </row>
    <row r="20" spans="1:17" x14ac:dyDescent="0.25">
      <c r="A20" s="46" t="s">
        <v>21</v>
      </c>
      <c r="B20" s="47">
        <v>2.736842105263158</v>
      </c>
      <c r="C20" s="48">
        <v>7.4617939249607745E-2</v>
      </c>
      <c r="D20" s="33">
        <v>395930.62</v>
      </c>
      <c r="L20" s="46" t="s">
        <v>178</v>
      </c>
      <c r="M20" s="47"/>
      <c r="N20" s="47">
        <v>12985.289999999999</v>
      </c>
      <c r="O20" s="47"/>
      <c r="P20" s="47">
        <v>6362.74</v>
      </c>
      <c r="Q20" s="47">
        <v>19348.03</v>
      </c>
    </row>
    <row r="21" spans="1:17" x14ac:dyDescent="0.25">
      <c r="A21" s="46" t="s">
        <v>29</v>
      </c>
      <c r="B21" s="47">
        <v>0.36363636363636365</v>
      </c>
      <c r="C21" s="48">
        <v>0.11925692611302893</v>
      </c>
      <c r="D21" s="33">
        <v>632789.79999999993</v>
      </c>
      <c r="L21" s="46" t="s">
        <v>179</v>
      </c>
      <c r="M21" s="47"/>
      <c r="N21" s="47">
        <v>10544.02</v>
      </c>
      <c r="O21" s="47"/>
      <c r="P21" s="47"/>
      <c r="Q21" s="47">
        <v>10544.02</v>
      </c>
    </row>
    <row r="22" spans="1:17" x14ac:dyDescent="0.25">
      <c r="A22" s="46" t="s">
        <v>23</v>
      </c>
      <c r="B22" s="47">
        <v>5.0259740259740262</v>
      </c>
      <c r="C22" s="48">
        <v>0.29368260123056811</v>
      </c>
      <c r="D22" s="33">
        <v>1558310.7899999998</v>
      </c>
      <c r="L22" s="46" t="s">
        <v>180</v>
      </c>
      <c r="M22" s="47">
        <v>8049.61</v>
      </c>
      <c r="N22" s="47"/>
      <c r="O22" s="47">
        <v>1293.4899999999998</v>
      </c>
      <c r="P22" s="47">
        <v>2893.7999999999997</v>
      </c>
      <c r="Q22" s="47">
        <v>12236.899999999998</v>
      </c>
    </row>
    <row r="23" spans="1:17" x14ac:dyDescent="0.25">
      <c r="A23" s="46" t="s">
        <v>28</v>
      </c>
      <c r="B23" s="47">
        <v>2</v>
      </c>
      <c r="C23" s="48">
        <v>2.4960492777698101E-2</v>
      </c>
      <c r="D23" s="33">
        <v>132442.99</v>
      </c>
      <c r="L23" s="46" t="s">
        <v>181</v>
      </c>
      <c r="M23" s="47">
        <v>24602.34</v>
      </c>
      <c r="N23" s="47"/>
      <c r="O23" s="47"/>
      <c r="P23" s="47"/>
      <c r="Q23" s="47">
        <v>24602.34</v>
      </c>
    </row>
    <row r="24" spans="1:17" x14ac:dyDescent="0.25">
      <c r="A24" s="45" t="s">
        <v>33</v>
      </c>
      <c r="B24" s="47">
        <v>5.3571428571428568</v>
      </c>
      <c r="C24" s="48">
        <v>0.14048973216520455</v>
      </c>
      <c r="D24" s="33">
        <v>745453.34999999974</v>
      </c>
      <c r="L24" s="45" t="s">
        <v>153</v>
      </c>
      <c r="M24" s="47">
        <v>31585.659999999996</v>
      </c>
      <c r="N24" s="47">
        <v>146139.03</v>
      </c>
      <c r="O24" s="47"/>
      <c r="P24" s="47">
        <v>89348.46</v>
      </c>
      <c r="Q24" s="47">
        <v>267073.15000000002</v>
      </c>
    </row>
    <row r="25" spans="1:17" x14ac:dyDescent="0.25">
      <c r="A25" s="46" t="s">
        <v>32</v>
      </c>
      <c r="B25" s="47">
        <v>3</v>
      </c>
      <c r="C25" s="48">
        <v>5.003031474859345E-2</v>
      </c>
      <c r="D25" s="33">
        <v>265466.13999999996</v>
      </c>
      <c r="L25" s="46" t="s">
        <v>182</v>
      </c>
      <c r="M25" s="47">
        <v>10007.32</v>
      </c>
      <c r="N25" s="47">
        <v>19963.07</v>
      </c>
      <c r="O25" s="47"/>
      <c r="P25" s="47"/>
      <c r="Q25" s="47">
        <v>29970.39</v>
      </c>
    </row>
    <row r="26" spans="1:17" x14ac:dyDescent="0.25">
      <c r="A26" s="46" t="s">
        <v>36</v>
      </c>
      <c r="B26" s="47">
        <v>12.6</v>
      </c>
      <c r="C26" s="48">
        <v>2.2841660736753595E-2</v>
      </c>
      <c r="D26" s="33">
        <v>121200.24</v>
      </c>
      <c r="L26" s="46" t="s">
        <v>183</v>
      </c>
      <c r="M26" s="47"/>
      <c r="N26" s="47">
        <v>23174.239999999998</v>
      </c>
      <c r="O26" s="47"/>
      <c r="P26" s="47"/>
      <c r="Q26" s="47">
        <v>23174.239999999998</v>
      </c>
    </row>
    <row r="27" spans="1:17" x14ac:dyDescent="0.25">
      <c r="A27" s="46" t="s">
        <v>37</v>
      </c>
      <c r="B27" s="47">
        <v>12.9375</v>
      </c>
      <c r="C27" s="48">
        <v>2.7399604635478761E-2</v>
      </c>
      <c r="D27" s="33">
        <v>145385.19999999998</v>
      </c>
      <c r="L27" s="46" t="s">
        <v>184</v>
      </c>
      <c r="M27" s="47"/>
      <c r="N27" s="47">
        <v>8948.09</v>
      </c>
      <c r="O27" s="47"/>
      <c r="P27" s="47"/>
      <c r="Q27" s="47">
        <v>8948.09</v>
      </c>
    </row>
    <row r="28" spans="1:17" x14ac:dyDescent="0.25">
      <c r="A28" s="46" t="s">
        <v>34</v>
      </c>
      <c r="B28" s="47">
        <v>1.5714285714285714</v>
      </c>
      <c r="C28" s="48">
        <v>2.4915851634846522E-2</v>
      </c>
      <c r="D28" s="33">
        <v>132206.14000000001</v>
      </c>
      <c r="L28" s="46" t="s">
        <v>185</v>
      </c>
      <c r="M28" s="47">
        <v>2283.85</v>
      </c>
      <c r="N28" s="47">
        <v>766.19999999999993</v>
      </c>
      <c r="O28" s="47"/>
      <c r="P28" s="47"/>
      <c r="Q28" s="47">
        <v>3050.0499999999997</v>
      </c>
    </row>
    <row r="29" spans="1:17" x14ac:dyDescent="0.25">
      <c r="A29" s="46" t="s">
        <v>35</v>
      </c>
      <c r="B29" s="47">
        <v>0.8</v>
      </c>
      <c r="C29" s="48">
        <v>1.5302300409532258E-2</v>
      </c>
      <c r="D29" s="33">
        <v>81195.63</v>
      </c>
      <c r="L29" s="46" t="s">
        <v>186</v>
      </c>
      <c r="M29" s="47"/>
      <c r="N29" s="47">
        <v>14652.320000000002</v>
      </c>
      <c r="O29" s="47"/>
      <c r="P29" s="47"/>
      <c r="Q29" s="47">
        <v>14652.320000000002</v>
      </c>
    </row>
    <row r="30" spans="1:17" x14ac:dyDescent="0.25">
      <c r="A30" s="45" t="s">
        <v>65</v>
      </c>
      <c r="B30" s="47">
        <v>4.88</v>
      </c>
      <c r="C30" s="48">
        <v>1</v>
      </c>
      <c r="D30" s="33">
        <v>5306105.18</v>
      </c>
      <c r="L30" s="46" t="s">
        <v>187</v>
      </c>
      <c r="M30" s="47"/>
      <c r="N30" s="47"/>
      <c r="O30" s="47"/>
      <c r="P30" s="47">
        <v>21251.55</v>
      </c>
      <c r="Q30" s="47">
        <v>21251.55</v>
      </c>
    </row>
    <row r="31" spans="1:17" x14ac:dyDescent="0.25">
      <c r="L31" s="46" t="s">
        <v>188</v>
      </c>
      <c r="M31" s="47">
        <v>12266.429999999998</v>
      </c>
      <c r="N31" s="47"/>
      <c r="O31" s="47"/>
      <c r="P31" s="47"/>
      <c r="Q31" s="47">
        <v>12266.429999999998</v>
      </c>
    </row>
    <row r="32" spans="1:17" x14ac:dyDescent="0.25">
      <c r="L32" s="46" t="s">
        <v>189</v>
      </c>
      <c r="M32" s="47"/>
      <c r="N32" s="47">
        <v>23482.97</v>
      </c>
      <c r="O32" s="47"/>
      <c r="P32" s="47"/>
      <c r="Q32" s="47">
        <v>23482.97</v>
      </c>
    </row>
    <row r="33" spans="12:17" x14ac:dyDescent="0.25">
      <c r="L33" s="46" t="s">
        <v>190</v>
      </c>
      <c r="M33" s="47"/>
      <c r="N33" s="47">
        <v>11087.560000000001</v>
      </c>
      <c r="O33" s="47"/>
      <c r="P33" s="47"/>
      <c r="Q33" s="47">
        <v>11087.560000000001</v>
      </c>
    </row>
    <row r="34" spans="12:17" x14ac:dyDescent="0.25">
      <c r="L34" s="46" t="s">
        <v>191</v>
      </c>
      <c r="M34" s="47"/>
      <c r="N34" s="47">
        <v>18385.419999999998</v>
      </c>
      <c r="O34" s="47"/>
      <c r="P34" s="47"/>
      <c r="Q34" s="47">
        <v>18385.419999999998</v>
      </c>
    </row>
    <row r="35" spans="12:17" x14ac:dyDescent="0.25">
      <c r="L35" s="46" t="s">
        <v>192</v>
      </c>
      <c r="M35" s="47"/>
      <c r="N35" s="47">
        <v>13012.79</v>
      </c>
      <c r="O35" s="47"/>
      <c r="P35" s="47"/>
      <c r="Q35" s="47">
        <v>13012.79</v>
      </c>
    </row>
    <row r="36" spans="12:17" x14ac:dyDescent="0.25">
      <c r="L36" s="46" t="s">
        <v>193</v>
      </c>
      <c r="M36" s="47"/>
      <c r="N36" s="47"/>
      <c r="O36" s="47"/>
      <c r="P36" s="47">
        <v>5472.5</v>
      </c>
      <c r="Q36" s="47">
        <v>5472.5</v>
      </c>
    </row>
    <row r="37" spans="12:17" x14ac:dyDescent="0.25">
      <c r="L37" s="46" t="s">
        <v>194</v>
      </c>
      <c r="M37" s="47"/>
      <c r="N37" s="47">
        <v>5546.0499999999993</v>
      </c>
      <c r="O37" s="47"/>
      <c r="P37" s="47"/>
      <c r="Q37" s="47">
        <v>5546.0499999999993</v>
      </c>
    </row>
    <row r="38" spans="12:17" x14ac:dyDescent="0.25">
      <c r="L38" s="46" t="s">
        <v>195</v>
      </c>
      <c r="M38" s="47"/>
      <c r="N38" s="47">
        <v>7120.32</v>
      </c>
      <c r="O38" s="47"/>
      <c r="P38" s="47">
        <v>28276.11</v>
      </c>
      <c r="Q38" s="47">
        <v>35396.43</v>
      </c>
    </row>
    <row r="39" spans="12:17" x14ac:dyDescent="0.25">
      <c r="L39" s="46" t="s">
        <v>196</v>
      </c>
      <c r="M39" s="47"/>
      <c r="N39" s="47"/>
      <c r="O39" s="47"/>
      <c r="P39" s="47">
        <v>13897.16</v>
      </c>
      <c r="Q39" s="47">
        <v>13897.16</v>
      </c>
    </row>
    <row r="40" spans="12:17" x14ac:dyDescent="0.25">
      <c r="L40" s="46" t="s">
        <v>197</v>
      </c>
      <c r="M40" s="47">
        <v>7028.0599999999995</v>
      </c>
      <c r="N40" s="47"/>
      <c r="O40" s="47"/>
      <c r="P40" s="47"/>
      <c r="Q40" s="47">
        <v>7028.0599999999995</v>
      </c>
    </row>
    <row r="41" spans="12:17" x14ac:dyDescent="0.25">
      <c r="L41" s="46" t="s">
        <v>198</v>
      </c>
      <c r="M41" s="47"/>
      <c r="N41" s="47"/>
      <c r="O41" s="47"/>
      <c r="P41" s="47">
        <v>20451.14</v>
      </c>
      <c r="Q41" s="47">
        <v>20451.14</v>
      </c>
    </row>
    <row r="42" spans="12:17" x14ac:dyDescent="0.25">
      <c r="L42" s="45" t="s">
        <v>154</v>
      </c>
      <c r="M42" s="47">
        <v>51407.98</v>
      </c>
      <c r="N42" s="47">
        <v>90416.42</v>
      </c>
      <c r="O42" s="47">
        <v>5118.95</v>
      </c>
      <c r="P42" s="47">
        <v>53417.14</v>
      </c>
      <c r="Q42" s="47">
        <v>200360.49000000002</v>
      </c>
    </row>
    <row r="43" spans="12:17" x14ac:dyDescent="0.25">
      <c r="L43" s="46" t="s">
        <v>199</v>
      </c>
      <c r="M43" s="47">
        <v>8387.69</v>
      </c>
      <c r="N43" s="47">
        <v>5379.22</v>
      </c>
      <c r="O43" s="47"/>
      <c r="P43" s="47"/>
      <c r="Q43" s="47">
        <v>13766.91</v>
      </c>
    </row>
    <row r="44" spans="12:17" x14ac:dyDescent="0.25">
      <c r="L44" s="46" t="s">
        <v>200</v>
      </c>
      <c r="M44" s="47">
        <v>4176.0199999999995</v>
      </c>
      <c r="N44" s="47"/>
      <c r="O44" s="47"/>
      <c r="P44" s="47"/>
      <c r="Q44" s="47">
        <v>4176.0199999999995</v>
      </c>
    </row>
    <row r="45" spans="12:17" x14ac:dyDescent="0.25">
      <c r="L45" s="46" t="s">
        <v>201</v>
      </c>
      <c r="M45" s="47">
        <v>9844.15</v>
      </c>
      <c r="N45" s="47"/>
      <c r="O45" s="47"/>
      <c r="P45" s="47"/>
      <c r="Q45" s="47">
        <v>9844.15</v>
      </c>
    </row>
    <row r="46" spans="12:17" x14ac:dyDescent="0.25">
      <c r="L46" s="46" t="s">
        <v>202</v>
      </c>
      <c r="M46" s="47"/>
      <c r="N46" s="47">
        <v>8820.58</v>
      </c>
      <c r="O46" s="47"/>
      <c r="P46" s="47">
        <v>11448.42</v>
      </c>
      <c r="Q46" s="47">
        <v>20269</v>
      </c>
    </row>
    <row r="47" spans="12:17" x14ac:dyDescent="0.25">
      <c r="L47" s="46" t="s">
        <v>203</v>
      </c>
      <c r="M47" s="47"/>
      <c r="N47" s="47">
        <v>15676.050000000001</v>
      </c>
      <c r="O47" s="47"/>
      <c r="P47" s="47"/>
      <c r="Q47" s="47">
        <v>15676.050000000001</v>
      </c>
    </row>
    <row r="48" spans="12:17" x14ac:dyDescent="0.25">
      <c r="L48" s="46" t="s">
        <v>204</v>
      </c>
      <c r="M48" s="47"/>
      <c r="N48" s="47"/>
      <c r="O48" s="47">
        <v>1849.3899999999999</v>
      </c>
      <c r="P48" s="47"/>
      <c r="Q48" s="47">
        <v>1849.3899999999999</v>
      </c>
    </row>
    <row r="49" spans="12:17" x14ac:dyDescent="0.25">
      <c r="L49" s="46" t="s">
        <v>205</v>
      </c>
      <c r="M49" s="47"/>
      <c r="N49" s="47"/>
      <c r="O49" s="47"/>
      <c r="P49" s="47">
        <v>27049.15</v>
      </c>
      <c r="Q49" s="47">
        <v>27049.15</v>
      </c>
    </row>
    <row r="50" spans="12:17" x14ac:dyDescent="0.25">
      <c r="L50" s="46" t="s">
        <v>206</v>
      </c>
      <c r="M50" s="47"/>
      <c r="N50" s="47">
        <v>11384.710000000001</v>
      </c>
      <c r="O50" s="47"/>
      <c r="P50" s="47"/>
      <c r="Q50" s="47">
        <v>11384.710000000001</v>
      </c>
    </row>
    <row r="51" spans="12:17" x14ac:dyDescent="0.25">
      <c r="L51" s="46" t="s">
        <v>207</v>
      </c>
      <c r="M51" s="47"/>
      <c r="N51" s="47"/>
      <c r="O51" s="47"/>
      <c r="P51" s="47">
        <v>10029.719999999999</v>
      </c>
      <c r="Q51" s="47">
        <v>10029.719999999999</v>
      </c>
    </row>
    <row r="52" spans="12:17" x14ac:dyDescent="0.25">
      <c r="L52" s="46" t="s">
        <v>208</v>
      </c>
      <c r="M52" s="47">
        <v>11919.52</v>
      </c>
      <c r="N52" s="47">
        <v>15095.7</v>
      </c>
      <c r="O52" s="47"/>
      <c r="P52" s="47"/>
      <c r="Q52" s="47">
        <v>27015.22</v>
      </c>
    </row>
    <row r="53" spans="12:17" x14ac:dyDescent="0.25">
      <c r="L53" s="46" t="s">
        <v>209</v>
      </c>
      <c r="M53" s="47">
        <v>16494.310000000001</v>
      </c>
      <c r="N53" s="47"/>
      <c r="O53" s="47">
        <v>3269.56</v>
      </c>
      <c r="P53" s="47"/>
      <c r="Q53" s="47">
        <v>19763.870000000003</v>
      </c>
    </row>
    <row r="54" spans="12:17" x14ac:dyDescent="0.25">
      <c r="L54" s="46" t="s">
        <v>210</v>
      </c>
      <c r="M54" s="47"/>
      <c r="N54" s="47">
        <v>10085.130000000001</v>
      </c>
      <c r="O54" s="47"/>
      <c r="P54" s="47"/>
      <c r="Q54" s="47">
        <v>10085.130000000001</v>
      </c>
    </row>
    <row r="55" spans="12:17" x14ac:dyDescent="0.25">
      <c r="L55" s="46" t="s">
        <v>211</v>
      </c>
      <c r="M55" s="47"/>
      <c r="N55" s="47"/>
      <c r="O55" s="47"/>
      <c r="P55" s="47">
        <v>4889.8499999999995</v>
      </c>
      <c r="Q55" s="47">
        <v>4889.8499999999995</v>
      </c>
    </row>
    <row r="56" spans="12:17" x14ac:dyDescent="0.25">
      <c r="L56" s="46" t="s">
        <v>212</v>
      </c>
      <c r="M56" s="47"/>
      <c r="N56" s="47">
        <v>8468.119999999999</v>
      </c>
      <c r="O56" s="47"/>
      <c r="P56" s="47"/>
      <c r="Q56" s="47">
        <v>8468.119999999999</v>
      </c>
    </row>
    <row r="57" spans="12:17" x14ac:dyDescent="0.25">
      <c r="L57" s="46" t="s">
        <v>213</v>
      </c>
      <c r="M57" s="47">
        <v>586.29</v>
      </c>
      <c r="N57" s="47"/>
      <c r="O57" s="47"/>
      <c r="P57" s="47"/>
      <c r="Q57" s="47">
        <v>586.29</v>
      </c>
    </row>
    <row r="58" spans="12:17" x14ac:dyDescent="0.25">
      <c r="L58" s="46" t="s">
        <v>214</v>
      </c>
      <c r="M58" s="47"/>
      <c r="N58" s="47">
        <v>15506.91</v>
      </c>
      <c r="O58" s="47"/>
      <c r="P58" s="47"/>
      <c r="Q58" s="47">
        <v>15506.91</v>
      </c>
    </row>
    <row r="59" spans="12:17" x14ac:dyDescent="0.25">
      <c r="L59" s="45" t="s">
        <v>155</v>
      </c>
      <c r="M59" s="47">
        <v>38216.68</v>
      </c>
      <c r="N59" s="47">
        <v>75806.240000000005</v>
      </c>
      <c r="O59" s="47">
        <v>7417.09</v>
      </c>
      <c r="P59" s="47">
        <v>48555.45</v>
      </c>
      <c r="Q59" s="47">
        <v>169995.46</v>
      </c>
    </row>
    <row r="60" spans="12:17" x14ac:dyDescent="0.25">
      <c r="L60" s="46" t="s">
        <v>215</v>
      </c>
      <c r="M60" s="47">
        <v>3754.59</v>
      </c>
      <c r="N60" s="47"/>
      <c r="O60" s="47"/>
      <c r="P60" s="47"/>
      <c r="Q60" s="47">
        <v>3754.59</v>
      </c>
    </row>
    <row r="61" spans="12:17" x14ac:dyDescent="0.25">
      <c r="L61" s="46" t="s">
        <v>216</v>
      </c>
      <c r="M61" s="47"/>
      <c r="N61" s="47">
        <v>9359.09</v>
      </c>
      <c r="O61" s="47"/>
      <c r="P61" s="47"/>
      <c r="Q61" s="47">
        <v>9359.09</v>
      </c>
    </row>
    <row r="62" spans="12:17" x14ac:dyDescent="0.25">
      <c r="L62" s="46" t="s">
        <v>217</v>
      </c>
      <c r="M62" s="47">
        <v>3993.16</v>
      </c>
      <c r="N62" s="47"/>
      <c r="O62" s="47"/>
      <c r="P62" s="47"/>
      <c r="Q62" s="47">
        <v>3993.16</v>
      </c>
    </row>
    <row r="63" spans="12:17" x14ac:dyDescent="0.25">
      <c r="L63" s="46" t="s">
        <v>218</v>
      </c>
      <c r="M63" s="47"/>
      <c r="N63" s="47"/>
      <c r="O63" s="47"/>
      <c r="P63" s="47">
        <v>5373.22</v>
      </c>
      <c r="Q63" s="47">
        <v>5373.22</v>
      </c>
    </row>
    <row r="64" spans="12:17" x14ac:dyDescent="0.25">
      <c r="L64" s="46" t="s">
        <v>219</v>
      </c>
      <c r="M64" s="47"/>
      <c r="N64" s="47"/>
      <c r="O64" s="47"/>
      <c r="P64" s="47">
        <v>24372.89</v>
      </c>
      <c r="Q64" s="47">
        <v>24372.89</v>
      </c>
    </row>
    <row r="65" spans="12:17" x14ac:dyDescent="0.25">
      <c r="L65" s="46" t="s">
        <v>220</v>
      </c>
      <c r="M65" s="47">
        <v>861.74</v>
      </c>
      <c r="N65" s="47"/>
      <c r="O65" s="47"/>
      <c r="P65" s="47"/>
      <c r="Q65" s="47">
        <v>861.74</v>
      </c>
    </row>
    <row r="66" spans="12:17" x14ac:dyDescent="0.25">
      <c r="L66" s="46" t="s">
        <v>221</v>
      </c>
      <c r="M66" s="47"/>
      <c r="N66" s="47"/>
      <c r="O66" s="47"/>
      <c r="P66" s="47">
        <v>11973.59</v>
      </c>
      <c r="Q66" s="47">
        <v>11973.59</v>
      </c>
    </row>
    <row r="67" spans="12:17" x14ac:dyDescent="0.25">
      <c r="L67" s="46" t="s">
        <v>222</v>
      </c>
      <c r="M67" s="47"/>
      <c r="N67" s="47">
        <v>11774.49</v>
      </c>
      <c r="O67" s="47"/>
      <c r="P67" s="47"/>
      <c r="Q67" s="47">
        <v>11774.49</v>
      </c>
    </row>
    <row r="68" spans="12:17" x14ac:dyDescent="0.25">
      <c r="L68" s="46" t="s">
        <v>223</v>
      </c>
      <c r="M68" s="47">
        <v>1729.5</v>
      </c>
      <c r="N68" s="47"/>
      <c r="O68" s="47"/>
      <c r="P68" s="47"/>
      <c r="Q68" s="47">
        <v>1729.5</v>
      </c>
    </row>
    <row r="69" spans="12:17" x14ac:dyDescent="0.25">
      <c r="L69" s="46" t="s">
        <v>224</v>
      </c>
      <c r="M69" s="47">
        <v>1842.98</v>
      </c>
      <c r="N69" s="47">
        <v>23522.33</v>
      </c>
      <c r="O69" s="47"/>
      <c r="P69" s="47"/>
      <c r="Q69" s="47">
        <v>25365.31</v>
      </c>
    </row>
    <row r="70" spans="12:17" x14ac:dyDescent="0.25">
      <c r="L70" s="46" t="s">
        <v>225</v>
      </c>
      <c r="M70" s="47"/>
      <c r="N70" s="47"/>
      <c r="O70" s="47"/>
      <c r="P70" s="47">
        <v>6835.75</v>
      </c>
      <c r="Q70" s="47">
        <v>6835.75</v>
      </c>
    </row>
    <row r="71" spans="12:17" x14ac:dyDescent="0.25">
      <c r="L71" s="46" t="s">
        <v>226</v>
      </c>
      <c r="M71" s="47">
        <v>13484.97</v>
      </c>
      <c r="N71" s="47"/>
      <c r="O71" s="47"/>
      <c r="P71" s="47"/>
      <c r="Q71" s="47">
        <v>13484.97</v>
      </c>
    </row>
    <row r="72" spans="12:17" x14ac:dyDescent="0.25">
      <c r="L72" s="46" t="s">
        <v>227</v>
      </c>
      <c r="M72" s="47"/>
      <c r="N72" s="47">
        <v>11059.199999999999</v>
      </c>
      <c r="O72" s="47"/>
      <c r="P72" s="47"/>
      <c r="Q72" s="47">
        <v>11059.199999999999</v>
      </c>
    </row>
    <row r="73" spans="12:17" x14ac:dyDescent="0.25">
      <c r="L73" s="46" t="s">
        <v>228</v>
      </c>
      <c r="M73" s="47"/>
      <c r="N73" s="47">
        <v>7207.25</v>
      </c>
      <c r="O73" s="47"/>
      <c r="P73" s="47"/>
      <c r="Q73" s="47">
        <v>7207.25</v>
      </c>
    </row>
    <row r="74" spans="12:17" x14ac:dyDescent="0.25">
      <c r="L74" s="46" t="s">
        <v>229</v>
      </c>
      <c r="M74" s="47">
        <v>12549.740000000002</v>
      </c>
      <c r="N74" s="47"/>
      <c r="O74" s="47"/>
      <c r="P74" s="47"/>
      <c r="Q74" s="47">
        <v>12549.740000000002</v>
      </c>
    </row>
    <row r="75" spans="12:17" x14ac:dyDescent="0.25">
      <c r="L75" s="46" t="s">
        <v>230</v>
      </c>
      <c r="M75" s="47"/>
      <c r="N75" s="47">
        <v>12883.880000000001</v>
      </c>
      <c r="O75" s="47"/>
      <c r="P75" s="47"/>
      <c r="Q75" s="47">
        <v>12883.880000000001</v>
      </c>
    </row>
    <row r="76" spans="12:17" x14ac:dyDescent="0.25">
      <c r="L76" s="46" t="s">
        <v>231</v>
      </c>
      <c r="M76" s="47"/>
      <c r="N76" s="47"/>
      <c r="O76" s="47">
        <v>5755.8</v>
      </c>
      <c r="P76" s="47"/>
      <c r="Q76" s="47">
        <v>5755.8</v>
      </c>
    </row>
    <row r="77" spans="12:17" x14ac:dyDescent="0.25">
      <c r="L77" s="46" t="s">
        <v>232</v>
      </c>
      <c r="M77" s="47"/>
      <c r="N77" s="47"/>
      <c r="O77" s="47">
        <v>1661.29</v>
      </c>
      <c r="P77" s="47"/>
      <c r="Q77" s="47">
        <v>1661.29</v>
      </c>
    </row>
    <row r="78" spans="12:17" x14ac:dyDescent="0.25">
      <c r="L78" s="45" t="s">
        <v>156</v>
      </c>
      <c r="M78" s="47">
        <v>90903.42</v>
      </c>
      <c r="N78" s="47">
        <v>108582.12</v>
      </c>
      <c r="O78" s="47">
        <v>44686.46</v>
      </c>
      <c r="P78" s="47">
        <v>18475.77</v>
      </c>
      <c r="Q78" s="47">
        <v>262647.77</v>
      </c>
    </row>
    <row r="79" spans="12:17" x14ac:dyDescent="0.25">
      <c r="L79" s="46" t="s">
        <v>233</v>
      </c>
      <c r="M79" s="47">
        <v>2602.41</v>
      </c>
      <c r="N79" s="47"/>
      <c r="O79" s="47"/>
      <c r="P79" s="47"/>
      <c r="Q79" s="47">
        <v>2602.41</v>
      </c>
    </row>
    <row r="80" spans="12:17" x14ac:dyDescent="0.25">
      <c r="L80" s="46" t="s">
        <v>234</v>
      </c>
      <c r="M80" s="47"/>
      <c r="N80" s="47">
        <v>12588.199999999999</v>
      </c>
      <c r="O80" s="47"/>
      <c r="P80" s="47"/>
      <c r="Q80" s="47">
        <v>12588.199999999999</v>
      </c>
    </row>
    <row r="81" spans="12:17" x14ac:dyDescent="0.25">
      <c r="L81" s="46" t="s">
        <v>235</v>
      </c>
      <c r="M81" s="47"/>
      <c r="N81" s="47">
        <v>13130.59</v>
      </c>
      <c r="O81" s="47"/>
      <c r="P81" s="47"/>
      <c r="Q81" s="47">
        <v>13130.59</v>
      </c>
    </row>
    <row r="82" spans="12:17" x14ac:dyDescent="0.25">
      <c r="L82" s="46" t="s">
        <v>236</v>
      </c>
      <c r="M82" s="47"/>
      <c r="N82" s="47">
        <v>11393.02</v>
      </c>
      <c r="O82" s="47"/>
      <c r="P82" s="47">
        <v>6208.18</v>
      </c>
      <c r="Q82" s="47">
        <v>17601.2</v>
      </c>
    </row>
    <row r="83" spans="12:17" x14ac:dyDescent="0.25">
      <c r="L83" s="46" t="s">
        <v>237</v>
      </c>
      <c r="M83" s="47">
        <v>14451.26</v>
      </c>
      <c r="N83" s="47"/>
      <c r="O83" s="47"/>
      <c r="P83" s="47"/>
      <c r="Q83" s="47">
        <v>14451.26</v>
      </c>
    </row>
    <row r="84" spans="12:17" x14ac:dyDescent="0.25">
      <c r="L84" s="46" t="s">
        <v>238</v>
      </c>
      <c r="M84" s="47"/>
      <c r="N84" s="47"/>
      <c r="O84" s="47">
        <v>2206.88</v>
      </c>
      <c r="P84" s="47"/>
      <c r="Q84" s="47">
        <v>2206.88</v>
      </c>
    </row>
    <row r="85" spans="12:17" x14ac:dyDescent="0.25">
      <c r="L85" s="46" t="s">
        <v>239</v>
      </c>
      <c r="M85" s="47"/>
      <c r="N85" s="47">
        <v>12159.58</v>
      </c>
      <c r="O85" s="47">
        <v>2715.02</v>
      </c>
      <c r="P85" s="47"/>
      <c r="Q85" s="47">
        <v>14874.6</v>
      </c>
    </row>
    <row r="86" spans="12:17" x14ac:dyDescent="0.25">
      <c r="L86" s="46" t="s">
        <v>240</v>
      </c>
      <c r="M86" s="47"/>
      <c r="N86" s="47">
        <v>11541.11</v>
      </c>
      <c r="O86" s="47"/>
      <c r="P86" s="47"/>
      <c r="Q86" s="47">
        <v>11541.11</v>
      </c>
    </row>
    <row r="87" spans="12:17" x14ac:dyDescent="0.25">
      <c r="L87" s="46" t="s">
        <v>241</v>
      </c>
      <c r="M87" s="47">
        <v>12009.49</v>
      </c>
      <c r="N87" s="47"/>
      <c r="O87" s="47"/>
      <c r="P87" s="47"/>
      <c r="Q87" s="47">
        <v>12009.49</v>
      </c>
    </row>
    <row r="88" spans="12:17" x14ac:dyDescent="0.25">
      <c r="L88" s="46" t="s">
        <v>242</v>
      </c>
      <c r="M88" s="47">
        <v>27495.090000000004</v>
      </c>
      <c r="N88" s="47">
        <v>2358.64</v>
      </c>
      <c r="O88" s="47"/>
      <c r="P88" s="47"/>
      <c r="Q88" s="47">
        <v>29853.730000000003</v>
      </c>
    </row>
    <row r="89" spans="12:17" x14ac:dyDescent="0.25">
      <c r="L89" s="46" t="s">
        <v>243</v>
      </c>
      <c r="M89" s="47"/>
      <c r="N89" s="47">
        <v>7339.08</v>
      </c>
      <c r="O89" s="47"/>
      <c r="P89" s="47"/>
      <c r="Q89" s="47">
        <v>7339.08</v>
      </c>
    </row>
    <row r="90" spans="12:17" x14ac:dyDescent="0.25">
      <c r="L90" s="46" t="s">
        <v>244</v>
      </c>
      <c r="M90" s="47"/>
      <c r="N90" s="47">
        <v>7769.12</v>
      </c>
      <c r="O90" s="47"/>
      <c r="P90" s="47"/>
      <c r="Q90" s="47">
        <v>7769.12</v>
      </c>
    </row>
    <row r="91" spans="12:17" x14ac:dyDescent="0.25">
      <c r="L91" s="46" t="s">
        <v>245</v>
      </c>
      <c r="M91" s="47"/>
      <c r="N91" s="47">
        <v>10027.85</v>
      </c>
      <c r="O91" s="47"/>
      <c r="P91" s="47"/>
      <c r="Q91" s="47">
        <v>10027.85</v>
      </c>
    </row>
    <row r="92" spans="12:17" x14ac:dyDescent="0.25">
      <c r="L92" s="46" t="s">
        <v>246</v>
      </c>
      <c r="M92" s="47">
        <v>8530.16</v>
      </c>
      <c r="N92" s="47"/>
      <c r="O92" s="47"/>
      <c r="P92" s="47"/>
      <c r="Q92" s="47">
        <v>8530.16</v>
      </c>
    </row>
    <row r="93" spans="12:17" x14ac:dyDescent="0.25">
      <c r="L93" s="46" t="s">
        <v>247</v>
      </c>
      <c r="M93" s="47"/>
      <c r="N93" s="47">
        <v>9026.64</v>
      </c>
      <c r="O93" s="47"/>
      <c r="P93" s="47"/>
      <c r="Q93" s="47">
        <v>9026.64</v>
      </c>
    </row>
    <row r="94" spans="12:17" x14ac:dyDescent="0.25">
      <c r="L94" s="46" t="s">
        <v>248</v>
      </c>
      <c r="M94" s="47"/>
      <c r="N94" s="47">
        <v>1183.1399999999999</v>
      </c>
      <c r="O94" s="47"/>
      <c r="P94" s="47"/>
      <c r="Q94" s="47">
        <v>1183.1399999999999</v>
      </c>
    </row>
    <row r="95" spans="12:17" x14ac:dyDescent="0.25">
      <c r="L95" s="46" t="s">
        <v>249</v>
      </c>
      <c r="M95" s="47"/>
      <c r="N95" s="47"/>
      <c r="O95" s="47"/>
      <c r="P95" s="47">
        <v>12267.59</v>
      </c>
      <c r="Q95" s="47">
        <v>12267.59</v>
      </c>
    </row>
    <row r="96" spans="12:17" x14ac:dyDescent="0.25">
      <c r="L96" s="46" t="s">
        <v>250</v>
      </c>
      <c r="M96" s="47"/>
      <c r="N96" s="47">
        <v>1181.19</v>
      </c>
      <c r="O96" s="47"/>
      <c r="P96" s="47"/>
      <c r="Q96" s="47">
        <v>1181.19</v>
      </c>
    </row>
    <row r="97" spans="12:17" x14ac:dyDescent="0.25">
      <c r="L97" s="46" t="s">
        <v>251</v>
      </c>
      <c r="M97" s="47">
        <v>15407.62</v>
      </c>
      <c r="N97" s="47">
        <v>3391.48</v>
      </c>
      <c r="O97" s="47"/>
      <c r="P97" s="47"/>
      <c r="Q97" s="47">
        <v>18799.100000000002</v>
      </c>
    </row>
    <row r="98" spans="12:17" x14ac:dyDescent="0.25">
      <c r="L98" s="46" t="s">
        <v>252</v>
      </c>
      <c r="M98" s="47">
        <v>10407.390000000001</v>
      </c>
      <c r="N98" s="47">
        <v>4648.1099999999997</v>
      </c>
      <c r="O98" s="47"/>
      <c r="P98" s="47"/>
      <c r="Q98" s="47">
        <v>15055.5</v>
      </c>
    </row>
    <row r="99" spans="12:17" x14ac:dyDescent="0.25">
      <c r="L99" s="46" t="s">
        <v>253</v>
      </c>
      <c r="M99" s="47"/>
      <c r="N99" s="47"/>
      <c r="O99" s="47">
        <v>17053.79</v>
      </c>
      <c r="P99" s="47"/>
      <c r="Q99" s="47">
        <v>17053.79</v>
      </c>
    </row>
    <row r="100" spans="12:17" x14ac:dyDescent="0.25">
      <c r="L100" s="46" t="s">
        <v>254</v>
      </c>
      <c r="M100" s="47"/>
      <c r="N100" s="47"/>
      <c r="O100" s="47">
        <v>10903.37</v>
      </c>
      <c r="P100" s="47"/>
      <c r="Q100" s="47">
        <v>10903.37</v>
      </c>
    </row>
    <row r="101" spans="12:17" x14ac:dyDescent="0.25">
      <c r="L101" s="46" t="s">
        <v>255</v>
      </c>
      <c r="M101" s="47"/>
      <c r="N101" s="47">
        <v>844.37</v>
      </c>
      <c r="O101" s="47">
        <v>5618.41</v>
      </c>
      <c r="P101" s="47"/>
      <c r="Q101" s="47">
        <v>6462.78</v>
      </c>
    </row>
    <row r="102" spans="12:17" x14ac:dyDescent="0.25">
      <c r="L102" s="46" t="s">
        <v>256</v>
      </c>
      <c r="M102" s="47"/>
      <c r="N102" s="47"/>
      <c r="O102" s="47">
        <v>6188.99</v>
      </c>
      <c r="P102" s="47"/>
      <c r="Q102" s="47">
        <v>6188.99</v>
      </c>
    </row>
    <row r="103" spans="12:17" x14ac:dyDescent="0.25">
      <c r="L103" s="45" t="s">
        <v>157</v>
      </c>
      <c r="M103" s="47">
        <v>46307.579999999994</v>
      </c>
      <c r="N103" s="47">
        <v>195658.68</v>
      </c>
      <c r="O103" s="47">
        <v>25495.17</v>
      </c>
      <c r="P103" s="47">
        <v>80946.740000000005</v>
      </c>
      <c r="Q103" s="47">
        <v>348408.17</v>
      </c>
    </row>
    <row r="104" spans="12:17" x14ac:dyDescent="0.25">
      <c r="L104" s="46" t="s">
        <v>257</v>
      </c>
      <c r="M104" s="47">
        <v>3910.3100000000004</v>
      </c>
      <c r="N104" s="47">
        <v>8952.0600000000013</v>
      </c>
      <c r="O104" s="47"/>
      <c r="P104" s="47"/>
      <c r="Q104" s="47">
        <v>12862.370000000003</v>
      </c>
    </row>
    <row r="105" spans="12:17" x14ac:dyDescent="0.25">
      <c r="L105" s="46" t="s">
        <v>258</v>
      </c>
      <c r="M105" s="47">
        <v>12575.5</v>
      </c>
      <c r="N105" s="47">
        <v>23545.940000000002</v>
      </c>
      <c r="O105" s="47"/>
      <c r="P105" s="47">
        <v>19011.590000000004</v>
      </c>
      <c r="Q105" s="47">
        <v>55133.030000000006</v>
      </c>
    </row>
    <row r="106" spans="12:17" x14ac:dyDescent="0.25">
      <c r="L106" s="46" t="s">
        <v>259</v>
      </c>
      <c r="M106" s="47"/>
      <c r="N106" s="47">
        <v>13093.080000000002</v>
      </c>
      <c r="O106" s="47"/>
      <c r="P106" s="47"/>
      <c r="Q106" s="47">
        <v>13093.080000000002</v>
      </c>
    </row>
    <row r="107" spans="12:17" x14ac:dyDescent="0.25">
      <c r="L107" s="46" t="s">
        <v>260</v>
      </c>
      <c r="M107" s="47">
        <v>11777.19</v>
      </c>
      <c r="N107" s="47">
        <v>30547.53</v>
      </c>
      <c r="O107" s="47"/>
      <c r="P107" s="47"/>
      <c r="Q107" s="47">
        <v>42324.72</v>
      </c>
    </row>
    <row r="108" spans="12:17" x14ac:dyDescent="0.25">
      <c r="L108" s="46" t="s">
        <v>261</v>
      </c>
      <c r="M108" s="47">
        <v>3035.92</v>
      </c>
      <c r="N108" s="47">
        <v>19520.11</v>
      </c>
      <c r="O108" s="47"/>
      <c r="P108" s="47"/>
      <c r="Q108" s="47">
        <v>22556.03</v>
      </c>
    </row>
    <row r="109" spans="12:17" x14ac:dyDescent="0.25">
      <c r="L109" s="46" t="s">
        <v>262</v>
      </c>
      <c r="M109" s="47"/>
      <c r="N109" s="47">
        <v>17838.72</v>
      </c>
      <c r="O109" s="47">
        <v>6690.6</v>
      </c>
      <c r="P109" s="47"/>
      <c r="Q109" s="47">
        <v>24529.32</v>
      </c>
    </row>
    <row r="110" spans="12:17" x14ac:dyDescent="0.25">
      <c r="L110" s="46" t="s">
        <v>263</v>
      </c>
      <c r="M110" s="47"/>
      <c r="N110" s="47">
        <v>18117.87</v>
      </c>
      <c r="O110" s="47"/>
      <c r="P110" s="47"/>
      <c r="Q110" s="47">
        <v>18117.87</v>
      </c>
    </row>
    <row r="111" spans="12:17" x14ac:dyDescent="0.25">
      <c r="L111" s="46" t="s">
        <v>264</v>
      </c>
      <c r="M111" s="47"/>
      <c r="N111" s="47">
        <v>9936.41</v>
      </c>
      <c r="O111" s="47"/>
      <c r="P111" s="47"/>
      <c r="Q111" s="47">
        <v>9936.41</v>
      </c>
    </row>
    <row r="112" spans="12:17" x14ac:dyDescent="0.25">
      <c r="L112" s="46" t="s">
        <v>265</v>
      </c>
      <c r="M112" s="47"/>
      <c r="N112" s="47">
        <v>22393.690000000002</v>
      </c>
      <c r="O112" s="47"/>
      <c r="P112" s="47"/>
      <c r="Q112" s="47">
        <v>22393.690000000002</v>
      </c>
    </row>
    <row r="113" spans="12:17" x14ac:dyDescent="0.25">
      <c r="L113" s="46" t="s">
        <v>266</v>
      </c>
      <c r="M113" s="47">
        <v>4456.43</v>
      </c>
      <c r="N113" s="47">
        <v>16013.3</v>
      </c>
      <c r="O113" s="47"/>
      <c r="P113" s="47"/>
      <c r="Q113" s="47">
        <v>20469.73</v>
      </c>
    </row>
    <row r="114" spans="12:17" x14ac:dyDescent="0.25">
      <c r="L114" s="46" t="s">
        <v>267</v>
      </c>
      <c r="M114" s="47"/>
      <c r="N114" s="47"/>
      <c r="O114" s="47">
        <v>5751.68</v>
      </c>
      <c r="P114" s="47"/>
      <c r="Q114" s="47">
        <v>5751.68</v>
      </c>
    </row>
    <row r="115" spans="12:17" x14ac:dyDescent="0.25">
      <c r="L115" s="46" t="s">
        <v>268</v>
      </c>
      <c r="M115" s="47"/>
      <c r="N115" s="47"/>
      <c r="O115" s="47">
        <v>3040.89</v>
      </c>
      <c r="P115" s="47">
        <v>4264.43</v>
      </c>
      <c r="Q115" s="47">
        <v>7305.32</v>
      </c>
    </row>
    <row r="116" spans="12:17" x14ac:dyDescent="0.25">
      <c r="L116" s="46" t="s">
        <v>269</v>
      </c>
      <c r="M116" s="47"/>
      <c r="N116" s="47">
        <v>5076.1200000000008</v>
      </c>
      <c r="O116" s="47"/>
      <c r="P116" s="47"/>
      <c r="Q116" s="47">
        <v>5076.1200000000008</v>
      </c>
    </row>
    <row r="117" spans="12:17" x14ac:dyDescent="0.25">
      <c r="L117" s="46" t="s">
        <v>270</v>
      </c>
      <c r="M117" s="47"/>
      <c r="N117" s="47"/>
      <c r="O117" s="47">
        <v>6347.4</v>
      </c>
      <c r="P117" s="47">
        <v>26937.95</v>
      </c>
      <c r="Q117" s="47">
        <v>33285.35</v>
      </c>
    </row>
    <row r="118" spans="12:17" x14ac:dyDescent="0.25">
      <c r="L118" s="46" t="s">
        <v>271</v>
      </c>
      <c r="M118" s="47">
        <v>4156.75</v>
      </c>
      <c r="N118" s="47">
        <v>10623.85</v>
      </c>
      <c r="O118" s="47"/>
      <c r="P118" s="47"/>
      <c r="Q118" s="47">
        <v>14780.6</v>
      </c>
    </row>
    <row r="119" spans="12:17" x14ac:dyDescent="0.25">
      <c r="L119" s="46" t="s">
        <v>272</v>
      </c>
      <c r="M119" s="47"/>
      <c r="N119" s="47"/>
      <c r="O119" s="47"/>
      <c r="P119" s="47">
        <v>3604.0499999999997</v>
      </c>
      <c r="Q119" s="47">
        <v>3604.0499999999997</v>
      </c>
    </row>
    <row r="120" spans="12:17" x14ac:dyDescent="0.25">
      <c r="L120" s="46" t="s">
        <v>273</v>
      </c>
      <c r="M120" s="47"/>
      <c r="N120" s="47"/>
      <c r="O120" s="47"/>
      <c r="P120" s="47">
        <v>27128.720000000001</v>
      </c>
      <c r="Q120" s="47">
        <v>27128.720000000001</v>
      </c>
    </row>
    <row r="121" spans="12:17" x14ac:dyDescent="0.25">
      <c r="L121" s="46" t="s">
        <v>274</v>
      </c>
      <c r="M121" s="47">
        <v>5168.71</v>
      </c>
      <c r="N121" s="47"/>
      <c r="O121" s="47"/>
      <c r="P121" s="47"/>
      <c r="Q121" s="47">
        <v>5168.71</v>
      </c>
    </row>
    <row r="122" spans="12:17" x14ac:dyDescent="0.25">
      <c r="L122" s="46" t="s">
        <v>275</v>
      </c>
      <c r="M122" s="47">
        <v>1226.77</v>
      </c>
      <c r="N122" s="47"/>
      <c r="O122" s="47">
        <v>3664.6</v>
      </c>
      <c r="P122" s="47"/>
      <c r="Q122" s="47">
        <v>4891.37</v>
      </c>
    </row>
    <row r="123" spans="12:17" x14ac:dyDescent="0.25">
      <c r="L123" s="45" t="s">
        <v>158</v>
      </c>
      <c r="M123" s="47">
        <v>49356.47</v>
      </c>
      <c r="N123" s="47">
        <v>185570.62999999998</v>
      </c>
      <c r="O123" s="47">
        <v>1610.3200000000002</v>
      </c>
      <c r="P123" s="47">
        <v>32268.34</v>
      </c>
      <c r="Q123" s="47">
        <v>268805.76000000001</v>
      </c>
    </row>
    <row r="124" spans="12:17" x14ac:dyDescent="0.25">
      <c r="L124" s="46" t="s">
        <v>276</v>
      </c>
      <c r="M124" s="47"/>
      <c r="N124" s="47">
        <v>2193.0700000000002</v>
      </c>
      <c r="O124" s="47"/>
      <c r="P124" s="47"/>
      <c r="Q124" s="47">
        <v>2193.0700000000002</v>
      </c>
    </row>
    <row r="125" spans="12:17" x14ac:dyDescent="0.25">
      <c r="L125" s="46" t="s">
        <v>277</v>
      </c>
      <c r="M125" s="47"/>
      <c r="N125" s="47">
        <v>10453.439999999999</v>
      </c>
      <c r="O125" s="47"/>
      <c r="P125" s="47"/>
      <c r="Q125" s="47">
        <v>10453.439999999999</v>
      </c>
    </row>
    <row r="126" spans="12:17" x14ac:dyDescent="0.25">
      <c r="L126" s="46" t="s">
        <v>278</v>
      </c>
      <c r="M126" s="47">
        <v>7611.56</v>
      </c>
      <c r="N126" s="47"/>
      <c r="O126" s="47"/>
      <c r="P126" s="47"/>
      <c r="Q126" s="47">
        <v>7611.56</v>
      </c>
    </row>
    <row r="127" spans="12:17" x14ac:dyDescent="0.25">
      <c r="L127" s="46" t="s">
        <v>279</v>
      </c>
      <c r="M127" s="47"/>
      <c r="N127" s="47">
        <v>9748.32</v>
      </c>
      <c r="O127" s="47"/>
      <c r="P127" s="47"/>
      <c r="Q127" s="47">
        <v>9748.32</v>
      </c>
    </row>
    <row r="128" spans="12:17" x14ac:dyDescent="0.25">
      <c r="L128" s="46" t="s">
        <v>280</v>
      </c>
      <c r="M128" s="47"/>
      <c r="N128" s="47">
        <v>22385.73</v>
      </c>
      <c r="O128" s="47"/>
      <c r="P128" s="47"/>
      <c r="Q128" s="47">
        <v>22385.73</v>
      </c>
    </row>
    <row r="129" spans="12:17" x14ac:dyDescent="0.25">
      <c r="L129" s="46" t="s">
        <v>281</v>
      </c>
      <c r="M129" s="47"/>
      <c r="N129" s="47">
        <v>10925.07</v>
      </c>
      <c r="O129" s="47"/>
      <c r="P129" s="47"/>
      <c r="Q129" s="47">
        <v>10925.07</v>
      </c>
    </row>
    <row r="130" spans="12:17" x14ac:dyDescent="0.25">
      <c r="L130" s="46" t="s">
        <v>282</v>
      </c>
      <c r="M130" s="47"/>
      <c r="N130" s="47">
        <v>11041.460000000001</v>
      </c>
      <c r="O130" s="47"/>
      <c r="P130" s="47">
        <v>4559.33</v>
      </c>
      <c r="Q130" s="47">
        <v>15600.79</v>
      </c>
    </row>
    <row r="131" spans="12:17" x14ac:dyDescent="0.25">
      <c r="L131" s="46" t="s">
        <v>283</v>
      </c>
      <c r="M131" s="47">
        <v>3637.84</v>
      </c>
      <c r="N131" s="47"/>
      <c r="O131" s="47"/>
      <c r="P131" s="47"/>
      <c r="Q131" s="47">
        <v>3637.84</v>
      </c>
    </row>
    <row r="132" spans="12:17" x14ac:dyDescent="0.25">
      <c r="L132" s="46" t="s">
        <v>284</v>
      </c>
      <c r="M132" s="47">
        <v>1798.75</v>
      </c>
      <c r="N132" s="47">
        <v>12271.800000000001</v>
      </c>
      <c r="O132" s="47">
        <v>1610.3200000000002</v>
      </c>
      <c r="P132" s="47"/>
      <c r="Q132" s="47">
        <v>15680.87</v>
      </c>
    </row>
    <row r="133" spans="12:17" x14ac:dyDescent="0.25">
      <c r="L133" s="46" t="s">
        <v>285</v>
      </c>
      <c r="M133" s="47"/>
      <c r="N133" s="47">
        <v>12985.32</v>
      </c>
      <c r="O133" s="47"/>
      <c r="P133" s="47"/>
      <c r="Q133" s="47">
        <v>12985.32</v>
      </c>
    </row>
    <row r="134" spans="12:17" x14ac:dyDescent="0.25">
      <c r="L134" s="46" t="s">
        <v>286</v>
      </c>
      <c r="M134" s="47">
        <v>7023.62</v>
      </c>
      <c r="N134" s="47">
        <v>10951.01</v>
      </c>
      <c r="O134" s="47"/>
      <c r="P134" s="47"/>
      <c r="Q134" s="47">
        <v>17974.63</v>
      </c>
    </row>
    <row r="135" spans="12:17" x14ac:dyDescent="0.25">
      <c r="L135" s="46" t="s">
        <v>287</v>
      </c>
      <c r="M135" s="47">
        <v>1538.71</v>
      </c>
      <c r="N135" s="47">
        <v>19211.25</v>
      </c>
      <c r="O135" s="47"/>
      <c r="P135" s="47"/>
      <c r="Q135" s="47">
        <v>20749.96</v>
      </c>
    </row>
    <row r="136" spans="12:17" x14ac:dyDescent="0.25">
      <c r="L136" s="46" t="s">
        <v>288</v>
      </c>
      <c r="M136" s="47"/>
      <c r="N136" s="47">
        <v>8775.0400000000009</v>
      </c>
      <c r="O136" s="47"/>
      <c r="P136" s="47"/>
      <c r="Q136" s="47">
        <v>8775.0400000000009</v>
      </c>
    </row>
    <row r="137" spans="12:17" x14ac:dyDescent="0.25">
      <c r="L137" s="46" t="s">
        <v>289</v>
      </c>
      <c r="M137" s="47"/>
      <c r="N137" s="47">
        <v>10109.32</v>
      </c>
      <c r="O137" s="47"/>
      <c r="P137" s="47">
        <v>8728.2799999999988</v>
      </c>
      <c r="Q137" s="47">
        <v>18837.599999999999</v>
      </c>
    </row>
    <row r="138" spans="12:17" x14ac:dyDescent="0.25">
      <c r="L138" s="46" t="s">
        <v>290</v>
      </c>
      <c r="M138" s="47"/>
      <c r="N138" s="47">
        <v>8659.42</v>
      </c>
      <c r="O138" s="47"/>
      <c r="P138" s="47"/>
      <c r="Q138" s="47">
        <v>8659.42</v>
      </c>
    </row>
    <row r="139" spans="12:17" x14ac:dyDescent="0.25">
      <c r="L139" s="46" t="s">
        <v>291</v>
      </c>
      <c r="M139" s="47">
        <v>5433.6</v>
      </c>
      <c r="N139" s="47"/>
      <c r="O139" s="47"/>
      <c r="P139" s="47"/>
      <c r="Q139" s="47">
        <v>5433.6</v>
      </c>
    </row>
    <row r="140" spans="12:17" x14ac:dyDescent="0.25">
      <c r="L140" s="46" t="s">
        <v>292</v>
      </c>
      <c r="M140" s="47"/>
      <c r="N140" s="47"/>
      <c r="O140" s="47"/>
      <c r="P140" s="47">
        <v>4815.75</v>
      </c>
      <c r="Q140" s="47">
        <v>4815.75</v>
      </c>
    </row>
    <row r="141" spans="12:17" x14ac:dyDescent="0.25">
      <c r="L141" s="46" t="s">
        <v>293</v>
      </c>
      <c r="M141" s="47"/>
      <c r="N141" s="47">
        <v>4490.8</v>
      </c>
      <c r="O141" s="47"/>
      <c r="P141" s="47"/>
      <c r="Q141" s="47">
        <v>4490.8</v>
      </c>
    </row>
    <row r="142" spans="12:17" x14ac:dyDescent="0.25">
      <c r="L142" s="46" t="s">
        <v>294</v>
      </c>
      <c r="M142" s="47">
        <v>9513.2099999999991</v>
      </c>
      <c r="N142" s="47"/>
      <c r="O142" s="47"/>
      <c r="P142" s="47"/>
      <c r="Q142" s="47">
        <v>9513.2099999999991</v>
      </c>
    </row>
    <row r="143" spans="12:17" x14ac:dyDescent="0.25">
      <c r="L143" s="46" t="s">
        <v>295</v>
      </c>
      <c r="M143" s="47"/>
      <c r="N143" s="47">
        <v>10857.779999999999</v>
      </c>
      <c r="O143" s="47"/>
      <c r="P143" s="47">
        <v>14164.98</v>
      </c>
      <c r="Q143" s="47">
        <v>25022.76</v>
      </c>
    </row>
    <row r="144" spans="12:17" x14ac:dyDescent="0.25">
      <c r="L144" s="46" t="s">
        <v>296</v>
      </c>
      <c r="M144" s="47">
        <v>12799.18</v>
      </c>
      <c r="N144" s="47"/>
      <c r="O144" s="47"/>
      <c r="P144" s="47"/>
      <c r="Q144" s="47">
        <v>12799.18</v>
      </c>
    </row>
    <row r="145" spans="12:17" x14ac:dyDescent="0.25">
      <c r="L145" s="46" t="s">
        <v>297</v>
      </c>
      <c r="M145" s="47"/>
      <c r="N145" s="47">
        <v>6998.77</v>
      </c>
      <c r="O145" s="47"/>
      <c r="P145" s="47"/>
      <c r="Q145" s="47">
        <v>6998.77</v>
      </c>
    </row>
    <row r="146" spans="12:17" x14ac:dyDescent="0.25">
      <c r="L146" s="46" t="s">
        <v>298</v>
      </c>
      <c r="M146" s="47"/>
      <c r="N146" s="47">
        <v>13513.03</v>
      </c>
      <c r="O146" s="47"/>
      <c r="P146" s="47"/>
      <c r="Q146" s="47">
        <v>13513.03</v>
      </c>
    </row>
    <row r="147" spans="12:17" x14ac:dyDescent="0.25">
      <c r="L147" s="45" t="s">
        <v>159</v>
      </c>
      <c r="M147" s="47">
        <v>61166.2</v>
      </c>
      <c r="N147" s="47">
        <v>124350.25</v>
      </c>
      <c r="O147" s="47">
        <v>15533.970000000001</v>
      </c>
      <c r="P147" s="47">
        <v>32766.85</v>
      </c>
      <c r="Q147" s="47">
        <v>233817.2699999999</v>
      </c>
    </row>
    <row r="148" spans="12:17" x14ac:dyDescent="0.25">
      <c r="L148" s="46" t="s">
        <v>299</v>
      </c>
      <c r="M148" s="47"/>
      <c r="N148" s="47">
        <v>10941.439999999999</v>
      </c>
      <c r="O148" s="47"/>
      <c r="P148" s="47"/>
      <c r="Q148" s="47">
        <v>10941.439999999999</v>
      </c>
    </row>
    <row r="149" spans="12:17" x14ac:dyDescent="0.25">
      <c r="L149" s="46" t="s">
        <v>300</v>
      </c>
      <c r="M149" s="47">
        <v>10945.86</v>
      </c>
      <c r="N149" s="47"/>
      <c r="O149" s="47"/>
      <c r="P149" s="47"/>
      <c r="Q149" s="47">
        <v>10945.86</v>
      </c>
    </row>
    <row r="150" spans="12:17" x14ac:dyDescent="0.25">
      <c r="L150" s="46" t="s">
        <v>301</v>
      </c>
      <c r="M150" s="47"/>
      <c r="N150" s="47">
        <v>786.94999999999993</v>
      </c>
      <c r="O150" s="47"/>
      <c r="P150" s="47"/>
      <c r="Q150" s="47">
        <v>786.94999999999993</v>
      </c>
    </row>
    <row r="151" spans="12:17" x14ac:dyDescent="0.25">
      <c r="L151" s="46" t="s">
        <v>302</v>
      </c>
      <c r="M151" s="47">
        <v>3878.53</v>
      </c>
      <c r="N151" s="47"/>
      <c r="O151" s="47"/>
      <c r="P151" s="47">
        <v>11008.71</v>
      </c>
      <c r="Q151" s="47">
        <v>14887.24</v>
      </c>
    </row>
    <row r="152" spans="12:17" x14ac:dyDescent="0.25">
      <c r="L152" s="46" t="s">
        <v>303</v>
      </c>
      <c r="M152" s="47">
        <v>11268.21</v>
      </c>
      <c r="N152" s="47"/>
      <c r="O152" s="47"/>
      <c r="P152" s="47"/>
      <c r="Q152" s="47">
        <v>11268.21</v>
      </c>
    </row>
    <row r="153" spans="12:17" x14ac:dyDescent="0.25">
      <c r="L153" s="46" t="s">
        <v>304</v>
      </c>
      <c r="M153" s="47"/>
      <c r="N153" s="47">
        <v>19175.129999999997</v>
      </c>
      <c r="O153" s="47"/>
      <c r="P153" s="47"/>
      <c r="Q153" s="47">
        <v>19175.129999999997</v>
      </c>
    </row>
    <row r="154" spans="12:17" x14ac:dyDescent="0.25">
      <c r="L154" s="46" t="s">
        <v>305</v>
      </c>
      <c r="M154" s="47">
        <v>9212.06</v>
      </c>
      <c r="N154" s="47"/>
      <c r="O154" s="47"/>
      <c r="P154" s="47"/>
      <c r="Q154" s="47">
        <v>9212.06</v>
      </c>
    </row>
    <row r="155" spans="12:17" x14ac:dyDescent="0.25">
      <c r="L155" s="46" t="s">
        <v>306</v>
      </c>
      <c r="M155" s="47"/>
      <c r="N155" s="47">
        <v>10899.21</v>
      </c>
      <c r="O155" s="47">
        <v>2767.16</v>
      </c>
      <c r="P155" s="47">
        <v>3201.1600000000003</v>
      </c>
      <c r="Q155" s="47">
        <v>16867.53</v>
      </c>
    </row>
    <row r="156" spans="12:17" x14ac:dyDescent="0.25">
      <c r="L156" s="46" t="s">
        <v>307</v>
      </c>
      <c r="M156" s="47"/>
      <c r="N156" s="47">
        <v>9417.9500000000007</v>
      </c>
      <c r="O156" s="47"/>
      <c r="P156" s="47"/>
      <c r="Q156" s="47">
        <v>9417.9500000000007</v>
      </c>
    </row>
    <row r="157" spans="12:17" x14ac:dyDescent="0.25">
      <c r="L157" s="46" t="s">
        <v>308</v>
      </c>
      <c r="M157" s="47">
        <v>9789.630000000001</v>
      </c>
      <c r="N157" s="47"/>
      <c r="O157" s="47"/>
      <c r="P157" s="47"/>
      <c r="Q157" s="47">
        <v>9789.630000000001</v>
      </c>
    </row>
    <row r="158" spans="12:17" x14ac:dyDescent="0.25">
      <c r="L158" s="46" t="s">
        <v>309</v>
      </c>
      <c r="M158" s="47"/>
      <c r="N158" s="47"/>
      <c r="O158" s="47"/>
      <c r="P158" s="47">
        <v>17455.27</v>
      </c>
      <c r="Q158" s="47">
        <v>17455.27</v>
      </c>
    </row>
    <row r="159" spans="12:17" x14ac:dyDescent="0.25">
      <c r="L159" s="46" t="s">
        <v>310</v>
      </c>
      <c r="M159" s="47"/>
      <c r="N159" s="47">
        <v>11092.82</v>
      </c>
      <c r="O159" s="47"/>
      <c r="P159" s="47"/>
      <c r="Q159" s="47">
        <v>11092.82</v>
      </c>
    </row>
    <row r="160" spans="12:17" x14ac:dyDescent="0.25">
      <c r="L160" s="46" t="s">
        <v>311</v>
      </c>
      <c r="M160" s="47">
        <v>464.79999999999995</v>
      </c>
      <c r="N160" s="47"/>
      <c r="O160" s="47"/>
      <c r="P160" s="47"/>
      <c r="Q160" s="47">
        <v>464.79999999999995</v>
      </c>
    </row>
    <row r="161" spans="12:17" x14ac:dyDescent="0.25">
      <c r="L161" s="46" t="s">
        <v>312</v>
      </c>
      <c r="M161" s="47"/>
      <c r="N161" s="47">
        <v>12938.310000000001</v>
      </c>
      <c r="O161" s="47"/>
      <c r="P161" s="47"/>
      <c r="Q161" s="47">
        <v>12938.310000000001</v>
      </c>
    </row>
    <row r="162" spans="12:17" x14ac:dyDescent="0.25">
      <c r="L162" s="46" t="s">
        <v>313</v>
      </c>
      <c r="M162" s="47"/>
      <c r="N162" s="47">
        <v>11819.64</v>
      </c>
      <c r="O162" s="47"/>
      <c r="P162" s="47"/>
      <c r="Q162" s="47">
        <v>11819.64</v>
      </c>
    </row>
    <row r="163" spans="12:17" x14ac:dyDescent="0.25">
      <c r="L163" s="46" t="s">
        <v>314</v>
      </c>
      <c r="M163" s="47"/>
      <c r="N163" s="47">
        <v>8226.8700000000008</v>
      </c>
      <c r="O163" s="47"/>
      <c r="P163" s="47"/>
      <c r="Q163" s="47">
        <v>8226.8700000000008</v>
      </c>
    </row>
    <row r="164" spans="12:17" x14ac:dyDescent="0.25">
      <c r="L164" s="46" t="s">
        <v>315</v>
      </c>
      <c r="M164" s="47"/>
      <c r="N164" s="47"/>
      <c r="O164" s="47"/>
      <c r="P164" s="47">
        <v>1101.71</v>
      </c>
      <c r="Q164" s="47">
        <v>1101.71</v>
      </c>
    </row>
    <row r="165" spans="12:17" x14ac:dyDescent="0.25">
      <c r="L165" s="46" t="s">
        <v>316</v>
      </c>
      <c r="M165" s="47"/>
      <c r="N165" s="47">
        <v>1241.46</v>
      </c>
      <c r="O165" s="47"/>
      <c r="P165" s="47"/>
      <c r="Q165" s="47">
        <v>1241.46</v>
      </c>
    </row>
    <row r="166" spans="12:17" x14ac:dyDescent="0.25">
      <c r="L166" s="46" t="s">
        <v>317</v>
      </c>
      <c r="M166" s="47">
        <v>6169</v>
      </c>
      <c r="N166" s="47"/>
      <c r="O166" s="47"/>
      <c r="P166" s="47"/>
      <c r="Q166" s="47">
        <v>6169</v>
      </c>
    </row>
    <row r="167" spans="12:17" x14ac:dyDescent="0.25">
      <c r="L167" s="46" t="s">
        <v>318</v>
      </c>
      <c r="M167" s="47">
        <v>9438.11</v>
      </c>
      <c r="N167" s="47"/>
      <c r="O167" s="47"/>
      <c r="P167" s="47"/>
      <c r="Q167" s="47">
        <v>9438.11</v>
      </c>
    </row>
    <row r="168" spans="12:17" x14ac:dyDescent="0.25">
      <c r="L168" s="46" t="s">
        <v>319</v>
      </c>
      <c r="M168" s="47"/>
      <c r="N168" s="47">
        <v>7415.33</v>
      </c>
      <c r="O168" s="47"/>
      <c r="P168" s="47"/>
      <c r="Q168" s="47">
        <v>7415.33</v>
      </c>
    </row>
    <row r="169" spans="12:17" x14ac:dyDescent="0.25">
      <c r="L169" s="46" t="s">
        <v>320</v>
      </c>
      <c r="M169" s="47"/>
      <c r="N169" s="47">
        <v>9067.77</v>
      </c>
      <c r="O169" s="47"/>
      <c r="P169" s="47"/>
      <c r="Q169" s="47">
        <v>9067.77</v>
      </c>
    </row>
    <row r="170" spans="12:17" x14ac:dyDescent="0.25">
      <c r="L170" s="46" t="s">
        <v>321</v>
      </c>
      <c r="M170" s="47"/>
      <c r="N170" s="47">
        <v>11327.369999999999</v>
      </c>
      <c r="O170" s="47">
        <v>12766.810000000001</v>
      </c>
      <c r="P170" s="47"/>
      <c r="Q170" s="47">
        <v>24094.18</v>
      </c>
    </row>
    <row r="171" spans="12:17" x14ac:dyDescent="0.25">
      <c r="L171" s="45" t="s">
        <v>160</v>
      </c>
      <c r="M171" s="47">
        <v>28397.82</v>
      </c>
      <c r="N171" s="47">
        <v>113025.98000000001</v>
      </c>
      <c r="O171" s="47">
        <v>8468.34</v>
      </c>
      <c r="P171" s="47">
        <v>18961.269999999997</v>
      </c>
      <c r="Q171" s="47">
        <v>168853.41</v>
      </c>
    </row>
    <row r="172" spans="12:17" x14ac:dyDescent="0.25">
      <c r="L172" s="46" t="s">
        <v>322</v>
      </c>
      <c r="M172" s="47">
        <v>11018.289999999999</v>
      </c>
      <c r="N172" s="47"/>
      <c r="O172" s="47">
        <v>5541.8</v>
      </c>
      <c r="P172" s="47"/>
      <c r="Q172" s="47">
        <v>16560.09</v>
      </c>
    </row>
    <row r="173" spans="12:17" x14ac:dyDescent="0.25">
      <c r="L173" s="46" t="s">
        <v>323</v>
      </c>
      <c r="M173" s="47"/>
      <c r="N173" s="47">
        <v>12935.01</v>
      </c>
      <c r="O173" s="47"/>
      <c r="P173" s="47"/>
      <c r="Q173" s="47">
        <v>12935.01</v>
      </c>
    </row>
    <row r="174" spans="12:17" x14ac:dyDescent="0.25">
      <c r="L174" s="46" t="s">
        <v>324</v>
      </c>
      <c r="M174" s="47"/>
      <c r="N174" s="47">
        <v>18429.599999999999</v>
      </c>
      <c r="O174" s="47"/>
      <c r="P174" s="47"/>
      <c r="Q174" s="47">
        <v>18429.599999999999</v>
      </c>
    </row>
    <row r="175" spans="12:17" x14ac:dyDescent="0.25">
      <c r="L175" s="46" t="s">
        <v>325</v>
      </c>
      <c r="M175" s="47"/>
      <c r="N175" s="47">
        <v>26360.82</v>
      </c>
      <c r="O175" s="47"/>
      <c r="P175" s="47"/>
      <c r="Q175" s="47">
        <v>26360.82</v>
      </c>
    </row>
    <row r="176" spans="12:17" x14ac:dyDescent="0.25">
      <c r="L176" s="46" t="s">
        <v>326</v>
      </c>
      <c r="M176" s="47">
        <v>13083.39</v>
      </c>
      <c r="N176" s="47"/>
      <c r="O176" s="47"/>
      <c r="P176" s="47"/>
      <c r="Q176" s="47">
        <v>13083.39</v>
      </c>
    </row>
    <row r="177" spans="12:17" x14ac:dyDescent="0.25">
      <c r="L177" s="46" t="s">
        <v>327</v>
      </c>
      <c r="M177" s="47"/>
      <c r="N177" s="47">
        <v>6320.18</v>
      </c>
      <c r="O177" s="47"/>
      <c r="P177" s="47"/>
      <c r="Q177" s="47">
        <v>6320.18</v>
      </c>
    </row>
    <row r="178" spans="12:17" x14ac:dyDescent="0.25">
      <c r="L178" s="46" t="s">
        <v>328</v>
      </c>
      <c r="M178" s="47"/>
      <c r="N178" s="47">
        <v>9421.26</v>
      </c>
      <c r="O178" s="47">
        <v>2926.54</v>
      </c>
      <c r="P178" s="47"/>
      <c r="Q178" s="47">
        <v>12347.8</v>
      </c>
    </row>
    <row r="179" spans="12:17" x14ac:dyDescent="0.25">
      <c r="L179" s="46" t="s">
        <v>329</v>
      </c>
      <c r="M179" s="47"/>
      <c r="N179" s="47">
        <v>5105.2400000000007</v>
      </c>
      <c r="O179" s="47"/>
      <c r="P179" s="47"/>
      <c r="Q179" s="47">
        <v>5105.2400000000007</v>
      </c>
    </row>
    <row r="180" spans="12:17" x14ac:dyDescent="0.25">
      <c r="L180" s="46" t="s">
        <v>330</v>
      </c>
      <c r="M180" s="47"/>
      <c r="N180" s="47">
        <v>13253.41</v>
      </c>
      <c r="O180" s="47"/>
      <c r="P180" s="47"/>
      <c r="Q180" s="47">
        <v>13253.41</v>
      </c>
    </row>
    <row r="181" spans="12:17" x14ac:dyDescent="0.25">
      <c r="L181" s="46" t="s">
        <v>331</v>
      </c>
      <c r="M181" s="47"/>
      <c r="N181" s="47">
        <v>9028.75</v>
      </c>
      <c r="O181" s="47"/>
      <c r="P181" s="47"/>
      <c r="Q181" s="47">
        <v>9028.75</v>
      </c>
    </row>
    <row r="182" spans="12:17" x14ac:dyDescent="0.25">
      <c r="L182" s="46" t="s">
        <v>332</v>
      </c>
      <c r="M182" s="47">
        <v>2512.84</v>
      </c>
      <c r="N182" s="47"/>
      <c r="O182" s="47"/>
      <c r="P182" s="47"/>
      <c r="Q182" s="47">
        <v>2512.84</v>
      </c>
    </row>
    <row r="183" spans="12:17" x14ac:dyDescent="0.25">
      <c r="L183" s="46" t="s">
        <v>333</v>
      </c>
      <c r="M183" s="47">
        <v>1783.3</v>
      </c>
      <c r="N183" s="47">
        <v>12171.710000000001</v>
      </c>
      <c r="O183" s="47"/>
      <c r="P183" s="47"/>
      <c r="Q183" s="47">
        <v>13955.01</v>
      </c>
    </row>
    <row r="184" spans="12:17" x14ac:dyDescent="0.25">
      <c r="L184" s="46" t="s">
        <v>334</v>
      </c>
      <c r="M184" s="47"/>
      <c r="N184" s="47"/>
      <c r="O184" s="47"/>
      <c r="P184" s="47">
        <v>8293.7799999999988</v>
      </c>
      <c r="Q184" s="47">
        <v>8293.7799999999988</v>
      </c>
    </row>
    <row r="185" spans="12:17" x14ac:dyDescent="0.25">
      <c r="L185" s="46" t="s">
        <v>335</v>
      </c>
      <c r="M185" s="47"/>
      <c r="N185" s="47"/>
      <c r="O185" s="47"/>
      <c r="P185" s="47">
        <v>10667.49</v>
      </c>
      <c r="Q185" s="47">
        <v>10667.49</v>
      </c>
    </row>
    <row r="186" spans="12:17" x14ac:dyDescent="0.25">
      <c r="L186" s="45" t="s">
        <v>161</v>
      </c>
      <c r="M186" s="47">
        <v>35249.440000000002</v>
      </c>
      <c r="N186" s="47">
        <v>133055.74000000002</v>
      </c>
      <c r="O186" s="47">
        <v>35491.42</v>
      </c>
      <c r="P186" s="47">
        <v>113271.66</v>
      </c>
      <c r="Q186" s="47">
        <v>317068.26</v>
      </c>
    </row>
    <row r="187" spans="12:17" x14ac:dyDescent="0.25">
      <c r="L187" s="46" t="s">
        <v>336</v>
      </c>
      <c r="M187" s="47"/>
      <c r="N187" s="47">
        <v>16939.660000000003</v>
      </c>
      <c r="O187" s="47"/>
      <c r="P187" s="47"/>
      <c r="Q187" s="47">
        <v>16939.660000000003</v>
      </c>
    </row>
    <row r="188" spans="12:17" x14ac:dyDescent="0.25">
      <c r="L188" s="46" t="s">
        <v>337</v>
      </c>
      <c r="M188" s="47">
        <v>13497.23</v>
      </c>
      <c r="N188" s="47">
        <v>4592.4799999999996</v>
      </c>
      <c r="O188" s="47"/>
      <c r="P188" s="47"/>
      <c r="Q188" s="47">
        <v>18089.71</v>
      </c>
    </row>
    <row r="189" spans="12:17" x14ac:dyDescent="0.25">
      <c r="L189" s="46" t="s">
        <v>338</v>
      </c>
      <c r="M189" s="47"/>
      <c r="N189" s="47"/>
      <c r="O189" s="47"/>
      <c r="P189" s="47">
        <v>31823.73</v>
      </c>
      <c r="Q189" s="47">
        <v>31823.73</v>
      </c>
    </row>
    <row r="190" spans="12:17" x14ac:dyDescent="0.25">
      <c r="L190" s="46" t="s">
        <v>339</v>
      </c>
      <c r="M190" s="47"/>
      <c r="N190" s="47">
        <v>6223.1900000000005</v>
      </c>
      <c r="O190" s="47"/>
      <c r="P190" s="47"/>
      <c r="Q190" s="47">
        <v>6223.1900000000005</v>
      </c>
    </row>
    <row r="191" spans="12:17" x14ac:dyDescent="0.25">
      <c r="L191" s="46" t="s">
        <v>340</v>
      </c>
      <c r="M191" s="47">
        <v>1133.06</v>
      </c>
      <c r="N191" s="47">
        <v>30274.89</v>
      </c>
      <c r="O191" s="47"/>
      <c r="P191" s="47"/>
      <c r="Q191" s="47">
        <v>31407.95</v>
      </c>
    </row>
    <row r="192" spans="12:17" x14ac:dyDescent="0.25">
      <c r="L192" s="46" t="s">
        <v>341</v>
      </c>
      <c r="M192" s="47"/>
      <c r="N192" s="47"/>
      <c r="O192" s="47"/>
      <c r="P192" s="47">
        <v>32131.48</v>
      </c>
      <c r="Q192" s="47">
        <v>32131.48</v>
      </c>
    </row>
    <row r="193" spans="12:17" x14ac:dyDescent="0.25">
      <c r="L193" s="46" t="s">
        <v>342</v>
      </c>
      <c r="M193" s="47"/>
      <c r="N193" s="47"/>
      <c r="O193" s="47">
        <v>10256.290000000001</v>
      </c>
      <c r="P193" s="47"/>
      <c r="Q193" s="47">
        <v>10256.290000000001</v>
      </c>
    </row>
    <row r="194" spans="12:17" x14ac:dyDescent="0.25">
      <c r="L194" s="46" t="s">
        <v>343</v>
      </c>
      <c r="M194" s="47">
        <v>2303</v>
      </c>
      <c r="N194" s="47"/>
      <c r="O194" s="47"/>
      <c r="P194" s="47">
        <v>25989.759999999998</v>
      </c>
      <c r="Q194" s="47">
        <v>28292.76</v>
      </c>
    </row>
    <row r="195" spans="12:17" x14ac:dyDescent="0.25">
      <c r="L195" s="46" t="s">
        <v>344</v>
      </c>
      <c r="M195" s="47"/>
      <c r="N195" s="47"/>
      <c r="O195" s="47">
        <v>3744.66</v>
      </c>
      <c r="P195" s="47">
        <v>5794.8600000000006</v>
      </c>
      <c r="Q195" s="47">
        <v>9539.52</v>
      </c>
    </row>
    <row r="196" spans="12:17" x14ac:dyDescent="0.25">
      <c r="L196" s="46" t="s">
        <v>345</v>
      </c>
      <c r="M196" s="47"/>
      <c r="N196" s="47">
        <v>8904.4</v>
      </c>
      <c r="O196" s="47"/>
      <c r="P196" s="47"/>
      <c r="Q196" s="47">
        <v>8904.4</v>
      </c>
    </row>
    <row r="197" spans="12:17" x14ac:dyDescent="0.25">
      <c r="L197" s="46" t="s">
        <v>346</v>
      </c>
      <c r="M197" s="47"/>
      <c r="N197" s="47"/>
      <c r="O197" s="47">
        <v>5770.5199999999995</v>
      </c>
      <c r="P197" s="47"/>
      <c r="Q197" s="47">
        <v>5770.5199999999995</v>
      </c>
    </row>
    <row r="198" spans="12:17" x14ac:dyDescent="0.25">
      <c r="L198" s="46" t="s">
        <v>347</v>
      </c>
      <c r="M198" s="47"/>
      <c r="N198" s="47">
        <v>7373.74</v>
      </c>
      <c r="O198" s="47">
        <v>8178.9500000000007</v>
      </c>
      <c r="P198" s="47">
        <v>5380.75</v>
      </c>
      <c r="Q198" s="47">
        <v>20933.440000000002</v>
      </c>
    </row>
    <row r="199" spans="12:17" x14ac:dyDescent="0.25">
      <c r="L199" s="46" t="s">
        <v>348</v>
      </c>
      <c r="M199" s="47"/>
      <c r="N199" s="47">
        <v>7186.4599999999991</v>
      </c>
      <c r="O199" s="47"/>
      <c r="P199" s="47"/>
      <c r="Q199" s="47">
        <v>7186.4599999999991</v>
      </c>
    </row>
    <row r="200" spans="12:17" x14ac:dyDescent="0.25">
      <c r="L200" s="46" t="s">
        <v>349</v>
      </c>
      <c r="M200" s="47"/>
      <c r="N200" s="47"/>
      <c r="O200" s="47">
        <v>1696.87</v>
      </c>
      <c r="P200" s="47"/>
      <c r="Q200" s="47">
        <v>1696.87</v>
      </c>
    </row>
    <row r="201" spans="12:17" x14ac:dyDescent="0.25">
      <c r="L201" s="46" t="s">
        <v>350</v>
      </c>
      <c r="M201" s="47">
        <v>13388.4</v>
      </c>
      <c r="N201" s="47"/>
      <c r="O201" s="47"/>
      <c r="P201" s="47"/>
      <c r="Q201" s="47">
        <v>13388.4</v>
      </c>
    </row>
    <row r="202" spans="12:17" x14ac:dyDescent="0.25">
      <c r="L202" s="46" t="s">
        <v>351</v>
      </c>
      <c r="M202" s="47"/>
      <c r="N202" s="47">
        <v>11354.55</v>
      </c>
      <c r="O202" s="47"/>
      <c r="P202" s="47"/>
      <c r="Q202" s="47">
        <v>11354.55</v>
      </c>
    </row>
    <row r="203" spans="12:17" x14ac:dyDescent="0.25">
      <c r="L203" s="46" t="s">
        <v>352</v>
      </c>
      <c r="M203" s="47"/>
      <c r="N203" s="47"/>
      <c r="O203" s="47">
        <v>4868.57</v>
      </c>
      <c r="P203" s="47"/>
      <c r="Q203" s="47">
        <v>4868.57</v>
      </c>
    </row>
    <row r="204" spans="12:17" x14ac:dyDescent="0.25">
      <c r="L204" s="46" t="s">
        <v>353</v>
      </c>
      <c r="M204" s="47">
        <v>4927.75</v>
      </c>
      <c r="N204" s="47"/>
      <c r="O204" s="47"/>
      <c r="P204" s="47"/>
      <c r="Q204" s="47">
        <v>4927.75</v>
      </c>
    </row>
    <row r="205" spans="12:17" x14ac:dyDescent="0.25">
      <c r="L205" s="46" t="s">
        <v>354</v>
      </c>
      <c r="M205" s="47"/>
      <c r="N205" s="47">
        <v>11527.939999999999</v>
      </c>
      <c r="O205" s="47"/>
      <c r="P205" s="47"/>
      <c r="Q205" s="47">
        <v>11527.939999999999</v>
      </c>
    </row>
    <row r="206" spans="12:17" x14ac:dyDescent="0.25">
      <c r="L206" s="46" t="s">
        <v>355</v>
      </c>
      <c r="M206" s="47"/>
      <c r="N206" s="47">
        <v>18727.150000000001</v>
      </c>
      <c r="O206" s="47"/>
      <c r="P206" s="47">
        <v>12151.08</v>
      </c>
      <c r="Q206" s="47">
        <v>30878.230000000003</v>
      </c>
    </row>
    <row r="207" spans="12:17" x14ac:dyDescent="0.25">
      <c r="L207" s="46" t="s">
        <v>356</v>
      </c>
      <c r="M207" s="47"/>
      <c r="N207" s="47"/>
      <c r="O207" s="47">
        <v>975.56</v>
      </c>
      <c r="P207" s="47"/>
      <c r="Q207" s="47">
        <v>975.56</v>
      </c>
    </row>
    <row r="208" spans="12:17" x14ac:dyDescent="0.25">
      <c r="L208" s="46" t="s">
        <v>357</v>
      </c>
      <c r="M208" s="47"/>
      <c r="N208" s="47">
        <v>9951.2800000000007</v>
      </c>
      <c r="O208" s="47"/>
      <c r="P208" s="47"/>
      <c r="Q208" s="47">
        <v>9951.2800000000007</v>
      </c>
    </row>
    <row r="209" spans="12:17" x14ac:dyDescent="0.25">
      <c r="L209" s="45" t="s">
        <v>162</v>
      </c>
      <c r="M209" s="47">
        <v>39093.78</v>
      </c>
      <c r="N209" s="47">
        <v>89163.450000000012</v>
      </c>
      <c r="O209" s="47">
        <v>13636.34</v>
      </c>
      <c r="P209" s="47">
        <v>68278.64</v>
      </c>
      <c r="Q209" s="47">
        <v>210172.20999999996</v>
      </c>
    </row>
    <row r="210" spans="12:17" x14ac:dyDescent="0.25">
      <c r="L210" s="46" t="s">
        <v>358</v>
      </c>
      <c r="M210" s="47"/>
      <c r="N210" s="47">
        <v>8445.89</v>
      </c>
      <c r="O210" s="47"/>
      <c r="P210" s="47"/>
      <c r="Q210" s="47">
        <v>8445.89</v>
      </c>
    </row>
    <row r="211" spans="12:17" x14ac:dyDescent="0.25">
      <c r="L211" s="46" t="s">
        <v>359</v>
      </c>
      <c r="M211" s="47"/>
      <c r="N211" s="47">
        <v>13391.82</v>
      </c>
      <c r="O211" s="47"/>
      <c r="P211" s="47"/>
      <c r="Q211" s="47">
        <v>13391.82</v>
      </c>
    </row>
    <row r="212" spans="12:17" x14ac:dyDescent="0.25">
      <c r="L212" s="46" t="s">
        <v>360</v>
      </c>
      <c r="M212" s="47"/>
      <c r="N212" s="47"/>
      <c r="O212" s="47"/>
      <c r="P212" s="47">
        <v>18973.09</v>
      </c>
      <c r="Q212" s="47">
        <v>18973.09</v>
      </c>
    </row>
    <row r="213" spans="12:17" x14ac:dyDescent="0.25">
      <c r="L213" s="46" t="s">
        <v>361</v>
      </c>
      <c r="M213" s="47"/>
      <c r="N213" s="47"/>
      <c r="O213" s="47">
        <v>10607.21</v>
      </c>
      <c r="P213" s="47"/>
      <c r="Q213" s="47">
        <v>10607.21</v>
      </c>
    </row>
    <row r="214" spans="12:17" x14ac:dyDescent="0.25">
      <c r="L214" s="46" t="s">
        <v>362</v>
      </c>
      <c r="M214" s="47"/>
      <c r="N214" s="47"/>
      <c r="O214" s="47"/>
      <c r="P214" s="47">
        <v>22917.24</v>
      </c>
      <c r="Q214" s="47">
        <v>22917.24</v>
      </c>
    </row>
    <row r="215" spans="12:17" x14ac:dyDescent="0.25">
      <c r="L215" s="46" t="s">
        <v>363</v>
      </c>
      <c r="M215" s="47"/>
      <c r="N215" s="47">
        <v>12916.060000000001</v>
      </c>
      <c r="O215" s="47"/>
      <c r="P215" s="47">
        <v>5826.1399999999994</v>
      </c>
      <c r="Q215" s="47">
        <v>18742.2</v>
      </c>
    </row>
    <row r="216" spans="12:17" x14ac:dyDescent="0.25">
      <c r="L216" s="46" t="s">
        <v>364</v>
      </c>
      <c r="M216" s="47">
        <v>6376.5499999999993</v>
      </c>
      <c r="N216" s="47"/>
      <c r="O216" s="47"/>
      <c r="P216" s="47"/>
      <c r="Q216" s="47">
        <v>6376.5499999999993</v>
      </c>
    </row>
    <row r="217" spans="12:17" x14ac:dyDescent="0.25">
      <c r="L217" s="46" t="s">
        <v>365</v>
      </c>
      <c r="M217" s="47"/>
      <c r="N217" s="47">
        <v>3127.2799999999997</v>
      </c>
      <c r="O217" s="47"/>
      <c r="P217" s="47"/>
      <c r="Q217" s="47">
        <v>3127.2799999999997</v>
      </c>
    </row>
    <row r="218" spans="12:17" x14ac:dyDescent="0.25">
      <c r="L218" s="46" t="s">
        <v>366</v>
      </c>
      <c r="M218" s="47">
        <v>12369.349999999999</v>
      </c>
      <c r="N218" s="47"/>
      <c r="O218" s="47"/>
      <c r="P218" s="47">
        <v>2658.89</v>
      </c>
      <c r="Q218" s="47">
        <v>15028.239999999998</v>
      </c>
    </row>
    <row r="219" spans="12:17" x14ac:dyDescent="0.25">
      <c r="L219" s="46" t="s">
        <v>367</v>
      </c>
      <c r="M219" s="47"/>
      <c r="N219" s="47"/>
      <c r="O219" s="47"/>
      <c r="P219" s="47">
        <v>4429.6399999999994</v>
      </c>
      <c r="Q219" s="47">
        <v>4429.6399999999994</v>
      </c>
    </row>
    <row r="220" spans="12:17" x14ac:dyDescent="0.25">
      <c r="L220" s="46" t="s">
        <v>368</v>
      </c>
      <c r="M220" s="47"/>
      <c r="N220" s="47">
        <v>11567.77</v>
      </c>
      <c r="O220" s="47"/>
      <c r="P220" s="47"/>
      <c r="Q220" s="47">
        <v>11567.77</v>
      </c>
    </row>
    <row r="221" spans="12:17" x14ac:dyDescent="0.25">
      <c r="L221" s="46" t="s">
        <v>369</v>
      </c>
      <c r="M221" s="47"/>
      <c r="N221" s="47">
        <v>12567.22</v>
      </c>
      <c r="O221" s="47"/>
      <c r="P221" s="47">
        <v>2277.1</v>
      </c>
      <c r="Q221" s="47">
        <v>14844.32</v>
      </c>
    </row>
    <row r="222" spans="12:17" x14ac:dyDescent="0.25">
      <c r="L222" s="46" t="s">
        <v>370</v>
      </c>
      <c r="M222" s="47">
        <v>8381.08</v>
      </c>
      <c r="N222" s="47"/>
      <c r="O222" s="47"/>
      <c r="P222" s="47"/>
      <c r="Q222" s="47">
        <v>8381.08</v>
      </c>
    </row>
    <row r="223" spans="12:17" x14ac:dyDescent="0.25">
      <c r="L223" s="46" t="s">
        <v>371</v>
      </c>
      <c r="M223" s="47"/>
      <c r="N223" s="47">
        <v>1621.4</v>
      </c>
      <c r="O223" s="47"/>
      <c r="P223" s="47"/>
      <c r="Q223" s="47">
        <v>1621.4</v>
      </c>
    </row>
    <row r="224" spans="12:17" x14ac:dyDescent="0.25">
      <c r="L224" s="46" t="s">
        <v>372</v>
      </c>
      <c r="M224" s="47">
        <v>2059.79</v>
      </c>
      <c r="N224" s="47"/>
      <c r="O224" s="47"/>
      <c r="P224" s="47"/>
      <c r="Q224" s="47">
        <v>2059.79</v>
      </c>
    </row>
    <row r="225" spans="12:17" x14ac:dyDescent="0.25">
      <c r="L225" s="46" t="s">
        <v>373</v>
      </c>
      <c r="M225" s="47"/>
      <c r="N225" s="47"/>
      <c r="O225" s="47">
        <v>3029.13</v>
      </c>
      <c r="P225" s="47"/>
      <c r="Q225" s="47">
        <v>3029.13</v>
      </c>
    </row>
    <row r="226" spans="12:17" x14ac:dyDescent="0.25">
      <c r="L226" s="46" t="s">
        <v>374</v>
      </c>
      <c r="M226" s="47">
        <v>9907.01</v>
      </c>
      <c r="N226" s="47"/>
      <c r="O226" s="47"/>
      <c r="P226" s="47">
        <v>11196.539999999999</v>
      </c>
      <c r="Q226" s="47">
        <v>21103.55</v>
      </c>
    </row>
    <row r="227" spans="12:17" x14ac:dyDescent="0.25">
      <c r="L227" s="46" t="s">
        <v>375</v>
      </c>
      <c r="M227" s="47"/>
      <c r="N227" s="47">
        <v>11546.650000000001</v>
      </c>
      <c r="O227" s="47"/>
      <c r="P227" s="47"/>
      <c r="Q227" s="47">
        <v>11546.650000000001</v>
      </c>
    </row>
    <row r="228" spans="12:17" x14ac:dyDescent="0.25">
      <c r="L228" s="46" t="s">
        <v>376</v>
      </c>
      <c r="M228" s="47"/>
      <c r="N228" s="47">
        <v>13979.36</v>
      </c>
      <c r="O228" s="47"/>
      <c r="P228" s="47"/>
      <c r="Q228" s="47">
        <v>13979.36</v>
      </c>
    </row>
    <row r="229" spans="12:17" x14ac:dyDescent="0.25">
      <c r="L229" s="45" t="s">
        <v>163</v>
      </c>
      <c r="M229" s="47">
        <v>53076.929999999993</v>
      </c>
      <c r="N229" s="47">
        <v>86644.55</v>
      </c>
      <c r="O229" s="47">
        <v>21746.829999999998</v>
      </c>
      <c r="P229" s="47"/>
      <c r="Q229" s="47">
        <v>161468.31000000003</v>
      </c>
    </row>
    <row r="230" spans="12:17" x14ac:dyDescent="0.25">
      <c r="L230" s="46" t="s">
        <v>377</v>
      </c>
      <c r="M230" s="47">
        <v>5650.66</v>
      </c>
      <c r="N230" s="47"/>
      <c r="O230" s="47"/>
      <c r="P230" s="47"/>
      <c r="Q230" s="47">
        <v>5650.66</v>
      </c>
    </row>
    <row r="231" spans="12:17" x14ac:dyDescent="0.25">
      <c r="L231" s="46" t="s">
        <v>378</v>
      </c>
      <c r="M231" s="47"/>
      <c r="N231" s="47">
        <v>24341.18</v>
      </c>
      <c r="O231" s="47"/>
      <c r="P231" s="47"/>
      <c r="Q231" s="47">
        <v>24341.18</v>
      </c>
    </row>
    <row r="232" spans="12:17" x14ac:dyDescent="0.25">
      <c r="L232" s="46" t="s">
        <v>379</v>
      </c>
      <c r="M232" s="47">
        <v>1225.3400000000001</v>
      </c>
      <c r="N232" s="47"/>
      <c r="O232" s="47"/>
      <c r="P232" s="47"/>
      <c r="Q232" s="47">
        <v>1225.3400000000001</v>
      </c>
    </row>
    <row r="233" spans="12:17" x14ac:dyDescent="0.25">
      <c r="L233" s="46" t="s">
        <v>380</v>
      </c>
      <c r="M233" s="47">
        <v>12138.99</v>
      </c>
      <c r="N233" s="47"/>
      <c r="O233" s="47"/>
      <c r="P233" s="47"/>
      <c r="Q233" s="47">
        <v>12138.99</v>
      </c>
    </row>
    <row r="234" spans="12:17" x14ac:dyDescent="0.25">
      <c r="L234" s="46" t="s">
        <v>381</v>
      </c>
      <c r="M234" s="47"/>
      <c r="N234" s="47"/>
      <c r="O234" s="47">
        <v>1505.59</v>
      </c>
      <c r="P234" s="47"/>
      <c r="Q234" s="47">
        <v>1505.59</v>
      </c>
    </row>
    <row r="235" spans="12:17" x14ac:dyDescent="0.25">
      <c r="L235" s="46" t="s">
        <v>382</v>
      </c>
      <c r="M235" s="47"/>
      <c r="N235" s="47">
        <v>1068.98</v>
      </c>
      <c r="O235" s="47"/>
      <c r="P235" s="47"/>
      <c r="Q235" s="47">
        <v>1068.98</v>
      </c>
    </row>
    <row r="236" spans="12:17" x14ac:dyDescent="0.25">
      <c r="L236" s="46" t="s">
        <v>383</v>
      </c>
      <c r="M236" s="47">
        <v>4304.95</v>
      </c>
      <c r="N236" s="47"/>
      <c r="O236" s="47"/>
      <c r="P236" s="47"/>
      <c r="Q236" s="47">
        <v>4304.95</v>
      </c>
    </row>
    <row r="237" spans="12:17" x14ac:dyDescent="0.25">
      <c r="L237" s="46" t="s">
        <v>384</v>
      </c>
      <c r="M237" s="47"/>
      <c r="N237" s="47">
        <v>3515.5</v>
      </c>
      <c r="O237" s="47">
        <v>3125.91</v>
      </c>
      <c r="P237" s="47"/>
      <c r="Q237" s="47">
        <v>6641.41</v>
      </c>
    </row>
    <row r="238" spans="12:17" x14ac:dyDescent="0.25">
      <c r="L238" s="46" t="s">
        <v>385</v>
      </c>
      <c r="M238" s="47">
        <v>15593.02</v>
      </c>
      <c r="N238" s="47"/>
      <c r="O238" s="47"/>
      <c r="P238" s="47"/>
      <c r="Q238" s="47">
        <v>15593.02</v>
      </c>
    </row>
    <row r="239" spans="12:17" x14ac:dyDescent="0.25">
      <c r="L239" s="46" t="s">
        <v>386</v>
      </c>
      <c r="M239" s="47"/>
      <c r="N239" s="47"/>
      <c r="O239" s="47">
        <v>15874.24</v>
      </c>
      <c r="P239" s="47"/>
      <c r="Q239" s="47">
        <v>15874.24</v>
      </c>
    </row>
    <row r="240" spans="12:17" x14ac:dyDescent="0.25">
      <c r="L240" s="46" t="s">
        <v>387</v>
      </c>
      <c r="M240" s="47"/>
      <c r="N240" s="47">
        <v>7259.88</v>
      </c>
      <c r="O240" s="47"/>
      <c r="P240" s="47"/>
      <c r="Q240" s="47">
        <v>7259.88</v>
      </c>
    </row>
    <row r="241" spans="12:17" x14ac:dyDescent="0.25">
      <c r="L241" s="46" t="s">
        <v>388</v>
      </c>
      <c r="M241" s="47">
        <v>3539.21</v>
      </c>
      <c r="N241" s="47">
        <v>9905.4699999999993</v>
      </c>
      <c r="O241" s="47"/>
      <c r="P241" s="47"/>
      <c r="Q241" s="47">
        <v>13444.68</v>
      </c>
    </row>
    <row r="242" spans="12:17" x14ac:dyDescent="0.25">
      <c r="L242" s="46" t="s">
        <v>389</v>
      </c>
      <c r="M242" s="47"/>
      <c r="N242" s="47">
        <v>3966.4700000000003</v>
      </c>
      <c r="O242" s="47"/>
      <c r="P242" s="47"/>
      <c r="Q242" s="47">
        <v>3966.4700000000003</v>
      </c>
    </row>
    <row r="243" spans="12:17" x14ac:dyDescent="0.25">
      <c r="L243" s="46" t="s">
        <v>390</v>
      </c>
      <c r="M243" s="47">
        <v>8550.49</v>
      </c>
      <c r="N243" s="47">
        <v>9425.66</v>
      </c>
      <c r="O243" s="47"/>
      <c r="P243" s="47"/>
      <c r="Q243" s="47">
        <v>17976.150000000001</v>
      </c>
    </row>
    <row r="244" spans="12:17" x14ac:dyDescent="0.25">
      <c r="L244" s="46" t="s">
        <v>391</v>
      </c>
      <c r="M244" s="47"/>
      <c r="N244" s="47">
        <v>9585</v>
      </c>
      <c r="O244" s="47"/>
      <c r="P244" s="47"/>
      <c r="Q244" s="47">
        <v>9585</v>
      </c>
    </row>
    <row r="245" spans="12:17" x14ac:dyDescent="0.25">
      <c r="L245" s="46" t="s">
        <v>392</v>
      </c>
      <c r="M245" s="47">
        <v>2074.27</v>
      </c>
      <c r="N245" s="47">
        <v>7281.08</v>
      </c>
      <c r="O245" s="47"/>
      <c r="P245" s="47"/>
      <c r="Q245" s="47">
        <v>9355.35</v>
      </c>
    </row>
    <row r="246" spans="12:17" x14ac:dyDescent="0.25">
      <c r="L246" s="46" t="s">
        <v>393</v>
      </c>
      <c r="M246" s="47"/>
      <c r="N246" s="47">
        <v>8899.7000000000007</v>
      </c>
      <c r="O246" s="47">
        <v>1241.0899999999999</v>
      </c>
      <c r="P246" s="47"/>
      <c r="Q246" s="47">
        <v>10140.790000000001</v>
      </c>
    </row>
    <row r="247" spans="12:17" x14ac:dyDescent="0.25">
      <c r="L247" s="46" t="s">
        <v>394</v>
      </c>
      <c r="M247" s="47"/>
      <c r="N247" s="47">
        <v>1395.63</v>
      </c>
      <c r="O247" s="47"/>
      <c r="P247" s="47"/>
      <c r="Q247" s="47">
        <v>1395.63</v>
      </c>
    </row>
    <row r="248" spans="12:17" x14ac:dyDescent="0.25">
      <c r="L248" s="45" t="s">
        <v>65</v>
      </c>
      <c r="M248" s="47">
        <v>630696.73</v>
      </c>
      <c r="N248" s="47">
        <v>1475971.4999999988</v>
      </c>
      <c r="O248" s="47">
        <v>194737.5</v>
      </c>
      <c r="P248" s="47">
        <v>625280.07999999996</v>
      </c>
      <c r="Q248" s="47">
        <v>2926685.8100000015</v>
      </c>
    </row>
  </sheetData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5449-9375-44F1-B8A2-BBF06C39B525}">
  <dimension ref="A1:O50"/>
  <sheetViews>
    <sheetView topLeftCell="A31" workbookViewId="0">
      <selection activeCell="M24" sqref="M23:M24"/>
    </sheetView>
  </sheetViews>
  <sheetFormatPr defaultRowHeight="15" x14ac:dyDescent="0.25"/>
  <cols>
    <col min="1" max="1" width="9.28515625" customWidth="1"/>
    <col min="2" max="2" width="10.7109375" bestFit="1" customWidth="1"/>
    <col min="3" max="3" width="17.140625" customWidth="1"/>
    <col min="4" max="4" width="11.85546875" customWidth="1"/>
    <col min="5" max="5" width="15.5703125" customWidth="1"/>
    <col min="6" max="6" width="16.42578125" customWidth="1"/>
    <col min="7" max="7" width="9.28515625" customWidth="1"/>
    <col min="8" max="8" width="14" customWidth="1"/>
    <col min="9" max="9" width="12.7109375" customWidth="1"/>
    <col min="10" max="10" width="14.7109375" customWidth="1"/>
    <col min="11" max="11" width="17.85546875" customWidth="1"/>
    <col min="12" max="12" width="13.85546875" customWidth="1"/>
    <col min="13" max="13" width="19.5703125" customWidth="1"/>
    <col min="14" max="14" width="9.85546875" customWidth="1"/>
    <col min="15" max="15" width="16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52</v>
      </c>
      <c r="K1" t="s">
        <v>8</v>
      </c>
      <c r="L1" t="s">
        <v>9</v>
      </c>
      <c r="M1" t="s">
        <v>10</v>
      </c>
      <c r="N1" t="s">
        <v>55</v>
      </c>
      <c r="O1" t="s">
        <v>95</v>
      </c>
    </row>
    <row r="2" spans="1:15" x14ac:dyDescent="0.25">
      <c r="A2">
        <v>347</v>
      </c>
      <c r="B2" s="49">
        <v>45288</v>
      </c>
      <c r="C2" t="s">
        <v>12</v>
      </c>
      <c r="D2">
        <v>17</v>
      </c>
      <c r="E2" t="s">
        <v>30</v>
      </c>
      <c r="F2" t="s">
        <v>19</v>
      </c>
      <c r="G2" t="s">
        <v>24</v>
      </c>
      <c r="H2">
        <v>5919.58</v>
      </c>
      <c r="I2">
        <v>1361.5</v>
      </c>
      <c r="J2">
        <v>7281.08</v>
      </c>
      <c r="K2" s="49">
        <v>45319</v>
      </c>
      <c r="L2" s="49">
        <v>45320</v>
      </c>
      <c r="M2">
        <v>1</v>
      </c>
      <c r="N2">
        <v>2024</v>
      </c>
      <c r="O2" s="49">
        <v>5</v>
      </c>
    </row>
    <row r="3" spans="1:15" x14ac:dyDescent="0.25">
      <c r="A3">
        <v>339</v>
      </c>
      <c r="B3" s="49">
        <v>45280</v>
      </c>
      <c r="C3" t="s">
        <v>12</v>
      </c>
      <c r="D3">
        <v>17</v>
      </c>
      <c r="E3" t="s">
        <v>30</v>
      </c>
      <c r="F3" t="s">
        <v>19</v>
      </c>
      <c r="G3" t="s">
        <v>24</v>
      </c>
      <c r="H3">
        <v>5902.34</v>
      </c>
      <c r="I3">
        <v>1357.54</v>
      </c>
      <c r="J3">
        <v>7259.88</v>
      </c>
      <c r="K3" s="49">
        <v>45311</v>
      </c>
      <c r="L3" s="49">
        <v>45313</v>
      </c>
      <c r="M3">
        <v>2</v>
      </c>
      <c r="N3">
        <v>2024</v>
      </c>
      <c r="O3" s="49">
        <v>4</v>
      </c>
    </row>
    <row r="4" spans="1:15" x14ac:dyDescent="0.25">
      <c r="A4">
        <v>328</v>
      </c>
      <c r="B4" s="49">
        <v>45267</v>
      </c>
      <c r="C4" t="s">
        <v>11</v>
      </c>
      <c r="D4">
        <v>17</v>
      </c>
      <c r="E4" t="s">
        <v>30</v>
      </c>
      <c r="F4" t="s">
        <v>19</v>
      </c>
      <c r="G4" t="s">
        <v>24</v>
      </c>
      <c r="H4">
        <v>9890.2800000000007</v>
      </c>
      <c r="I4">
        <v>2274.7600000000002</v>
      </c>
      <c r="J4">
        <v>12165.04</v>
      </c>
      <c r="K4" s="49">
        <v>45298</v>
      </c>
      <c r="L4" s="49">
        <v>45306</v>
      </c>
      <c r="M4">
        <v>8</v>
      </c>
      <c r="N4">
        <v>2024</v>
      </c>
      <c r="O4" s="49">
        <v>5</v>
      </c>
    </row>
    <row r="5" spans="1:15" x14ac:dyDescent="0.25">
      <c r="A5">
        <v>327</v>
      </c>
      <c r="B5" s="49">
        <v>45267</v>
      </c>
      <c r="C5" t="s">
        <v>12</v>
      </c>
      <c r="D5">
        <v>17</v>
      </c>
      <c r="E5" t="s">
        <v>30</v>
      </c>
      <c r="F5" t="s">
        <v>19</v>
      </c>
      <c r="G5" t="s">
        <v>24</v>
      </c>
      <c r="H5">
        <v>9899.2999999999993</v>
      </c>
      <c r="I5">
        <v>2276.84</v>
      </c>
      <c r="J5">
        <v>12176.14</v>
      </c>
      <c r="K5" s="49">
        <v>45298</v>
      </c>
      <c r="L5" s="49">
        <v>45302</v>
      </c>
      <c r="M5">
        <v>4</v>
      </c>
      <c r="N5">
        <v>2024</v>
      </c>
      <c r="O5" s="49">
        <v>5</v>
      </c>
    </row>
    <row r="6" spans="1:15" x14ac:dyDescent="0.25">
      <c r="A6">
        <v>314</v>
      </c>
      <c r="B6" s="49">
        <v>45245</v>
      </c>
      <c r="C6" t="s">
        <v>12</v>
      </c>
      <c r="D6">
        <v>17</v>
      </c>
      <c r="E6" t="s">
        <v>30</v>
      </c>
      <c r="F6" t="s">
        <v>19</v>
      </c>
      <c r="G6" t="s">
        <v>24</v>
      </c>
      <c r="H6">
        <v>9404.69</v>
      </c>
      <c r="I6">
        <v>2163.08</v>
      </c>
      <c r="J6">
        <v>11567.77</v>
      </c>
      <c r="K6" s="49">
        <v>45275</v>
      </c>
      <c r="L6" s="49">
        <v>45278</v>
      </c>
      <c r="M6">
        <v>3</v>
      </c>
      <c r="N6" t="s">
        <v>59</v>
      </c>
      <c r="O6" s="49">
        <v>4</v>
      </c>
    </row>
    <row r="7" spans="1:15" x14ac:dyDescent="0.25">
      <c r="A7">
        <v>307</v>
      </c>
      <c r="B7" s="49">
        <v>45239</v>
      </c>
      <c r="C7" t="s">
        <v>12</v>
      </c>
      <c r="D7">
        <v>17</v>
      </c>
      <c r="E7" t="s">
        <v>30</v>
      </c>
      <c r="F7" t="s">
        <v>19</v>
      </c>
      <c r="G7" t="s">
        <v>24</v>
      </c>
      <c r="H7">
        <v>9822.11</v>
      </c>
      <c r="I7">
        <v>2259.09</v>
      </c>
      <c r="J7">
        <v>12081.2</v>
      </c>
      <c r="K7" s="49">
        <v>45269</v>
      </c>
      <c r="L7" s="49">
        <v>45276</v>
      </c>
      <c r="M7">
        <v>7</v>
      </c>
      <c r="N7" t="s">
        <v>59</v>
      </c>
      <c r="O7" s="49">
        <v>5</v>
      </c>
    </row>
    <row r="8" spans="1:15" x14ac:dyDescent="0.25">
      <c r="A8">
        <v>298</v>
      </c>
      <c r="B8" s="49">
        <v>45227</v>
      </c>
      <c r="C8" t="s">
        <v>11</v>
      </c>
      <c r="D8">
        <v>17</v>
      </c>
      <c r="E8" t="s">
        <v>30</v>
      </c>
      <c r="F8" t="s">
        <v>19</v>
      </c>
      <c r="G8" t="s">
        <v>24</v>
      </c>
      <c r="H8">
        <v>5391.5</v>
      </c>
      <c r="I8">
        <v>1240.05</v>
      </c>
      <c r="J8">
        <v>6631.55</v>
      </c>
      <c r="K8" s="49">
        <v>45258</v>
      </c>
      <c r="L8" s="49">
        <v>45263</v>
      </c>
      <c r="M8">
        <v>5</v>
      </c>
      <c r="N8" t="s">
        <v>59</v>
      </c>
      <c r="O8" s="49">
        <v>7</v>
      </c>
    </row>
    <row r="9" spans="1:15" x14ac:dyDescent="0.25">
      <c r="A9">
        <v>295</v>
      </c>
      <c r="B9" s="49">
        <v>45225</v>
      </c>
      <c r="C9" t="s">
        <v>11</v>
      </c>
      <c r="D9">
        <v>17</v>
      </c>
      <c r="E9" t="s">
        <v>30</v>
      </c>
      <c r="F9" t="s">
        <v>19</v>
      </c>
      <c r="G9" t="s">
        <v>24</v>
      </c>
      <c r="H9">
        <v>9372.31</v>
      </c>
      <c r="I9">
        <v>2155.63</v>
      </c>
      <c r="J9">
        <v>11527.939999999999</v>
      </c>
      <c r="K9" s="49">
        <v>45256</v>
      </c>
      <c r="L9" s="49">
        <v>45262</v>
      </c>
      <c r="M9">
        <v>6</v>
      </c>
      <c r="N9" t="s">
        <v>59</v>
      </c>
      <c r="O9" s="49">
        <v>5</v>
      </c>
    </row>
    <row r="10" spans="1:15" x14ac:dyDescent="0.25">
      <c r="A10">
        <v>292</v>
      </c>
      <c r="B10" s="49">
        <v>45222</v>
      </c>
      <c r="C10" t="s">
        <v>11</v>
      </c>
      <c r="D10">
        <v>17</v>
      </c>
      <c r="E10" t="s">
        <v>30</v>
      </c>
      <c r="F10" t="s">
        <v>19</v>
      </c>
      <c r="G10" t="s">
        <v>24</v>
      </c>
      <c r="H10">
        <v>9231.34</v>
      </c>
      <c r="I10">
        <v>2123.21</v>
      </c>
      <c r="J10">
        <v>11354.55</v>
      </c>
      <c r="K10" s="49">
        <v>45253</v>
      </c>
      <c r="L10" s="49">
        <v>45256</v>
      </c>
      <c r="M10">
        <v>3</v>
      </c>
      <c r="N10" t="s">
        <v>59</v>
      </c>
      <c r="O10" s="49">
        <v>2</v>
      </c>
    </row>
    <row r="11" spans="1:15" x14ac:dyDescent="0.25">
      <c r="A11">
        <v>10</v>
      </c>
      <c r="B11" s="49">
        <v>44931</v>
      </c>
      <c r="C11" t="s">
        <v>11</v>
      </c>
      <c r="D11">
        <v>17</v>
      </c>
      <c r="E11" t="s">
        <v>30</v>
      </c>
      <c r="F11" t="s">
        <v>19</v>
      </c>
      <c r="G11" t="s">
        <v>24</v>
      </c>
      <c r="H11">
        <v>8615.83</v>
      </c>
      <c r="I11">
        <v>1981.64</v>
      </c>
      <c r="J11">
        <v>10597.47</v>
      </c>
      <c r="K11" s="49">
        <v>44962</v>
      </c>
      <c r="L11" s="49">
        <v>44971</v>
      </c>
      <c r="M11">
        <v>9</v>
      </c>
      <c r="N11" t="s">
        <v>56</v>
      </c>
      <c r="O11" s="49">
        <v>5</v>
      </c>
    </row>
    <row r="12" spans="1:15" x14ac:dyDescent="0.25">
      <c r="A12">
        <v>289</v>
      </c>
      <c r="B12" s="49">
        <v>45216</v>
      </c>
      <c r="C12" t="s">
        <v>12</v>
      </c>
      <c r="D12">
        <v>17</v>
      </c>
      <c r="E12" t="s">
        <v>30</v>
      </c>
      <c r="F12" t="s">
        <v>19</v>
      </c>
      <c r="G12" t="s">
        <v>24</v>
      </c>
      <c r="H12">
        <v>5842.65</v>
      </c>
      <c r="I12">
        <v>1343.81</v>
      </c>
      <c r="J12">
        <v>7186.4599999999991</v>
      </c>
      <c r="K12" s="49">
        <v>45247</v>
      </c>
      <c r="L12" s="49">
        <v>45253</v>
      </c>
      <c r="M12">
        <v>6</v>
      </c>
      <c r="N12" t="s">
        <v>59</v>
      </c>
      <c r="O12" s="49">
        <v>3</v>
      </c>
    </row>
    <row r="13" spans="1:15" x14ac:dyDescent="0.25">
      <c r="A13">
        <v>287</v>
      </c>
      <c r="B13" s="49">
        <v>45215</v>
      </c>
      <c r="C13" t="s">
        <v>12</v>
      </c>
      <c r="D13">
        <v>17</v>
      </c>
      <c r="E13" t="s">
        <v>30</v>
      </c>
      <c r="F13" t="s">
        <v>19</v>
      </c>
      <c r="G13" t="s">
        <v>24</v>
      </c>
      <c r="H13">
        <v>5994.91</v>
      </c>
      <c r="I13">
        <v>1378.83</v>
      </c>
      <c r="J13">
        <v>7373.74</v>
      </c>
      <c r="K13" s="49">
        <v>45246</v>
      </c>
      <c r="L13" s="49">
        <v>45251</v>
      </c>
      <c r="M13">
        <v>5</v>
      </c>
      <c r="N13" t="s">
        <v>59</v>
      </c>
      <c r="O13" s="49">
        <v>2</v>
      </c>
    </row>
    <row r="14" spans="1:15" x14ac:dyDescent="0.25">
      <c r="A14">
        <v>276</v>
      </c>
      <c r="B14" s="49">
        <v>45205</v>
      </c>
      <c r="C14" t="s">
        <v>11</v>
      </c>
      <c r="D14">
        <v>17</v>
      </c>
      <c r="E14" t="s">
        <v>30</v>
      </c>
      <c r="F14" t="s">
        <v>19</v>
      </c>
      <c r="G14" t="s">
        <v>24</v>
      </c>
      <c r="H14">
        <v>7181.48</v>
      </c>
      <c r="I14">
        <v>1651.74</v>
      </c>
      <c r="J14">
        <v>8833.2199999999993</v>
      </c>
      <c r="K14" s="49">
        <v>45236</v>
      </c>
      <c r="L14" s="49">
        <v>45245</v>
      </c>
      <c r="M14">
        <v>9</v>
      </c>
      <c r="N14" t="s">
        <v>59</v>
      </c>
      <c r="O14" s="49">
        <v>6</v>
      </c>
    </row>
    <row r="15" spans="1:15" x14ac:dyDescent="0.25">
      <c r="A15">
        <v>275</v>
      </c>
      <c r="B15" s="49">
        <v>45205</v>
      </c>
      <c r="C15" t="s">
        <v>11</v>
      </c>
      <c r="D15">
        <v>17</v>
      </c>
      <c r="E15" t="s">
        <v>30</v>
      </c>
      <c r="F15" t="s">
        <v>19</v>
      </c>
      <c r="G15" t="s">
        <v>24</v>
      </c>
      <c r="H15">
        <v>8664.09</v>
      </c>
      <c r="I15">
        <v>1992.74</v>
      </c>
      <c r="J15">
        <v>10656.83</v>
      </c>
      <c r="K15" s="49">
        <v>45236</v>
      </c>
      <c r="L15" s="49">
        <v>45246</v>
      </c>
      <c r="M15">
        <v>10</v>
      </c>
      <c r="N15" t="s">
        <v>59</v>
      </c>
      <c r="O15" s="49">
        <v>6</v>
      </c>
    </row>
    <row r="16" spans="1:15" x14ac:dyDescent="0.25">
      <c r="A16">
        <v>267</v>
      </c>
      <c r="B16" s="49">
        <v>45201</v>
      </c>
      <c r="C16" t="s">
        <v>12</v>
      </c>
      <c r="D16">
        <v>17</v>
      </c>
      <c r="E16" t="s">
        <v>30</v>
      </c>
      <c r="F16" t="s">
        <v>19</v>
      </c>
      <c r="G16" t="s">
        <v>24</v>
      </c>
      <c r="H16">
        <v>4211.1400000000003</v>
      </c>
      <c r="I16">
        <v>968.56</v>
      </c>
      <c r="J16">
        <v>5179.7000000000007</v>
      </c>
      <c r="K16" s="49">
        <v>45232</v>
      </c>
      <c r="L16" s="49">
        <v>45239</v>
      </c>
      <c r="M16">
        <v>7</v>
      </c>
      <c r="N16" t="s">
        <v>59</v>
      </c>
      <c r="O16" s="49">
        <v>2</v>
      </c>
    </row>
    <row r="17" spans="1:15" x14ac:dyDescent="0.25">
      <c r="A17">
        <v>260</v>
      </c>
      <c r="B17" s="49">
        <v>45191</v>
      </c>
      <c r="C17" t="s">
        <v>12</v>
      </c>
      <c r="D17">
        <v>17</v>
      </c>
      <c r="E17" t="s">
        <v>30</v>
      </c>
      <c r="F17" t="s">
        <v>19</v>
      </c>
      <c r="G17" t="s">
        <v>24</v>
      </c>
      <c r="H17">
        <v>7340.45</v>
      </c>
      <c r="I17">
        <v>1688.3</v>
      </c>
      <c r="J17">
        <v>9028.75</v>
      </c>
      <c r="K17" s="49">
        <v>45221</v>
      </c>
      <c r="L17" s="49">
        <v>45223</v>
      </c>
      <c r="M17">
        <v>2</v>
      </c>
      <c r="N17" t="s">
        <v>59</v>
      </c>
      <c r="O17" s="49">
        <v>6</v>
      </c>
    </row>
    <row r="18" spans="1:15" x14ac:dyDescent="0.25">
      <c r="A18">
        <v>258</v>
      </c>
      <c r="B18" s="49">
        <v>45188</v>
      </c>
      <c r="C18" t="s">
        <v>11</v>
      </c>
      <c r="D18">
        <v>17</v>
      </c>
      <c r="E18" t="s">
        <v>30</v>
      </c>
      <c r="F18" t="s">
        <v>19</v>
      </c>
      <c r="G18" t="s">
        <v>24</v>
      </c>
      <c r="H18">
        <v>4150.6000000000004</v>
      </c>
      <c r="I18">
        <v>954.64</v>
      </c>
      <c r="J18">
        <v>5105.2400000000007</v>
      </c>
      <c r="K18" s="49">
        <v>45218</v>
      </c>
      <c r="L18" s="49">
        <v>45224</v>
      </c>
      <c r="M18">
        <v>6</v>
      </c>
      <c r="N18" t="s">
        <v>59</v>
      </c>
      <c r="O18" s="49">
        <v>3</v>
      </c>
    </row>
    <row r="19" spans="1:15" x14ac:dyDescent="0.25">
      <c r="A19">
        <v>18</v>
      </c>
      <c r="B19" s="49">
        <v>44941</v>
      </c>
      <c r="C19" t="s">
        <v>11</v>
      </c>
      <c r="D19">
        <v>17</v>
      </c>
      <c r="E19" t="s">
        <v>30</v>
      </c>
      <c r="F19" t="s">
        <v>19</v>
      </c>
      <c r="G19" t="s">
        <v>24</v>
      </c>
      <c r="H19">
        <v>6432.67</v>
      </c>
      <c r="I19">
        <v>1479.51</v>
      </c>
      <c r="J19">
        <v>7912.18</v>
      </c>
      <c r="K19" s="49">
        <v>44972</v>
      </c>
      <c r="L19" s="49">
        <v>44973</v>
      </c>
      <c r="M19">
        <v>1</v>
      </c>
      <c r="N19" t="s">
        <v>56</v>
      </c>
      <c r="O19" s="49">
        <v>1</v>
      </c>
    </row>
    <row r="20" spans="1:15" x14ac:dyDescent="0.25">
      <c r="A20">
        <v>254</v>
      </c>
      <c r="B20" s="49">
        <v>45180</v>
      </c>
      <c r="C20" t="s">
        <v>12</v>
      </c>
      <c r="D20">
        <v>17</v>
      </c>
      <c r="E20" t="s">
        <v>30</v>
      </c>
      <c r="F20" t="s">
        <v>19</v>
      </c>
      <c r="G20" t="s">
        <v>24</v>
      </c>
      <c r="H20">
        <v>4521.3500000000004</v>
      </c>
      <c r="I20">
        <v>1039.9100000000001</v>
      </c>
      <c r="J20">
        <v>5561.26</v>
      </c>
      <c r="K20" s="49">
        <v>45210</v>
      </c>
      <c r="L20" s="49">
        <v>45212</v>
      </c>
      <c r="M20">
        <v>2</v>
      </c>
      <c r="N20" t="s">
        <v>59</v>
      </c>
      <c r="O20" s="49">
        <v>2</v>
      </c>
    </row>
    <row r="21" spans="1:15" x14ac:dyDescent="0.25">
      <c r="A21">
        <v>250</v>
      </c>
      <c r="B21" s="49">
        <v>45174</v>
      </c>
      <c r="C21" t="s">
        <v>11</v>
      </c>
      <c r="D21">
        <v>17</v>
      </c>
      <c r="E21" t="s">
        <v>30</v>
      </c>
      <c r="F21" t="s">
        <v>19</v>
      </c>
      <c r="G21" t="s">
        <v>24</v>
      </c>
      <c r="H21">
        <v>7226.67</v>
      </c>
      <c r="I21">
        <v>1662.13</v>
      </c>
      <c r="J21">
        <v>8888.7999999999993</v>
      </c>
      <c r="K21" s="49">
        <v>45204</v>
      </c>
      <c r="L21" s="49">
        <v>45207</v>
      </c>
      <c r="M21">
        <v>3</v>
      </c>
      <c r="N21" t="s">
        <v>59</v>
      </c>
      <c r="O21" s="49">
        <v>3</v>
      </c>
    </row>
    <row r="22" spans="1:15" x14ac:dyDescent="0.25">
      <c r="A22">
        <v>241</v>
      </c>
      <c r="B22" s="49">
        <v>45168</v>
      </c>
      <c r="C22" t="s">
        <v>11</v>
      </c>
      <c r="D22">
        <v>17</v>
      </c>
      <c r="E22" t="s">
        <v>30</v>
      </c>
      <c r="F22" t="s">
        <v>19</v>
      </c>
      <c r="G22" t="s">
        <v>24</v>
      </c>
      <c r="H22">
        <v>7372.17</v>
      </c>
      <c r="I22">
        <v>1695.6</v>
      </c>
      <c r="J22">
        <v>9067.77</v>
      </c>
      <c r="K22" s="49">
        <v>45199</v>
      </c>
      <c r="L22" s="49">
        <v>45203</v>
      </c>
      <c r="M22">
        <v>4</v>
      </c>
      <c r="N22" t="s">
        <v>59</v>
      </c>
      <c r="O22" s="49">
        <v>4</v>
      </c>
    </row>
    <row r="23" spans="1:15" x14ac:dyDescent="0.25">
      <c r="A23">
        <v>240</v>
      </c>
      <c r="B23" s="49">
        <v>45167</v>
      </c>
      <c r="C23" t="s">
        <v>11</v>
      </c>
      <c r="D23">
        <v>17</v>
      </c>
      <c r="E23" t="s">
        <v>30</v>
      </c>
      <c r="F23" t="s">
        <v>19</v>
      </c>
      <c r="G23" t="s">
        <v>24</v>
      </c>
      <c r="H23">
        <v>6028.72</v>
      </c>
      <c r="I23">
        <v>1386.61</v>
      </c>
      <c r="J23">
        <v>7415.33</v>
      </c>
      <c r="K23" s="49">
        <v>45198</v>
      </c>
      <c r="L23" s="49">
        <v>45203</v>
      </c>
      <c r="M23">
        <v>5</v>
      </c>
      <c r="N23" t="s">
        <v>59</v>
      </c>
      <c r="O23" s="49">
        <v>3</v>
      </c>
    </row>
    <row r="24" spans="1:15" x14ac:dyDescent="0.25">
      <c r="A24">
        <v>234</v>
      </c>
      <c r="B24" s="49">
        <v>45160</v>
      </c>
      <c r="C24" t="s">
        <v>12</v>
      </c>
      <c r="D24">
        <v>17</v>
      </c>
      <c r="E24" t="s">
        <v>30</v>
      </c>
      <c r="F24" t="s">
        <v>19</v>
      </c>
      <c r="G24" t="s">
        <v>24</v>
      </c>
      <c r="H24">
        <v>9609.4599999999991</v>
      </c>
      <c r="I24">
        <v>2210.1799999999998</v>
      </c>
      <c r="J24">
        <v>11819.64</v>
      </c>
      <c r="K24" s="49">
        <v>45191</v>
      </c>
      <c r="L24" s="49">
        <v>45196</v>
      </c>
      <c r="M24">
        <v>5</v>
      </c>
      <c r="N24" t="s">
        <v>58</v>
      </c>
      <c r="O24" s="49">
        <v>3</v>
      </c>
    </row>
    <row r="25" spans="1:15" x14ac:dyDescent="0.25">
      <c r="A25">
        <v>223</v>
      </c>
      <c r="B25" s="49">
        <v>45150</v>
      </c>
      <c r="C25" t="s">
        <v>11</v>
      </c>
      <c r="D25">
        <v>17</v>
      </c>
      <c r="E25" t="s">
        <v>30</v>
      </c>
      <c r="F25" t="s">
        <v>19</v>
      </c>
      <c r="G25" t="s">
        <v>24</v>
      </c>
      <c r="H25">
        <v>6204.79</v>
      </c>
      <c r="I25">
        <v>1427.1</v>
      </c>
      <c r="J25">
        <v>7631.8899999999994</v>
      </c>
      <c r="K25" s="49">
        <v>45181</v>
      </c>
      <c r="L25" s="49">
        <v>45185</v>
      </c>
      <c r="M25">
        <v>4</v>
      </c>
      <c r="N25" t="s">
        <v>58</v>
      </c>
      <c r="O25" s="49">
        <v>7</v>
      </c>
    </row>
    <row r="26" spans="1:15" x14ac:dyDescent="0.25">
      <c r="A26">
        <v>215</v>
      </c>
      <c r="B26" s="49">
        <v>45140</v>
      </c>
      <c r="C26" t="s">
        <v>12</v>
      </c>
      <c r="D26">
        <v>17</v>
      </c>
      <c r="E26" t="s">
        <v>30</v>
      </c>
      <c r="F26" t="s">
        <v>19</v>
      </c>
      <c r="G26" t="s">
        <v>24</v>
      </c>
      <c r="H26">
        <v>8895.48</v>
      </c>
      <c r="I26">
        <v>2045.96</v>
      </c>
      <c r="J26">
        <v>10941.439999999999</v>
      </c>
      <c r="K26" s="49">
        <v>45171</v>
      </c>
      <c r="L26" s="49">
        <v>45180</v>
      </c>
      <c r="M26">
        <v>9</v>
      </c>
      <c r="N26" t="s">
        <v>58</v>
      </c>
      <c r="O26" s="49">
        <v>4</v>
      </c>
    </row>
    <row r="27" spans="1:15" x14ac:dyDescent="0.25">
      <c r="A27">
        <v>213</v>
      </c>
      <c r="B27" s="49">
        <v>45136</v>
      </c>
      <c r="C27" t="s">
        <v>11</v>
      </c>
      <c r="D27">
        <v>17</v>
      </c>
      <c r="E27" t="s">
        <v>30</v>
      </c>
      <c r="F27" t="s">
        <v>19</v>
      </c>
      <c r="G27" t="s">
        <v>24</v>
      </c>
      <c r="H27">
        <v>5690.06</v>
      </c>
      <c r="I27">
        <v>1308.71</v>
      </c>
      <c r="J27">
        <v>6998.77</v>
      </c>
      <c r="K27" s="49">
        <v>45167</v>
      </c>
      <c r="L27" s="49">
        <v>45167</v>
      </c>
      <c r="M27">
        <v>0</v>
      </c>
      <c r="N27" t="s">
        <v>58</v>
      </c>
      <c r="O27" s="49">
        <v>7</v>
      </c>
    </row>
    <row r="28" spans="1:15" x14ac:dyDescent="0.25">
      <c r="A28">
        <v>204</v>
      </c>
      <c r="B28" s="49">
        <v>45125</v>
      </c>
      <c r="C28" t="s">
        <v>11</v>
      </c>
      <c r="D28">
        <v>17</v>
      </c>
      <c r="E28" t="s">
        <v>30</v>
      </c>
      <c r="F28" t="s">
        <v>19</v>
      </c>
      <c r="G28" t="s">
        <v>24</v>
      </c>
      <c r="H28">
        <v>8218.9599999999991</v>
      </c>
      <c r="I28">
        <v>1890.36</v>
      </c>
      <c r="J28">
        <v>10109.32</v>
      </c>
      <c r="K28" s="49">
        <v>45156</v>
      </c>
      <c r="L28" s="49">
        <v>45156</v>
      </c>
      <c r="M28">
        <v>0</v>
      </c>
      <c r="N28" t="s">
        <v>58</v>
      </c>
      <c r="O28" s="49">
        <v>3</v>
      </c>
    </row>
    <row r="29" spans="1:15" x14ac:dyDescent="0.25">
      <c r="A29">
        <v>28</v>
      </c>
      <c r="B29" s="49">
        <v>44952</v>
      </c>
      <c r="C29" t="s">
        <v>12</v>
      </c>
      <c r="D29">
        <v>17</v>
      </c>
      <c r="E29" t="s">
        <v>30</v>
      </c>
      <c r="F29" t="s">
        <v>19</v>
      </c>
      <c r="G29" t="s">
        <v>24</v>
      </c>
      <c r="H29">
        <v>8378.27</v>
      </c>
      <c r="I29">
        <v>1927</v>
      </c>
      <c r="J29">
        <v>10305.27</v>
      </c>
      <c r="K29" s="49">
        <v>44983</v>
      </c>
      <c r="L29" s="49">
        <v>44992</v>
      </c>
      <c r="M29">
        <v>9</v>
      </c>
      <c r="N29" t="s">
        <v>56</v>
      </c>
      <c r="O29" s="49">
        <v>5</v>
      </c>
    </row>
    <row r="30" spans="1:15" x14ac:dyDescent="0.25">
      <c r="A30">
        <v>200</v>
      </c>
      <c r="B30" s="49">
        <v>45123</v>
      </c>
      <c r="C30" t="s">
        <v>12</v>
      </c>
      <c r="D30">
        <v>17</v>
      </c>
      <c r="E30" t="s">
        <v>30</v>
      </c>
      <c r="F30" t="s">
        <v>19</v>
      </c>
      <c r="G30" t="s">
        <v>24</v>
      </c>
      <c r="H30">
        <v>7678.33</v>
      </c>
      <c r="I30">
        <v>1766.02</v>
      </c>
      <c r="J30">
        <v>9444.35</v>
      </c>
      <c r="K30" s="49">
        <v>45154</v>
      </c>
      <c r="L30" s="49">
        <v>45159</v>
      </c>
      <c r="M30">
        <v>5</v>
      </c>
      <c r="N30" t="s">
        <v>58</v>
      </c>
      <c r="O30" s="49">
        <v>1</v>
      </c>
    </row>
    <row r="31" spans="1:15" x14ac:dyDescent="0.25">
      <c r="A31">
        <v>184</v>
      </c>
      <c r="B31" s="49">
        <v>45113</v>
      </c>
      <c r="C31" t="s">
        <v>11</v>
      </c>
      <c r="D31">
        <v>17</v>
      </c>
      <c r="E31" t="s">
        <v>30</v>
      </c>
      <c r="F31" t="s">
        <v>19</v>
      </c>
      <c r="G31" t="s">
        <v>24</v>
      </c>
      <c r="H31">
        <v>7925.46</v>
      </c>
      <c r="I31">
        <v>1822.86</v>
      </c>
      <c r="J31">
        <v>9748.32</v>
      </c>
      <c r="K31" s="49">
        <v>45144</v>
      </c>
      <c r="L31" s="49">
        <v>45150</v>
      </c>
      <c r="M31">
        <v>6</v>
      </c>
      <c r="N31" t="s">
        <v>58</v>
      </c>
      <c r="O31" s="49">
        <v>5</v>
      </c>
    </row>
    <row r="32" spans="1:15" x14ac:dyDescent="0.25">
      <c r="A32">
        <v>175</v>
      </c>
      <c r="B32" s="49">
        <v>45102</v>
      </c>
      <c r="C32" t="s">
        <v>11</v>
      </c>
      <c r="D32">
        <v>17</v>
      </c>
      <c r="E32" t="s">
        <v>30</v>
      </c>
      <c r="F32" t="s">
        <v>19</v>
      </c>
      <c r="G32" t="s">
        <v>24</v>
      </c>
      <c r="H32">
        <v>8637.2800000000007</v>
      </c>
      <c r="I32">
        <v>1986.57</v>
      </c>
      <c r="J32">
        <v>10623.85</v>
      </c>
      <c r="K32" s="49">
        <v>45132</v>
      </c>
      <c r="L32" s="49">
        <v>45141</v>
      </c>
      <c r="M32">
        <v>9</v>
      </c>
      <c r="N32" t="s">
        <v>58</v>
      </c>
      <c r="O32" s="49">
        <v>1</v>
      </c>
    </row>
    <row r="33" spans="1:15" x14ac:dyDescent="0.25">
      <c r="A33">
        <v>171</v>
      </c>
      <c r="B33" s="49">
        <v>45100</v>
      </c>
      <c r="C33" t="s">
        <v>11</v>
      </c>
      <c r="D33">
        <v>17</v>
      </c>
      <c r="E33" t="s">
        <v>30</v>
      </c>
      <c r="F33" t="s">
        <v>19</v>
      </c>
      <c r="G33" t="s">
        <v>24</v>
      </c>
      <c r="H33">
        <v>4126.93</v>
      </c>
      <c r="I33">
        <v>949.19</v>
      </c>
      <c r="J33">
        <v>5076.1200000000008</v>
      </c>
      <c r="K33" s="49">
        <v>45130</v>
      </c>
      <c r="L33" s="49">
        <v>45135</v>
      </c>
      <c r="M33">
        <v>5</v>
      </c>
      <c r="N33" t="s">
        <v>58</v>
      </c>
      <c r="O33" s="49">
        <v>6</v>
      </c>
    </row>
    <row r="34" spans="1:15" x14ac:dyDescent="0.25">
      <c r="A34">
        <v>167</v>
      </c>
      <c r="B34" s="49">
        <v>45096</v>
      </c>
      <c r="C34" t="s">
        <v>12</v>
      </c>
      <c r="D34">
        <v>17</v>
      </c>
      <c r="E34" t="s">
        <v>30</v>
      </c>
      <c r="F34" t="s">
        <v>19</v>
      </c>
      <c r="G34" t="s">
        <v>24</v>
      </c>
      <c r="H34">
        <v>4204.54</v>
      </c>
      <c r="I34">
        <v>967.04</v>
      </c>
      <c r="J34">
        <v>5171.58</v>
      </c>
      <c r="K34" s="49">
        <v>45126</v>
      </c>
      <c r="L34" s="49">
        <v>45134</v>
      </c>
      <c r="M34">
        <v>8</v>
      </c>
      <c r="N34" t="s">
        <v>58</v>
      </c>
      <c r="O34" s="49">
        <v>2</v>
      </c>
    </row>
    <row r="35" spans="1:15" x14ac:dyDescent="0.25">
      <c r="A35">
        <v>164</v>
      </c>
      <c r="B35" s="49">
        <v>45094</v>
      </c>
      <c r="C35" t="s">
        <v>11</v>
      </c>
      <c r="D35">
        <v>17</v>
      </c>
      <c r="E35" t="s">
        <v>30</v>
      </c>
      <c r="F35" t="s">
        <v>19</v>
      </c>
      <c r="G35" t="s">
        <v>24</v>
      </c>
      <c r="H35">
        <v>9693.99</v>
      </c>
      <c r="I35">
        <v>2229.62</v>
      </c>
      <c r="J35">
        <v>11923.61</v>
      </c>
      <c r="K35" s="49">
        <v>45124</v>
      </c>
      <c r="L35" s="49">
        <v>45133</v>
      </c>
      <c r="M35">
        <v>9</v>
      </c>
      <c r="N35" t="s">
        <v>58</v>
      </c>
      <c r="O35" s="49">
        <v>7</v>
      </c>
    </row>
    <row r="36" spans="1:15" x14ac:dyDescent="0.25">
      <c r="A36">
        <v>160</v>
      </c>
      <c r="B36" s="49">
        <v>45090</v>
      </c>
      <c r="C36" t="s">
        <v>12</v>
      </c>
      <c r="D36">
        <v>17</v>
      </c>
      <c r="E36" t="s">
        <v>30</v>
      </c>
      <c r="F36" t="s">
        <v>19</v>
      </c>
      <c r="G36" t="s">
        <v>24</v>
      </c>
      <c r="H36">
        <v>4183.93</v>
      </c>
      <c r="I36">
        <v>962.3</v>
      </c>
      <c r="J36">
        <v>5146.2300000000005</v>
      </c>
      <c r="K36" s="49">
        <v>45120</v>
      </c>
      <c r="L36" s="49">
        <v>45127</v>
      </c>
      <c r="M36">
        <v>7</v>
      </c>
      <c r="N36" t="s">
        <v>58</v>
      </c>
      <c r="O36" s="49">
        <v>3</v>
      </c>
    </row>
    <row r="37" spans="1:15" x14ac:dyDescent="0.25">
      <c r="A37">
        <v>155</v>
      </c>
      <c r="B37" s="49">
        <v>45086</v>
      </c>
      <c r="C37" t="s">
        <v>11</v>
      </c>
      <c r="D37">
        <v>17</v>
      </c>
      <c r="E37" t="s">
        <v>30</v>
      </c>
      <c r="F37" t="s">
        <v>19</v>
      </c>
      <c r="G37" t="s">
        <v>24</v>
      </c>
      <c r="H37">
        <v>7489.23</v>
      </c>
      <c r="I37">
        <v>1722.52</v>
      </c>
      <c r="J37">
        <v>9211.75</v>
      </c>
      <c r="K37" s="49">
        <v>45116</v>
      </c>
      <c r="L37" s="49">
        <v>45120</v>
      </c>
      <c r="M37">
        <v>4</v>
      </c>
      <c r="N37" t="s">
        <v>58</v>
      </c>
      <c r="O37" s="49">
        <v>6</v>
      </c>
    </row>
    <row r="38" spans="1:15" x14ac:dyDescent="0.25">
      <c r="A38">
        <v>151</v>
      </c>
      <c r="B38" s="49">
        <v>45083</v>
      </c>
      <c r="C38" t="s">
        <v>11</v>
      </c>
      <c r="D38">
        <v>17</v>
      </c>
      <c r="E38" t="s">
        <v>30</v>
      </c>
      <c r="F38" t="s">
        <v>19</v>
      </c>
      <c r="G38" t="s">
        <v>24</v>
      </c>
      <c r="H38">
        <v>7004.69</v>
      </c>
      <c r="I38">
        <v>1611.08</v>
      </c>
      <c r="J38">
        <v>8615.77</v>
      </c>
      <c r="K38" s="49">
        <v>45113</v>
      </c>
      <c r="L38" s="49">
        <v>45117</v>
      </c>
      <c r="M38">
        <v>4</v>
      </c>
      <c r="N38" t="s">
        <v>58</v>
      </c>
      <c r="O38" s="49">
        <v>3</v>
      </c>
    </row>
    <row r="39" spans="1:15" x14ac:dyDescent="0.25">
      <c r="A39">
        <v>123</v>
      </c>
      <c r="B39" s="49">
        <v>45064</v>
      </c>
      <c r="C39" t="s">
        <v>11</v>
      </c>
      <c r="D39">
        <v>17</v>
      </c>
      <c r="E39" t="s">
        <v>30</v>
      </c>
      <c r="F39" t="s">
        <v>19</v>
      </c>
      <c r="G39" t="s">
        <v>24</v>
      </c>
      <c r="H39">
        <v>6316.36</v>
      </c>
      <c r="I39">
        <v>1452.76</v>
      </c>
      <c r="J39">
        <v>7769.12</v>
      </c>
      <c r="K39" s="49">
        <v>45095</v>
      </c>
      <c r="L39" s="49">
        <v>45104</v>
      </c>
      <c r="M39">
        <v>9</v>
      </c>
      <c r="N39" t="s">
        <v>57</v>
      </c>
      <c r="O39" s="49">
        <v>5</v>
      </c>
    </row>
    <row r="40" spans="1:15" x14ac:dyDescent="0.25">
      <c r="A40">
        <v>117</v>
      </c>
      <c r="B40" s="49">
        <v>45058</v>
      </c>
      <c r="C40" t="s">
        <v>12</v>
      </c>
      <c r="D40">
        <v>17</v>
      </c>
      <c r="E40" t="s">
        <v>30</v>
      </c>
      <c r="F40" t="s">
        <v>19</v>
      </c>
      <c r="G40" t="s">
        <v>24</v>
      </c>
      <c r="H40">
        <v>9383.02</v>
      </c>
      <c r="I40">
        <v>2158.09</v>
      </c>
      <c r="J40">
        <v>11541.11</v>
      </c>
      <c r="K40" s="49">
        <v>45089</v>
      </c>
      <c r="L40" s="49">
        <v>45091</v>
      </c>
      <c r="M40">
        <v>2</v>
      </c>
      <c r="N40" t="s">
        <v>57</v>
      </c>
      <c r="O40" s="49">
        <v>6</v>
      </c>
    </row>
    <row r="41" spans="1:15" x14ac:dyDescent="0.25">
      <c r="A41">
        <v>116</v>
      </c>
      <c r="B41" s="49">
        <v>45056</v>
      </c>
      <c r="C41" t="s">
        <v>11</v>
      </c>
      <c r="D41">
        <v>17</v>
      </c>
      <c r="E41" t="s">
        <v>30</v>
      </c>
      <c r="F41" t="s">
        <v>19</v>
      </c>
      <c r="G41" t="s">
        <v>24</v>
      </c>
      <c r="H41">
        <v>5134.41</v>
      </c>
      <c r="I41">
        <v>1180.9100000000001</v>
      </c>
      <c r="J41">
        <v>6315.32</v>
      </c>
      <c r="K41" s="49">
        <v>45087</v>
      </c>
      <c r="L41" s="49">
        <v>45089</v>
      </c>
      <c r="M41">
        <v>2</v>
      </c>
      <c r="N41" t="s">
        <v>57</v>
      </c>
      <c r="O41" s="49">
        <v>4</v>
      </c>
    </row>
    <row r="42" spans="1:15" x14ac:dyDescent="0.25">
      <c r="A42">
        <v>101</v>
      </c>
      <c r="B42" s="49">
        <v>45039</v>
      </c>
      <c r="C42" t="s">
        <v>12</v>
      </c>
      <c r="D42">
        <v>17</v>
      </c>
      <c r="E42" t="s">
        <v>30</v>
      </c>
      <c r="F42" t="s">
        <v>19</v>
      </c>
      <c r="G42" t="s">
        <v>24</v>
      </c>
      <c r="H42">
        <v>5859.55</v>
      </c>
      <c r="I42">
        <v>1347.7</v>
      </c>
      <c r="J42">
        <v>7207.25</v>
      </c>
      <c r="K42" s="49">
        <v>45069</v>
      </c>
      <c r="L42" s="49">
        <v>45078</v>
      </c>
      <c r="M42">
        <v>9</v>
      </c>
      <c r="N42" t="s">
        <v>57</v>
      </c>
      <c r="O42" s="49">
        <v>1</v>
      </c>
    </row>
    <row r="43" spans="1:15" x14ac:dyDescent="0.25">
      <c r="A43">
        <v>42</v>
      </c>
      <c r="B43" s="49">
        <v>44960</v>
      </c>
      <c r="C43" t="s">
        <v>11</v>
      </c>
      <c r="D43">
        <v>17</v>
      </c>
      <c r="E43" t="s">
        <v>30</v>
      </c>
      <c r="F43" t="s">
        <v>19</v>
      </c>
      <c r="G43" t="s">
        <v>24</v>
      </c>
      <c r="H43">
        <v>7274.87</v>
      </c>
      <c r="I43">
        <v>1673.22</v>
      </c>
      <c r="J43">
        <v>8948.09</v>
      </c>
      <c r="K43" s="49">
        <v>44988</v>
      </c>
      <c r="L43" s="49">
        <v>44999</v>
      </c>
      <c r="M43">
        <v>11</v>
      </c>
      <c r="N43" t="s">
        <v>56</v>
      </c>
      <c r="O43" s="49">
        <v>6</v>
      </c>
    </row>
    <row r="44" spans="1:15" x14ac:dyDescent="0.25">
      <c r="A44">
        <v>97</v>
      </c>
      <c r="B44" s="49">
        <v>45035</v>
      </c>
      <c r="C44" t="s">
        <v>11</v>
      </c>
      <c r="D44">
        <v>17</v>
      </c>
      <c r="E44" t="s">
        <v>30</v>
      </c>
      <c r="F44" t="s">
        <v>19</v>
      </c>
      <c r="G44" t="s">
        <v>24</v>
      </c>
      <c r="H44">
        <v>8387.73</v>
      </c>
      <c r="I44">
        <v>1929.18</v>
      </c>
      <c r="J44">
        <v>10316.91</v>
      </c>
      <c r="K44" s="49">
        <v>45065</v>
      </c>
      <c r="L44" s="49">
        <v>45065</v>
      </c>
      <c r="M44">
        <v>0</v>
      </c>
      <c r="N44" t="s">
        <v>57</v>
      </c>
      <c r="O44" s="49">
        <v>4</v>
      </c>
    </row>
    <row r="45" spans="1:15" x14ac:dyDescent="0.25">
      <c r="A45">
        <v>82</v>
      </c>
      <c r="B45" s="49">
        <v>45012</v>
      </c>
      <c r="C45" t="s">
        <v>12</v>
      </c>
      <c r="D45">
        <v>17</v>
      </c>
      <c r="E45" t="s">
        <v>30</v>
      </c>
      <c r="F45" t="s">
        <v>19</v>
      </c>
      <c r="G45" t="s">
        <v>24</v>
      </c>
      <c r="H45">
        <v>6884.65</v>
      </c>
      <c r="I45">
        <v>1583.47</v>
      </c>
      <c r="J45">
        <v>8468.119999999999</v>
      </c>
      <c r="K45" s="49">
        <v>45043</v>
      </c>
      <c r="L45" s="49">
        <v>45051</v>
      </c>
      <c r="M45">
        <v>8</v>
      </c>
      <c r="N45" t="s">
        <v>57</v>
      </c>
      <c r="O45" s="49">
        <v>2</v>
      </c>
    </row>
    <row r="46" spans="1:15" x14ac:dyDescent="0.25">
      <c r="A46">
        <v>80</v>
      </c>
      <c r="B46" s="49">
        <v>45010</v>
      </c>
      <c r="C46" t="s">
        <v>12</v>
      </c>
      <c r="D46">
        <v>17</v>
      </c>
      <c r="E46" t="s">
        <v>30</v>
      </c>
      <c r="F46" t="s">
        <v>19</v>
      </c>
      <c r="G46" t="s">
        <v>24</v>
      </c>
      <c r="H46">
        <v>8199.2900000000009</v>
      </c>
      <c r="I46">
        <v>1885.84</v>
      </c>
      <c r="J46">
        <v>10085.130000000001</v>
      </c>
      <c r="K46" s="49">
        <v>45041</v>
      </c>
      <c r="L46" s="49">
        <v>45044</v>
      </c>
      <c r="M46">
        <v>3</v>
      </c>
      <c r="N46" t="s">
        <v>57</v>
      </c>
      <c r="O46" s="49">
        <v>7</v>
      </c>
    </row>
    <row r="47" spans="1:15" x14ac:dyDescent="0.25">
      <c r="A47">
        <v>64</v>
      </c>
      <c r="B47" s="49">
        <v>44989</v>
      </c>
      <c r="C47" t="s">
        <v>12</v>
      </c>
      <c r="D47">
        <v>17</v>
      </c>
      <c r="E47" t="s">
        <v>30</v>
      </c>
      <c r="F47" t="s">
        <v>19</v>
      </c>
      <c r="G47" t="s">
        <v>24</v>
      </c>
      <c r="H47">
        <v>4373.3500000000004</v>
      </c>
      <c r="I47">
        <v>1005.87</v>
      </c>
      <c r="J47">
        <v>5379.22</v>
      </c>
      <c r="K47" s="49">
        <v>45020</v>
      </c>
      <c r="L47" s="49">
        <v>45024</v>
      </c>
      <c r="M47">
        <v>4</v>
      </c>
      <c r="N47" t="s">
        <v>57</v>
      </c>
      <c r="O47" s="49">
        <v>7</v>
      </c>
    </row>
    <row r="48" spans="1:15" x14ac:dyDescent="0.25">
      <c r="A48">
        <v>59</v>
      </c>
      <c r="B48" s="49">
        <v>44979</v>
      </c>
      <c r="C48" t="s">
        <v>12</v>
      </c>
      <c r="D48">
        <v>17</v>
      </c>
      <c r="E48" t="s">
        <v>30</v>
      </c>
      <c r="F48" t="s">
        <v>19</v>
      </c>
      <c r="G48" t="s">
        <v>24</v>
      </c>
      <c r="H48">
        <v>5788.88</v>
      </c>
      <c r="I48">
        <v>1331.44</v>
      </c>
      <c r="J48">
        <v>7120.32</v>
      </c>
      <c r="K48" s="49">
        <v>45007</v>
      </c>
      <c r="L48" s="49">
        <v>45020</v>
      </c>
      <c r="M48">
        <v>13</v>
      </c>
      <c r="N48" t="s">
        <v>57</v>
      </c>
      <c r="O48" s="49">
        <v>4</v>
      </c>
    </row>
    <row r="49" spans="1:15" x14ac:dyDescent="0.25">
      <c r="A49">
        <v>57</v>
      </c>
      <c r="B49" s="49">
        <v>44977</v>
      </c>
      <c r="C49" t="s">
        <v>11</v>
      </c>
      <c r="D49">
        <v>17</v>
      </c>
      <c r="E49" t="s">
        <v>30</v>
      </c>
      <c r="F49" t="s">
        <v>19</v>
      </c>
      <c r="G49" t="s">
        <v>24</v>
      </c>
      <c r="H49">
        <v>4508.9799999999996</v>
      </c>
      <c r="I49">
        <v>1037.07</v>
      </c>
      <c r="J49">
        <v>5546.0499999999993</v>
      </c>
      <c r="K49" s="49">
        <v>45005</v>
      </c>
      <c r="L49" s="49">
        <v>45013</v>
      </c>
      <c r="M49">
        <v>8</v>
      </c>
      <c r="N49" t="s">
        <v>56</v>
      </c>
      <c r="O49" s="49">
        <v>2</v>
      </c>
    </row>
    <row r="50" spans="1:15" x14ac:dyDescent="0.25">
      <c r="A50">
        <v>52</v>
      </c>
      <c r="B50" s="49">
        <v>44970</v>
      </c>
      <c r="C50" t="s">
        <v>11</v>
      </c>
      <c r="D50">
        <v>17</v>
      </c>
      <c r="E50" t="s">
        <v>30</v>
      </c>
      <c r="F50" t="s">
        <v>19</v>
      </c>
      <c r="G50" t="s">
        <v>24</v>
      </c>
      <c r="H50">
        <v>7719.54</v>
      </c>
      <c r="I50">
        <v>1775.49</v>
      </c>
      <c r="J50">
        <v>9495.0300000000007</v>
      </c>
      <c r="K50" s="49">
        <v>44998</v>
      </c>
      <c r="L50" s="49">
        <v>45004</v>
      </c>
      <c r="M50">
        <v>6</v>
      </c>
      <c r="N50" t="s">
        <v>56</v>
      </c>
      <c r="O50" s="4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EF75B4B064154B8A85CFD667E452A0" ma:contentTypeVersion="8" ma:contentTypeDescription="Utwórz nowy dokument." ma:contentTypeScope="" ma:versionID="4208ee0c396d23a8b492b20040e21e08">
  <xsd:schema xmlns:xsd="http://www.w3.org/2001/XMLSchema" xmlns:xs="http://www.w3.org/2001/XMLSchema" xmlns:p="http://schemas.microsoft.com/office/2006/metadata/properties" xmlns:ns2="1b133b6f-54bf-4db6-9f63-a839d3cf7080" targetNamespace="http://schemas.microsoft.com/office/2006/metadata/properties" ma:root="true" ma:fieldsID="a9437ef7ad753ff71a070777bd0faa83" ns2:_="">
    <xsd:import namespace="1b133b6f-54bf-4db6-9f63-a839d3cf70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33b6f-54bf-4db6-9f63-a839d3cf7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5639E-5220-4835-9C89-B24D1E6ECE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9A88B6-C3B2-48BE-9723-29CDC030CB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299015-D003-47B6-B169-229942AF4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33b6f-54bf-4db6-9f63-a839d3cf7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Nazwane zakresy</vt:lpstr>
      </vt:variant>
      <vt:variant>
        <vt:i4>22</vt:i4>
      </vt:variant>
    </vt:vector>
  </HeadingPairs>
  <TitlesOfParts>
    <vt:vector size="35" baseType="lpstr">
      <vt:lpstr>Faktury</vt:lpstr>
      <vt:lpstr>Klienci</vt:lpstr>
      <vt:lpstr>pkt. 7</vt:lpstr>
      <vt:lpstr>pkt. 8</vt:lpstr>
      <vt:lpstr>pkt. 9</vt:lpstr>
      <vt:lpstr>pkt. 10</vt:lpstr>
      <vt:lpstr>pkt. 11</vt:lpstr>
      <vt:lpstr>pkt. 12</vt:lpstr>
      <vt:lpstr>pkt. 13</vt:lpstr>
      <vt:lpstr>pkt. 14</vt:lpstr>
      <vt:lpstr>pkt. 15</vt:lpstr>
      <vt:lpstr>pkt. 16</vt:lpstr>
      <vt:lpstr>lista szczegółowych pozycji</vt:lpstr>
      <vt:lpstr>Faktury!Obszar_wydruku</vt:lpstr>
      <vt:lpstr>'pkt. 11'!Obszar_wydruku</vt:lpstr>
      <vt:lpstr>'pkt. 12'!Obszar_wydruku</vt:lpstr>
      <vt:lpstr>'pkt. 14'!Obszar_wydruku</vt:lpstr>
      <vt:lpstr>'pkt. 7'!Obszar_wydruku</vt:lpstr>
      <vt:lpstr>'pkt. 8'!Obszar_wydruku</vt:lpstr>
      <vt:lpstr>Faktury!Tytuły_wydruku</vt:lpstr>
      <vt:lpstr>'pkt. 11'!Tytuły_wydruku</vt:lpstr>
      <vt:lpstr>'pkt. 12'!Tytuły_wydruku</vt:lpstr>
      <vt:lpstr>'pkt. 14'!Tytuły_wydruku</vt:lpstr>
      <vt:lpstr>'pkt. 7'!Tytuły_wydruku</vt:lpstr>
      <vt:lpstr>'pkt. 8'!Tytuły_wydruku</vt:lpstr>
      <vt:lpstr>'pkt. 11'!VAT</vt:lpstr>
      <vt:lpstr>'pkt. 12'!VAT</vt:lpstr>
      <vt:lpstr>'pkt. 14'!VAT</vt:lpstr>
      <vt:lpstr>'pkt. 7'!VAT</vt:lpstr>
      <vt:lpstr>'pkt. 8'!VAT</vt:lpstr>
      <vt:lpstr>VAT</vt:lpstr>
      <vt:lpstr>wszystkie_faktury</vt:lpstr>
      <vt:lpstr>'pkt. 10'!Wybieranie</vt:lpstr>
      <vt:lpstr>'pkt. 13'!Wybieranie</vt:lpstr>
      <vt:lpstr>'pkt. 9'!Wybieranie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Wieczorkowski</dc:creator>
  <cp:lastModifiedBy>Vladislav Yanovich</cp:lastModifiedBy>
  <cp:lastPrinted>2024-05-22T19:14:17Z</cp:lastPrinted>
  <dcterms:created xsi:type="dcterms:W3CDTF">2022-12-19T23:47:10Z</dcterms:created>
  <dcterms:modified xsi:type="dcterms:W3CDTF">2024-06-08T21:00:09Z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0x0101002CEF75B4B064154B8A85CFD667E452A0</vt:lpwstr>
  </property>
</Properties>
</file>