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hyn\Documents\"/>
    </mc:Choice>
  </mc:AlternateContent>
  <bookViews>
    <workbookView xWindow="-120" yWindow="-120" windowWidth="29040" windowHeight="17640" tabRatio="721" firstSheet="1" activeTab="4"/>
  </bookViews>
  <sheets>
    <sheet name="SEO Anteil Dashboard" sheetId="11" r:id="rId1"/>
    <sheet name="SEO Ranking Dashboard" sheetId="7" r:id="rId2"/>
    <sheet name="SEO Ranking Berechnung" sheetId="3" r:id="rId3"/>
    <sheet name="SEO Anteil Berechnung" sheetId="10" r:id="rId4"/>
    <sheet name="Rohdaten SEO Ranking XOVI" sheetId="4" r:id="rId5"/>
    <sheet name="Rohdaten SEO Anteil Analytics" sheetId="8" r:id="rId6"/>
    <sheet name="SEO Anteil Planwerte OM" sheetId="9" r:id="rId7"/>
  </sheets>
  <calcPr calcId="18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17" i="10"/>
  <c r="F4" i="10"/>
  <c r="G4" i="10"/>
  <c r="F5" i="10"/>
  <c r="G5" i="10"/>
  <c r="F6" i="10"/>
  <c r="G6" i="10"/>
  <c r="F7" i="10"/>
  <c r="G7" i="10"/>
  <c r="G3" i="10"/>
  <c r="F3" i="10"/>
  <c r="A7" i="10"/>
  <c r="B7" i="10" s="1"/>
  <c r="K4" i="10"/>
  <c r="K5" i="10"/>
  <c r="K6" i="10"/>
  <c r="K7" i="10"/>
  <c r="K8" i="10"/>
  <c r="K9" i="10"/>
  <c r="K10" i="10"/>
  <c r="K11" i="10"/>
  <c r="K12" i="10"/>
  <c r="K13" i="10"/>
  <c r="K14" i="10"/>
  <c r="K3" i="10"/>
  <c r="C8" i="10"/>
  <c r="B8" i="10"/>
  <c r="A9" i="10"/>
  <c r="B9" i="10" s="1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M3" i="10"/>
  <c r="L3" i="10"/>
  <c r="M17" i="3"/>
  <c r="N17" i="3"/>
  <c r="O17" i="3"/>
  <c r="O55" i="3" s="1"/>
  <c r="P17" i="3"/>
  <c r="Q17" i="3"/>
  <c r="R17" i="3"/>
  <c r="R36" i="3" s="1"/>
  <c r="S36" i="3"/>
  <c r="T17" i="3"/>
  <c r="T18" i="3" s="1"/>
  <c r="N18" i="3"/>
  <c r="N19" i="3" s="1"/>
  <c r="Q18" i="3"/>
  <c r="Q37" i="3" s="1"/>
  <c r="R37" i="3"/>
  <c r="Q19" i="3"/>
  <c r="Q38" i="3" s="1"/>
  <c r="Q20" i="3"/>
  <c r="Q21" i="3" s="1"/>
  <c r="L18" i="3"/>
  <c r="L37" i="3" s="1"/>
  <c r="L19" i="3"/>
  <c r="L57" i="3" s="1"/>
  <c r="L20" i="3"/>
  <c r="L21" i="3" s="1"/>
  <c r="L17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5" i="3"/>
  <c r="B1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C55" i="3"/>
  <c r="D55" i="3"/>
  <c r="E55" i="3"/>
  <c r="F55" i="3"/>
  <c r="G55" i="3"/>
  <c r="H55" i="3"/>
  <c r="I55" i="3"/>
  <c r="J55" i="3"/>
  <c r="K55" i="3"/>
  <c r="L55" i="3"/>
  <c r="M55" i="3"/>
  <c r="N55" i="3"/>
  <c r="P55" i="3"/>
  <c r="Q55" i="3"/>
  <c r="U55" i="3"/>
  <c r="C56" i="3"/>
  <c r="D56" i="3"/>
  <c r="E56" i="3"/>
  <c r="F56" i="3"/>
  <c r="G56" i="3"/>
  <c r="H56" i="3"/>
  <c r="I56" i="3"/>
  <c r="J56" i="3"/>
  <c r="K56" i="3"/>
  <c r="M56" i="3"/>
  <c r="N56" i="3"/>
  <c r="Q56" i="3"/>
  <c r="R56" i="3"/>
  <c r="U56" i="3"/>
  <c r="C57" i="3"/>
  <c r="D57" i="3"/>
  <c r="E57" i="3"/>
  <c r="F57" i="3"/>
  <c r="G57" i="3"/>
  <c r="H57" i="3"/>
  <c r="I57" i="3"/>
  <c r="J57" i="3"/>
  <c r="K57" i="3"/>
  <c r="Q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B55" i="3"/>
  <c r="B56" i="3"/>
  <c r="B57" i="3"/>
  <c r="B58" i="3"/>
  <c r="B59" i="3"/>
  <c r="B5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U36" i="3"/>
  <c r="C37" i="3"/>
  <c r="D37" i="3"/>
  <c r="E37" i="3"/>
  <c r="F37" i="3"/>
  <c r="G37" i="3"/>
  <c r="H37" i="3"/>
  <c r="I37" i="3"/>
  <c r="J37" i="3"/>
  <c r="K37" i="3"/>
  <c r="M37" i="3"/>
  <c r="N37" i="3"/>
  <c r="U37" i="3"/>
  <c r="C38" i="3"/>
  <c r="D38" i="3"/>
  <c r="E38" i="3"/>
  <c r="F38" i="3"/>
  <c r="G38" i="3"/>
  <c r="H38" i="3"/>
  <c r="I38" i="3"/>
  <c r="J38" i="3"/>
  <c r="K38" i="3"/>
  <c r="M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3" i="3"/>
  <c r="A10" i="10" l="1"/>
  <c r="A11" i="10" s="1"/>
  <c r="A6" i="10"/>
  <c r="C7" i="10"/>
  <c r="C9" i="10"/>
  <c r="B10" i="10"/>
  <c r="B11" i="10"/>
  <c r="C11" i="10"/>
  <c r="C10" i="10"/>
  <c r="A12" i="10"/>
  <c r="C12" i="10" s="1"/>
  <c r="U39" i="3"/>
  <c r="U38" i="3"/>
  <c r="S56" i="3"/>
  <c r="M39" i="3"/>
  <c r="M58" i="3"/>
  <c r="T56" i="3"/>
  <c r="T19" i="3"/>
  <c r="T37" i="3"/>
  <c r="S57" i="3"/>
  <c r="S38" i="3"/>
  <c r="Q40" i="3"/>
  <c r="Q59" i="3"/>
  <c r="P37" i="3"/>
  <c r="P56" i="3"/>
  <c r="N38" i="3"/>
  <c r="N20" i="3"/>
  <c r="N57" i="3"/>
  <c r="R58" i="3"/>
  <c r="R39" i="3"/>
  <c r="T55" i="3"/>
  <c r="Q39" i="3"/>
  <c r="S55" i="3"/>
  <c r="R38" i="3"/>
  <c r="R55" i="3"/>
  <c r="S37" i="3"/>
  <c r="U57" i="3"/>
  <c r="M57" i="3"/>
  <c r="O18" i="3"/>
  <c r="T36" i="3"/>
  <c r="Q58" i="3"/>
  <c r="R57" i="3"/>
  <c r="L59" i="3"/>
  <c r="L40" i="3"/>
  <c r="L38" i="3"/>
  <c r="L56" i="3"/>
  <c r="L39" i="3"/>
  <c r="L58" i="3"/>
  <c r="B8" i="3"/>
  <c r="T4" i="3" s="1"/>
  <c r="A5" i="10" l="1"/>
  <c r="B6" i="10"/>
  <c r="C6" i="10"/>
  <c r="B12" i="10"/>
  <c r="A13" i="10"/>
  <c r="C13" i="10" s="1"/>
  <c r="U58" i="3"/>
  <c r="U40" i="3"/>
  <c r="R40" i="3"/>
  <c r="R59" i="3"/>
  <c r="N39" i="3"/>
  <c r="N58" i="3"/>
  <c r="N21" i="3"/>
  <c r="O37" i="3"/>
  <c r="O56" i="3"/>
  <c r="S58" i="3"/>
  <c r="S39" i="3"/>
  <c r="P38" i="3"/>
  <c r="P57" i="3"/>
  <c r="T20" i="3"/>
  <c r="T57" i="3"/>
  <c r="T38" i="3"/>
  <c r="M40" i="3"/>
  <c r="M59" i="3"/>
  <c r="T85" i="3"/>
  <c r="T102" i="3" s="1"/>
  <c r="T72" i="3"/>
  <c r="T89" i="3" s="1"/>
  <c r="T80" i="3"/>
  <c r="T97" i="3" s="1"/>
  <c r="T75" i="3"/>
  <c r="T92" i="3" s="1"/>
  <c r="T83" i="3"/>
  <c r="T100" i="3" s="1"/>
  <c r="T78" i="3"/>
  <c r="T95" i="3" s="1"/>
  <c r="T73" i="3"/>
  <c r="T90" i="3" s="1"/>
  <c r="T81" i="3"/>
  <c r="T98" i="3" s="1"/>
  <c r="T84" i="3"/>
  <c r="T101" i="3" s="1"/>
  <c r="T79" i="3"/>
  <c r="T96" i="3" s="1"/>
  <c r="T74" i="3"/>
  <c r="T91" i="3" s="1"/>
  <c r="T82" i="3"/>
  <c r="T99" i="3" s="1"/>
  <c r="U4" i="3"/>
  <c r="P4" i="3"/>
  <c r="S4" i="3"/>
  <c r="B4" i="3"/>
  <c r="R4" i="3"/>
  <c r="N4" i="3"/>
  <c r="M4" i="3"/>
  <c r="I4" i="3"/>
  <c r="D4" i="3"/>
  <c r="K4" i="3"/>
  <c r="L4" i="3"/>
  <c r="H4" i="3"/>
  <c r="C4" i="3"/>
  <c r="G4" i="3"/>
  <c r="J4" i="3"/>
  <c r="F4" i="3"/>
  <c r="E4" i="3"/>
  <c r="Q4" i="3"/>
  <c r="O4" i="3"/>
  <c r="A4" i="10" l="1"/>
  <c r="C5" i="10"/>
  <c r="B5" i="10"/>
  <c r="B13" i="10"/>
  <c r="A14" i="10"/>
  <c r="C14" i="10" s="1"/>
  <c r="U59" i="3"/>
  <c r="P58" i="3"/>
  <c r="P76" i="3" s="1"/>
  <c r="P93" i="3" s="1"/>
  <c r="P39" i="3"/>
  <c r="T39" i="3"/>
  <c r="T21" i="3"/>
  <c r="T58" i="3"/>
  <c r="N59" i="3"/>
  <c r="N40" i="3"/>
  <c r="S40" i="3"/>
  <c r="S59" i="3"/>
  <c r="O38" i="3"/>
  <c r="O75" i="3" s="1"/>
  <c r="O92" i="3" s="1"/>
  <c r="O57" i="3"/>
  <c r="L77" i="3"/>
  <c r="L94" i="3" s="1"/>
  <c r="L72" i="3"/>
  <c r="L89" i="3" s="1"/>
  <c r="L80" i="3"/>
  <c r="L97" i="3" s="1"/>
  <c r="L75" i="3"/>
  <c r="L92" i="3" s="1"/>
  <c r="L83" i="3"/>
  <c r="L100" i="3" s="1"/>
  <c r="L85" i="3"/>
  <c r="L102" i="3" s="1"/>
  <c r="L78" i="3"/>
  <c r="L95" i="3" s="1"/>
  <c r="L73" i="3"/>
  <c r="L90" i="3" s="1"/>
  <c r="L81" i="3"/>
  <c r="L98" i="3" s="1"/>
  <c r="L76" i="3"/>
  <c r="L93" i="3" s="1"/>
  <c r="L84" i="3"/>
  <c r="L101" i="3" s="1"/>
  <c r="L79" i="3"/>
  <c r="L96" i="3" s="1"/>
  <c r="L74" i="3"/>
  <c r="L91" i="3" s="1"/>
  <c r="L82" i="3"/>
  <c r="L99" i="3" s="1"/>
  <c r="Q78" i="3"/>
  <c r="Q95" i="3" s="1"/>
  <c r="Q73" i="3"/>
  <c r="Q90" i="3" s="1"/>
  <c r="Q81" i="3"/>
  <c r="Q98" i="3" s="1"/>
  <c r="Q76" i="3"/>
  <c r="Q93" i="3" s="1"/>
  <c r="Q84" i="3"/>
  <c r="Q101" i="3" s="1"/>
  <c r="Q79" i="3"/>
  <c r="Q96" i="3" s="1"/>
  <c r="Q74" i="3"/>
  <c r="Q91" i="3" s="1"/>
  <c r="Q82" i="3"/>
  <c r="Q99" i="3" s="1"/>
  <c r="Q77" i="3"/>
  <c r="Q94" i="3" s="1"/>
  <c r="Q85" i="3"/>
  <c r="Q102" i="3" s="1"/>
  <c r="Q72" i="3"/>
  <c r="Q89" i="3" s="1"/>
  <c r="Q80" i="3"/>
  <c r="Q97" i="3" s="1"/>
  <c r="Q75" i="3"/>
  <c r="Q92" i="3" s="1"/>
  <c r="Q83" i="3"/>
  <c r="Q100" i="3" s="1"/>
  <c r="K72" i="3"/>
  <c r="K89" i="3" s="1"/>
  <c r="K80" i="3"/>
  <c r="K97" i="3" s="1"/>
  <c r="K75" i="3"/>
  <c r="K92" i="3" s="1"/>
  <c r="K83" i="3"/>
  <c r="K100" i="3" s="1"/>
  <c r="K78" i="3"/>
  <c r="K95" i="3" s="1"/>
  <c r="K73" i="3"/>
  <c r="K90" i="3" s="1"/>
  <c r="K81" i="3"/>
  <c r="K98" i="3" s="1"/>
  <c r="K76" i="3"/>
  <c r="K93" i="3" s="1"/>
  <c r="K84" i="3"/>
  <c r="K101" i="3" s="1"/>
  <c r="K79" i="3"/>
  <c r="K96" i="3" s="1"/>
  <c r="K74" i="3"/>
  <c r="K91" i="3" s="1"/>
  <c r="K82" i="3"/>
  <c r="K99" i="3" s="1"/>
  <c r="K77" i="3"/>
  <c r="K94" i="3" s="1"/>
  <c r="K85" i="3"/>
  <c r="K102" i="3" s="1"/>
  <c r="P73" i="3"/>
  <c r="P90" i="3" s="1"/>
  <c r="P84" i="3"/>
  <c r="P101" i="3" s="1"/>
  <c r="P79" i="3"/>
  <c r="P96" i="3" s="1"/>
  <c r="P74" i="3"/>
  <c r="P91" i="3" s="1"/>
  <c r="P82" i="3"/>
  <c r="P99" i="3" s="1"/>
  <c r="P85" i="3"/>
  <c r="P102" i="3" s="1"/>
  <c r="P72" i="3"/>
  <c r="P89" i="3" s="1"/>
  <c r="P80" i="3"/>
  <c r="P97" i="3" s="1"/>
  <c r="P75" i="3"/>
  <c r="P92" i="3" s="1"/>
  <c r="P83" i="3"/>
  <c r="P100" i="3" s="1"/>
  <c r="P78" i="3"/>
  <c r="P95" i="3" s="1"/>
  <c r="P81" i="3"/>
  <c r="P98" i="3" s="1"/>
  <c r="O79" i="3"/>
  <c r="O96" i="3" s="1"/>
  <c r="O74" i="3"/>
  <c r="O91" i="3" s="1"/>
  <c r="O82" i="3"/>
  <c r="O99" i="3" s="1"/>
  <c r="O85" i="3"/>
  <c r="O102" i="3" s="1"/>
  <c r="O72" i="3"/>
  <c r="O89" i="3" s="1"/>
  <c r="O80" i="3"/>
  <c r="O97" i="3" s="1"/>
  <c r="O84" i="3"/>
  <c r="O101" i="3" s="1"/>
  <c r="O83" i="3"/>
  <c r="O100" i="3" s="1"/>
  <c r="O78" i="3"/>
  <c r="O95" i="3" s="1"/>
  <c r="O73" i="3"/>
  <c r="O90" i="3" s="1"/>
  <c r="O81" i="3"/>
  <c r="O98" i="3" s="1"/>
  <c r="D77" i="3"/>
  <c r="D94" i="3" s="1"/>
  <c r="D72" i="3"/>
  <c r="D89" i="3" s="1"/>
  <c r="D80" i="3"/>
  <c r="D97" i="3" s="1"/>
  <c r="D75" i="3"/>
  <c r="D92" i="3" s="1"/>
  <c r="D83" i="3"/>
  <c r="D100" i="3" s="1"/>
  <c r="D78" i="3"/>
  <c r="D95" i="3" s="1"/>
  <c r="D73" i="3"/>
  <c r="D90" i="3" s="1"/>
  <c r="D81" i="3"/>
  <c r="D98" i="3" s="1"/>
  <c r="D76" i="3"/>
  <c r="D93" i="3" s="1"/>
  <c r="D84" i="3"/>
  <c r="D101" i="3" s="1"/>
  <c r="D85" i="3"/>
  <c r="D102" i="3" s="1"/>
  <c r="D79" i="3"/>
  <c r="D96" i="3" s="1"/>
  <c r="D74" i="3"/>
  <c r="D91" i="3" s="1"/>
  <c r="D82" i="3"/>
  <c r="D99" i="3" s="1"/>
  <c r="F79" i="3"/>
  <c r="F96" i="3" s="1"/>
  <c r="F74" i="3"/>
  <c r="F91" i="3" s="1"/>
  <c r="F82" i="3"/>
  <c r="F99" i="3" s="1"/>
  <c r="F77" i="3"/>
  <c r="F94" i="3" s="1"/>
  <c r="F85" i="3"/>
  <c r="F102" i="3" s="1"/>
  <c r="F72" i="3"/>
  <c r="F89" i="3" s="1"/>
  <c r="F80" i="3"/>
  <c r="F97" i="3" s="1"/>
  <c r="F75" i="3"/>
  <c r="F92" i="3" s="1"/>
  <c r="F83" i="3"/>
  <c r="F100" i="3" s="1"/>
  <c r="F78" i="3"/>
  <c r="F95" i="3" s="1"/>
  <c r="F73" i="3"/>
  <c r="F90" i="3" s="1"/>
  <c r="F81" i="3"/>
  <c r="F98" i="3" s="1"/>
  <c r="F76" i="3"/>
  <c r="F93" i="3" s="1"/>
  <c r="F84" i="3"/>
  <c r="F101" i="3" s="1"/>
  <c r="I78" i="3"/>
  <c r="I95" i="3" s="1"/>
  <c r="I73" i="3"/>
  <c r="I90" i="3" s="1"/>
  <c r="I81" i="3"/>
  <c r="I98" i="3" s="1"/>
  <c r="I76" i="3"/>
  <c r="I93" i="3" s="1"/>
  <c r="I84" i="3"/>
  <c r="I101" i="3" s="1"/>
  <c r="I79" i="3"/>
  <c r="I96" i="3" s="1"/>
  <c r="I74" i="3"/>
  <c r="I91" i="3" s="1"/>
  <c r="I82" i="3"/>
  <c r="I99" i="3" s="1"/>
  <c r="I77" i="3"/>
  <c r="I94" i="3" s="1"/>
  <c r="I85" i="3"/>
  <c r="I102" i="3" s="1"/>
  <c r="I72" i="3"/>
  <c r="I89" i="3" s="1"/>
  <c r="I80" i="3"/>
  <c r="I97" i="3" s="1"/>
  <c r="I75" i="3"/>
  <c r="I92" i="3" s="1"/>
  <c r="I83" i="3"/>
  <c r="I100" i="3" s="1"/>
  <c r="M74" i="3"/>
  <c r="M91" i="3" s="1"/>
  <c r="M82" i="3"/>
  <c r="M99" i="3" s="1"/>
  <c r="M77" i="3"/>
  <c r="M94" i="3" s="1"/>
  <c r="M85" i="3"/>
  <c r="M102" i="3" s="1"/>
  <c r="M72" i="3"/>
  <c r="M89" i="3" s="1"/>
  <c r="M80" i="3"/>
  <c r="M97" i="3" s="1"/>
  <c r="M75" i="3"/>
  <c r="M92" i="3" s="1"/>
  <c r="M83" i="3"/>
  <c r="M100" i="3" s="1"/>
  <c r="M78" i="3"/>
  <c r="M95" i="3" s="1"/>
  <c r="M73" i="3"/>
  <c r="M90" i="3" s="1"/>
  <c r="M81" i="3"/>
  <c r="M98" i="3" s="1"/>
  <c r="M76" i="3"/>
  <c r="M93" i="3" s="1"/>
  <c r="M84" i="3"/>
  <c r="M101" i="3" s="1"/>
  <c r="M79" i="3"/>
  <c r="M96" i="3" s="1"/>
  <c r="G76" i="3"/>
  <c r="G93" i="3" s="1"/>
  <c r="G79" i="3"/>
  <c r="G96" i="3" s="1"/>
  <c r="G74" i="3"/>
  <c r="G91" i="3" s="1"/>
  <c r="G82" i="3"/>
  <c r="G99" i="3" s="1"/>
  <c r="G77" i="3"/>
  <c r="G94" i="3" s="1"/>
  <c r="G85" i="3"/>
  <c r="G102" i="3" s="1"/>
  <c r="G84" i="3"/>
  <c r="G101" i="3" s="1"/>
  <c r="G72" i="3"/>
  <c r="G89" i="3" s="1"/>
  <c r="G80" i="3"/>
  <c r="G97" i="3" s="1"/>
  <c r="G75" i="3"/>
  <c r="G92" i="3" s="1"/>
  <c r="G83" i="3"/>
  <c r="G100" i="3" s="1"/>
  <c r="G78" i="3"/>
  <c r="G95" i="3" s="1"/>
  <c r="G73" i="3"/>
  <c r="G90" i="3" s="1"/>
  <c r="G81" i="3"/>
  <c r="G98" i="3" s="1"/>
  <c r="N79" i="3"/>
  <c r="N96" i="3" s="1"/>
  <c r="N74" i="3"/>
  <c r="N91" i="3" s="1"/>
  <c r="N82" i="3"/>
  <c r="N99" i="3" s="1"/>
  <c r="N77" i="3"/>
  <c r="N94" i="3" s="1"/>
  <c r="N85" i="3"/>
  <c r="N102" i="3" s="1"/>
  <c r="N72" i="3"/>
  <c r="N89" i="3" s="1"/>
  <c r="N80" i="3"/>
  <c r="N97" i="3" s="1"/>
  <c r="N75" i="3"/>
  <c r="N92" i="3" s="1"/>
  <c r="N83" i="3"/>
  <c r="N100" i="3" s="1"/>
  <c r="N78" i="3"/>
  <c r="N95" i="3" s="1"/>
  <c r="N73" i="3"/>
  <c r="N90" i="3" s="1"/>
  <c r="N81" i="3"/>
  <c r="N98" i="3" s="1"/>
  <c r="N76" i="3"/>
  <c r="N93" i="3" s="1"/>
  <c r="N84" i="3"/>
  <c r="N101" i="3" s="1"/>
  <c r="E74" i="3"/>
  <c r="E91" i="3" s="1"/>
  <c r="E77" i="3"/>
  <c r="E94" i="3" s="1"/>
  <c r="E85" i="3"/>
  <c r="E102" i="3" s="1"/>
  <c r="E72" i="3"/>
  <c r="E89" i="3" s="1"/>
  <c r="E80" i="3"/>
  <c r="E97" i="3" s="1"/>
  <c r="E75" i="3"/>
  <c r="E92" i="3" s="1"/>
  <c r="E83" i="3"/>
  <c r="E100" i="3" s="1"/>
  <c r="E78" i="3"/>
  <c r="E95" i="3" s="1"/>
  <c r="E73" i="3"/>
  <c r="E90" i="3" s="1"/>
  <c r="E81" i="3"/>
  <c r="E98" i="3" s="1"/>
  <c r="E76" i="3"/>
  <c r="E93" i="3" s="1"/>
  <c r="E84" i="3"/>
  <c r="E101" i="3" s="1"/>
  <c r="E82" i="3"/>
  <c r="E99" i="3" s="1"/>
  <c r="E79" i="3"/>
  <c r="E96" i="3" s="1"/>
  <c r="J75" i="3"/>
  <c r="J92" i="3" s="1"/>
  <c r="J83" i="3"/>
  <c r="J100" i="3" s="1"/>
  <c r="J78" i="3"/>
  <c r="J95" i="3" s="1"/>
  <c r="J73" i="3"/>
  <c r="J90" i="3" s="1"/>
  <c r="J81" i="3"/>
  <c r="J98" i="3" s="1"/>
  <c r="J76" i="3"/>
  <c r="J93" i="3" s="1"/>
  <c r="J84" i="3"/>
  <c r="J101" i="3" s="1"/>
  <c r="J79" i="3"/>
  <c r="J96" i="3" s="1"/>
  <c r="J74" i="3"/>
  <c r="J91" i="3" s="1"/>
  <c r="J82" i="3"/>
  <c r="J99" i="3" s="1"/>
  <c r="J77" i="3"/>
  <c r="J94" i="3" s="1"/>
  <c r="J85" i="3"/>
  <c r="J102" i="3" s="1"/>
  <c r="J72" i="3"/>
  <c r="J89" i="3" s="1"/>
  <c r="J80" i="3"/>
  <c r="J97" i="3" s="1"/>
  <c r="C72" i="3"/>
  <c r="C89" i="3" s="1"/>
  <c r="C80" i="3"/>
  <c r="C97" i="3" s="1"/>
  <c r="C75" i="3"/>
  <c r="C92" i="3" s="1"/>
  <c r="C83" i="3"/>
  <c r="C100" i="3" s="1"/>
  <c r="C78" i="3"/>
  <c r="C95" i="3" s="1"/>
  <c r="C73" i="3"/>
  <c r="C90" i="3" s="1"/>
  <c r="C81" i="3"/>
  <c r="C98" i="3" s="1"/>
  <c r="C76" i="3"/>
  <c r="C93" i="3" s="1"/>
  <c r="C84" i="3"/>
  <c r="C101" i="3" s="1"/>
  <c r="C79" i="3"/>
  <c r="C96" i="3" s="1"/>
  <c r="C74" i="3"/>
  <c r="C91" i="3" s="1"/>
  <c r="C82" i="3"/>
  <c r="C99" i="3" s="1"/>
  <c r="C77" i="3"/>
  <c r="C94" i="3" s="1"/>
  <c r="C85" i="3"/>
  <c r="C102" i="3" s="1"/>
  <c r="R75" i="3"/>
  <c r="R92" i="3" s="1"/>
  <c r="R78" i="3"/>
  <c r="R95" i="3" s="1"/>
  <c r="R83" i="3"/>
  <c r="R100" i="3" s="1"/>
  <c r="R73" i="3"/>
  <c r="R90" i="3" s="1"/>
  <c r="R81" i="3"/>
  <c r="R98" i="3" s="1"/>
  <c r="R76" i="3"/>
  <c r="R93" i="3" s="1"/>
  <c r="R84" i="3"/>
  <c r="R101" i="3" s="1"/>
  <c r="R79" i="3"/>
  <c r="R96" i="3" s="1"/>
  <c r="R74" i="3"/>
  <c r="R91" i="3" s="1"/>
  <c r="R82" i="3"/>
  <c r="R99" i="3" s="1"/>
  <c r="R77" i="3"/>
  <c r="R94" i="3" s="1"/>
  <c r="R85" i="3"/>
  <c r="R102" i="3" s="1"/>
  <c r="R72" i="3"/>
  <c r="R89" i="3" s="1"/>
  <c r="R80" i="3"/>
  <c r="R97" i="3" s="1"/>
  <c r="S72" i="3"/>
  <c r="S89" i="3" s="1"/>
  <c r="S80" i="3"/>
  <c r="S97" i="3" s="1"/>
  <c r="S75" i="3"/>
  <c r="S92" i="3" s="1"/>
  <c r="S83" i="3"/>
  <c r="S100" i="3" s="1"/>
  <c r="S78" i="3"/>
  <c r="S95" i="3" s="1"/>
  <c r="S73" i="3"/>
  <c r="S90" i="3" s="1"/>
  <c r="S81" i="3"/>
  <c r="S98" i="3" s="1"/>
  <c r="S76" i="3"/>
  <c r="S93" i="3" s="1"/>
  <c r="S84" i="3"/>
  <c r="S101" i="3" s="1"/>
  <c r="S79" i="3"/>
  <c r="S96" i="3" s="1"/>
  <c r="S74" i="3"/>
  <c r="S91" i="3" s="1"/>
  <c r="S82" i="3"/>
  <c r="S99" i="3" s="1"/>
  <c r="S85" i="3"/>
  <c r="S102" i="3" s="1"/>
  <c r="U74" i="3"/>
  <c r="U91" i="3" s="1"/>
  <c r="U82" i="3"/>
  <c r="U99" i="3" s="1"/>
  <c r="U77" i="3"/>
  <c r="U94" i="3" s="1"/>
  <c r="U85" i="3"/>
  <c r="U102" i="3" s="1"/>
  <c r="U72" i="3"/>
  <c r="U89" i="3" s="1"/>
  <c r="U80" i="3"/>
  <c r="U97" i="3" s="1"/>
  <c r="U75" i="3"/>
  <c r="U92" i="3" s="1"/>
  <c r="U83" i="3"/>
  <c r="U100" i="3" s="1"/>
  <c r="U78" i="3"/>
  <c r="U95" i="3" s="1"/>
  <c r="U73" i="3"/>
  <c r="U90" i="3" s="1"/>
  <c r="U81" i="3"/>
  <c r="U98" i="3" s="1"/>
  <c r="U76" i="3"/>
  <c r="U93" i="3" s="1"/>
  <c r="U84" i="3"/>
  <c r="U101" i="3" s="1"/>
  <c r="U79" i="3"/>
  <c r="U96" i="3" s="1"/>
  <c r="H73" i="3"/>
  <c r="H90" i="3" s="1"/>
  <c r="H81" i="3"/>
  <c r="H98" i="3" s="1"/>
  <c r="H76" i="3"/>
  <c r="H93" i="3" s="1"/>
  <c r="H84" i="3"/>
  <c r="H101" i="3" s="1"/>
  <c r="H79" i="3"/>
  <c r="H96" i="3" s="1"/>
  <c r="H74" i="3"/>
  <c r="H91" i="3" s="1"/>
  <c r="H82" i="3"/>
  <c r="H99" i="3" s="1"/>
  <c r="H77" i="3"/>
  <c r="H94" i="3" s="1"/>
  <c r="H85" i="3"/>
  <c r="H102" i="3" s="1"/>
  <c r="H72" i="3"/>
  <c r="H89" i="3" s="1"/>
  <c r="H80" i="3"/>
  <c r="H97" i="3" s="1"/>
  <c r="H75" i="3"/>
  <c r="H92" i="3" s="1"/>
  <c r="H83" i="3"/>
  <c r="H100" i="3" s="1"/>
  <c r="H78" i="3"/>
  <c r="H95" i="3" s="1"/>
  <c r="B81" i="3"/>
  <c r="B98" i="3" s="1"/>
  <c r="B73" i="3"/>
  <c r="B90" i="3" s="1"/>
  <c r="B82" i="3"/>
  <c r="B99" i="3" s="1"/>
  <c r="B74" i="3"/>
  <c r="B91" i="3" s="1"/>
  <c r="B83" i="3"/>
  <c r="B100" i="3" s="1"/>
  <c r="B75" i="3"/>
  <c r="B92" i="3" s="1"/>
  <c r="B84" i="3"/>
  <c r="B101" i="3" s="1"/>
  <c r="B76" i="3"/>
  <c r="B93" i="3" s="1"/>
  <c r="B85" i="3"/>
  <c r="B102" i="3" s="1"/>
  <c r="B78" i="3"/>
  <c r="B95" i="3" s="1"/>
  <c r="B72" i="3"/>
  <c r="B89" i="3" s="1"/>
  <c r="B80" i="3"/>
  <c r="B97" i="3" s="1"/>
  <c r="B79" i="3"/>
  <c r="B96" i="3" s="1"/>
  <c r="B77" i="3"/>
  <c r="B94" i="3" s="1"/>
  <c r="A3" i="10" l="1"/>
  <c r="B4" i="10"/>
  <c r="C4" i="10"/>
  <c r="B14" i="10"/>
  <c r="A15" i="10"/>
  <c r="C15" i="10" s="1"/>
  <c r="S77" i="3"/>
  <c r="S94" i="3" s="1"/>
  <c r="T76" i="3"/>
  <c r="T93" i="3" s="1"/>
  <c r="T40" i="3"/>
  <c r="T59" i="3"/>
  <c r="T77" i="3" s="1"/>
  <c r="T94" i="3" s="1"/>
  <c r="O58" i="3"/>
  <c r="O39" i="3"/>
  <c r="P59" i="3"/>
  <c r="P40" i="3"/>
  <c r="B109" i="3"/>
  <c r="B108" i="3"/>
  <c r="B107" i="3"/>
  <c r="B106" i="3"/>
  <c r="B3" i="10" l="1"/>
  <c r="C3" i="10"/>
  <c r="B15" i="10"/>
  <c r="A16" i="10"/>
  <c r="C16" i="10" s="1"/>
  <c r="O76" i="3"/>
  <c r="O93" i="3" s="1"/>
  <c r="B110" i="3" s="1"/>
  <c r="P77" i="3"/>
  <c r="P94" i="3" s="1"/>
  <c r="O59" i="3"/>
  <c r="O40" i="3"/>
  <c r="B16" i="10" l="1"/>
  <c r="A17" i="10"/>
  <c r="C17" i="10" s="1"/>
  <c r="O77" i="3"/>
  <c r="O94" i="3" s="1"/>
  <c r="B111" i="3" s="1"/>
  <c r="E17" i="10" l="1"/>
  <c r="B17" i="10"/>
  <c r="A18" i="10"/>
  <c r="C18" i="10" s="1"/>
  <c r="E18" i="10" l="1"/>
  <c r="B18" i="10"/>
  <c r="A19" i="10"/>
  <c r="C19" i="10" s="1"/>
  <c r="E19" i="10" l="1"/>
  <c r="B19" i="10"/>
  <c r="A20" i="10"/>
  <c r="C20" i="10" s="1"/>
  <c r="E20" i="10" l="1"/>
  <c r="B20" i="10"/>
  <c r="A21" i="10"/>
  <c r="C21" i="10" s="1"/>
  <c r="E21" i="10" l="1"/>
  <c r="B21" i="10"/>
  <c r="A22" i="10"/>
  <c r="C22" i="10" s="1"/>
  <c r="E22" i="10" l="1"/>
  <c r="A23" i="10"/>
  <c r="C23" i="10" s="1"/>
  <c r="B22" i="10"/>
  <c r="E23" i="10" l="1"/>
  <c r="B23" i="10"/>
  <c r="A24" i="10"/>
  <c r="C24" i="10" s="1"/>
  <c r="E24" i="10" l="1"/>
  <c r="B24" i="10"/>
  <c r="A25" i="10"/>
  <c r="C25" i="10" s="1"/>
  <c r="E25" i="10" l="1"/>
  <c r="B25" i="10"/>
  <c r="A26" i="10"/>
  <c r="C26" i="10" s="1"/>
  <c r="E26" i="10" l="1"/>
  <c r="A27" i="10"/>
  <c r="C27" i="10" s="1"/>
  <c r="B26" i="10"/>
  <c r="E27" i="10" l="1"/>
  <c r="B27" i="10"/>
  <c r="A28" i="10"/>
  <c r="C28" i="10" s="1"/>
  <c r="E28" i="10" l="1"/>
  <c r="B28" i="10"/>
  <c r="A29" i="10"/>
  <c r="C29" i="10" s="1"/>
  <c r="E29" i="10" l="1"/>
  <c r="B29" i="10"/>
  <c r="A30" i="10"/>
  <c r="C30" i="10" s="1"/>
  <c r="E30" i="10" l="1"/>
  <c r="B30" i="10"/>
  <c r="A31" i="10"/>
  <c r="C31" i="10" s="1"/>
  <c r="E31" i="10" l="1"/>
  <c r="B31" i="10"/>
  <c r="A32" i="10"/>
  <c r="C32" i="10" s="1"/>
  <c r="E32" i="10" l="1"/>
  <c r="B32" i="10"/>
  <c r="A33" i="10"/>
  <c r="C33" i="10" s="1"/>
  <c r="E33" i="10" l="1"/>
  <c r="B33" i="10"/>
  <c r="A34" i="10"/>
  <c r="C34" i="10" s="1"/>
  <c r="E34" i="10" l="1"/>
  <c r="B34" i="10"/>
  <c r="A35" i="10"/>
  <c r="C35" i="10" s="1"/>
  <c r="E35" i="10" l="1"/>
  <c r="B35" i="10"/>
  <c r="A36" i="10"/>
  <c r="C36" i="10" s="1"/>
  <c r="E36" i="10" l="1"/>
  <c r="B36" i="10"/>
  <c r="A37" i="10"/>
  <c r="C37" i="10" s="1"/>
  <c r="E37" i="10" l="1"/>
  <c r="B37" i="10"/>
  <c r="A38" i="10"/>
  <c r="C38" i="10" s="1"/>
  <c r="E38" i="10" l="1"/>
  <c r="B38" i="10"/>
  <c r="A39" i="10"/>
  <c r="C39" i="10" s="1"/>
  <c r="E39" i="10" l="1"/>
  <c r="B39" i="10"/>
  <c r="A40" i="10"/>
  <c r="C40" i="10" s="1"/>
  <c r="E40" i="10" l="1"/>
  <c r="A41" i="10"/>
  <c r="C41" i="10" s="1"/>
  <c r="B40" i="10"/>
  <c r="E41" i="10" l="1"/>
  <c r="B41" i="10"/>
  <c r="A42" i="10"/>
  <c r="C42" i="10" s="1"/>
  <c r="E42" i="10" l="1"/>
  <c r="B42" i="10"/>
  <c r="A43" i="10"/>
  <c r="C43" i="10" s="1"/>
  <c r="E43" i="10" l="1"/>
  <c r="B43" i="10"/>
  <c r="A44" i="10"/>
  <c r="C44" i="10" s="1"/>
  <c r="E44" i="10" l="1"/>
  <c r="B44" i="10"/>
  <c r="A45" i="10"/>
  <c r="C45" i="10" s="1"/>
  <c r="E45" i="10" l="1"/>
  <c r="B45" i="10"/>
  <c r="A46" i="10"/>
  <c r="C46" i="10" s="1"/>
  <c r="E46" i="10" l="1"/>
  <c r="A47" i="10"/>
  <c r="C47" i="10" s="1"/>
  <c r="B46" i="10"/>
  <c r="E47" i="10" l="1"/>
  <c r="B47" i="10"/>
  <c r="A48" i="10"/>
  <c r="C48" i="10" s="1"/>
  <c r="E48" i="10" l="1"/>
  <c r="B48" i="10"/>
  <c r="A49" i="10"/>
  <c r="C49" i="10" s="1"/>
  <c r="E49" i="10" l="1"/>
  <c r="B49" i="10"/>
  <c r="A50" i="10"/>
  <c r="C50" i="10" s="1"/>
  <c r="E50" i="10" l="1"/>
  <c r="A51" i="10"/>
  <c r="C51" i="10" s="1"/>
  <c r="B50" i="10"/>
  <c r="E51" i="10" l="1"/>
  <c r="B51" i="10"/>
  <c r="A52" i="10"/>
  <c r="C52" i="10" s="1"/>
  <c r="E52" i="10" l="1"/>
  <c r="B52" i="10"/>
  <c r="A53" i="10"/>
  <c r="C53" i="10" s="1"/>
  <c r="E53" i="10" l="1"/>
  <c r="B53" i="10"/>
  <c r="A54" i="10"/>
  <c r="C54" i="10" s="1"/>
  <c r="E54" i="10" l="1"/>
  <c r="B54" i="10"/>
  <c r="A55" i="10"/>
  <c r="C55" i="10" s="1"/>
  <c r="E55" i="10" l="1"/>
  <c r="B55" i="10"/>
  <c r="A56" i="10"/>
  <c r="C56" i="10" s="1"/>
  <c r="E56" i="10" l="1"/>
  <c r="A57" i="10"/>
  <c r="C57" i="10" s="1"/>
  <c r="B56" i="10"/>
  <c r="E57" i="10" l="1"/>
  <c r="B57" i="10"/>
  <c r="A58" i="10"/>
  <c r="C58" i="10" s="1"/>
  <c r="E58" i="10" l="1"/>
  <c r="A59" i="10"/>
  <c r="C59" i="10" s="1"/>
  <c r="B58" i="10"/>
  <c r="E59" i="10" l="1"/>
  <c r="B59" i="10"/>
  <c r="A60" i="10"/>
  <c r="C60" i="10" s="1"/>
  <c r="E60" i="10" l="1"/>
  <c r="B60" i="10"/>
  <c r="A61" i="10"/>
  <c r="C61" i="10" s="1"/>
  <c r="E61" i="10" l="1"/>
  <c r="B61" i="10"/>
  <c r="A62" i="10"/>
  <c r="C62" i="10" s="1"/>
  <c r="E62" i="10" l="1"/>
  <c r="B62" i="10"/>
  <c r="A63" i="10"/>
  <c r="C63" i="10" s="1"/>
  <c r="E63" i="10" l="1"/>
  <c r="B63" i="10"/>
  <c r="A64" i="10"/>
  <c r="C64" i="10" s="1"/>
  <c r="E64" i="10" l="1"/>
  <c r="B64" i="10"/>
  <c r="A65" i="10"/>
  <c r="C65" i="10" s="1"/>
  <c r="E65" i="10" l="1"/>
  <c r="B65" i="10"/>
  <c r="A66" i="10"/>
  <c r="C66" i="10" s="1"/>
  <c r="E66" i="10" l="1"/>
  <c r="B66" i="10"/>
  <c r="A67" i="10"/>
  <c r="C67" i="10" s="1"/>
  <c r="E67" i="10" l="1"/>
  <c r="B67" i="10"/>
  <c r="A68" i="10"/>
  <c r="C68" i="10" s="1"/>
  <c r="E68" i="10" l="1"/>
  <c r="B68" i="10"/>
</calcChain>
</file>

<file path=xl/sharedStrings.xml><?xml version="1.0" encoding="utf-8"?>
<sst xmlns="http://schemas.openxmlformats.org/spreadsheetml/2006/main" count="1145" uniqueCount="209">
  <si>
    <t>photovoltaikanlage</t>
  </si>
  <si>
    <t>pv anlage</t>
  </si>
  <si>
    <t>solaranlage kosten</t>
  </si>
  <si>
    <t>solaranlage kaufen</t>
  </si>
  <si>
    <t>photovoltaik kosten</t>
  </si>
  <si>
    <t>photovoltaikanlage kosten</t>
  </si>
  <si>
    <t>solaranlage</t>
  </si>
  <si>
    <t>solaranlage mieten</t>
  </si>
  <si>
    <t>kosten solaranlage</t>
  </si>
  <si>
    <t>kosten photovoltaik</t>
  </si>
  <si>
    <t>photovoltaikanlage kaufen</t>
  </si>
  <si>
    <t>pv anlage kaufen</t>
  </si>
  <si>
    <t>photovoltaik preis</t>
  </si>
  <si>
    <t>kosten pv anlage</t>
  </si>
  <si>
    <t>photovoltaik mieten</t>
  </si>
  <si>
    <t>solaranlage preis</t>
  </si>
  <si>
    <t>photovoltaikanlage mieten</t>
  </si>
  <si>
    <t>pv anlage mieten</t>
  </si>
  <si>
    <t>preis photovoltaik</t>
  </si>
  <si>
    <t>photovoltaik anlage mieten</t>
  </si>
  <si>
    <t>Keyword</t>
  </si>
  <si>
    <t>Suchmaschine</t>
  </si>
  <si>
    <t>Position</t>
  </si>
  <si>
    <t>Position (Tablet)</t>
  </si>
  <si>
    <t>Position (Handy)</t>
  </si>
  <si>
    <t>Positionsveränderung</t>
  </si>
  <si>
    <t>Positionsveränderung (Tablet)</t>
  </si>
  <si>
    <t>Positionsveränderung (Handy)</t>
  </si>
  <si>
    <t>Positionver. seit Beginn</t>
  </si>
  <si>
    <t>Positionver. seit Beginn (Tablet)</t>
  </si>
  <si>
    <t>Positionver. seit Beginn (Handy)</t>
  </si>
  <si>
    <t>Suchvolumen</t>
  </si>
  <si>
    <t>CPC</t>
  </si>
  <si>
    <t>Mitbewerber</t>
  </si>
  <si>
    <t>Letztes Update</t>
  </si>
  <si>
    <t>Labels</t>
  </si>
  <si>
    <t>Crawltage</t>
  </si>
  <si>
    <t>Rankende URL</t>
  </si>
  <si>
    <t>Webseite</t>
  </si>
  <si>
    <t>start_realdate</t>
  </si>
  <si>
    <t xml:space="preserve">google.de </t>
  </si>
  <si>
    <t/>
  </si>
  <si>
    <t>2020-11-01 15:43:18</t>
  </si>
  <si>
    <t>SO</t>
  </si>
  <si>
    <t>https://www.dz-4.de/</t>
  </si>
  <si>
    <t>http://*.dz-4.de/*</t>
  </si>
  <si>
    <t>solar mieten</t>
  </si>
  <si>
    <t>2019-03-18</t>
  </si>
  <si>
    <t>solaranlage mit speicher mieten</t>
  </si>
  <si>
    <t>-1</t>
  </si>
  <si>
    <t>-2</t>
  </si>
  <si>
    <t>solaranlage mietkauf</t>
  </si>
  <si>
    <t>solarstrom mieten</t>
  </si>
  <si>
    <t>-3</t>
  </si>
  <si>
    <t>2019-04-14</t>
  </si>
  <si>
    <t>solaranlage mieten oder kaufen</t>
  </si>
  <si>
    <t>https://www.dz-4.de/ratgeber/photovoltaik/mieten-oder-kaufen</t>
  </si>
  <si>
    <t>solaranlage leasen</t>
  </si>
  <si>
    <t>-7</t>
  </si>
  <si>
    <t>photovoltaik leasen</t>
  </si>
  <si>
    <t>-5</t>
  </si>
  <si>
    <t>solaranlagen hamburg</t>
  </si>
  <si>
    <t>-6</t>
  </si>
  <si>
    <t>2019-02-26</t>
  </si>
  <si>
    <t>photovoltaik hamburg</t>
  </si>
  <si>
    <t>-10</t>
  </si>
  <si>
    <t>new</t>
  </si>
  <si>
    <t>https://www.dz-4.de/ratgeber/solaranlagen/photovoltaik</t>
  </si>
  <si>
    <t>2019-06-23</t>
  </si>
  <si>
    <t>solaranlage günstig</t>
  </si>
  <si>
    <t>https://www.dz-4.de/blog/service/solaranlage-kosten</t>
  </si>
  <si>
    <t>2019-06-30</t>
  </si>
  <si>
    <t>https://www.dz-4.de/kunden/glossar/stromfluss</t>
  </si>
  <si>
    <t>2019-11-06</t>
  </si>
  <si>
    <t>solaranlage strom</t>
  </si>
  <si>
    <t>2019-06-28</t>
  </si>
  <si>
    <t>2020-05-02</t>
  </si>
  <si>
    <t>-16</t>
  </si>
  <si>
    <t>2020-04-26</t>
  </si>
  <si>
    <t>pv anlage preis</t>
  </si>
  <si>
    <t>solaranlage leistung</t>
  </si>
  <si>
    <t>https://www.dz-4.de/ratgeber/70-prozent-regelung</t>
  </si>
  <si>
    <t>https://www.dz-4.de/ratgeber/solaranlagen/kaufen-oder-mieten</t>
  </si>
  <si>
    <t>kaufen solaranlage</t>
  </si>
  <si>
    <t>https://www.dz-4.de/produkte/solaranlage-kaufen</t>
  </si>
  <si>
    <t>solaranlage pachten</t>
  </si>
  <si>
    <t>preis solaranlage</t>
  </si>
  <si>
    <t>-8</t>
  </si>
  <si>
    <t>2019-07-28</t>
  </si>
  <si>
    <t>-12</t>
  </si>
  <si>
    <t>-13</t>
  </si>
  <si>
    <t>photovoltaik thüringen</t>
  </si>
  <si>
    <t>https://www.dz-4.de/ueber-uns/regionen/thueringen</t>
  </si>
  <si>
    <t>2019-03-09</t>
  </si>
  <si>
    <t>solaranlage dach kosten</t>
  </si>
  <si>
    <t>https://www.dz-4.de/blog/service/solardachziegel</t>
  </si>
  <si>
    <t>preis solarmodule</t>
  </si>
  <si>
    <t>https://www.dz-4.de/pm/solaranlage-2020</t>
  </si>
  <si>
    <t>2020-04-15</t>
  </si>
  <si>
    <t>solaranlage haus</t>
  </si>
  <si>
    <t>solaranlage einfamilienhaus</t>
  </si>
  <si>
    <t>https://www.dz-4.de/ratgeber/solaranlagen/dachvermietung</t>
  </si>
  <si>
    <t>preis photovoltaikanlage</t>
  </si>
  <si>
    <t>solarstrom kaufen</t>
  </si>
  <si>
    <t>https://www.dz-4.de/ratgeber/photovoltaik-mieten-oder-kaufen</t>
  </si>
  <si>
    <t>photovoltaik schleswig holstein</t>
  </si>
  <si>
    <t>-11</t>
  </si>
  <si>
    <t>https://www.dz-4.de/ueber-uns/regionen/luebeck</t>
  </si>
  <si>
    <t>2019-03-07</t>
  </si>
  <si>
    <t>preis solarstrom</t>
  </si>
  <si>
    <t>-40</t>
  </si>
  <si>
    <t>solaranlage billig</t>
  </si>
  <si>
    <t>100+</t>
  </si>
  <si>
    <t>lost</t>
  </si>
  <si>
    <t>2019-03-24</t>
  </si>
  <si>
    <t>solarstrom preis</t>
  </si>
  <si>
    <t>solaranlage carport</t>
  </si>
  <si>
    <t>solaranlage auf garage</t>
  </si>
  <si>
    <t>solaranlage heizung</t>
  </si>
  <si>
    <t>solaranlagen hersteller</t>
  </si>
  <si>
    <t>photovoltaik</t>
  </si>
  <si>
    <t>2020-05-21</t>
  </si>
  <si>
    <t>solaranlage finanzieren</t>
  </si>
  <si>
    <t>solarrechner</t>
  </si>
  <si>
    <t>2020-05-03</t>
  </si>
  <si>
    <t>solarstrom</t>
  </si>
  <si>
    <t>solarmodule</t>
  </si>
  <si>
    <t>2019-02-07</t>
  </si>
  <si>
    <t>kaufen solarstrom</t>
  </si>
  <si>
    <t>KW</t>
  </si>
  <si>
    <t>Max Suchvolumen</t>
  </si>
  <si>
    <t>Suchvolumen (Aktuell)</t>
  </si>
  <si>
    <t>Suchvol. Grenze 1</t>
  </si>
  <si>
    <t>Suchvol. Grenze 2</t>
  </si>
  <si>
    <t>Platzierung (Aktuell)</t>
  </si>
  <si>
    <t>Faktor Suchvol (aktuell)</t>
  </si>
  <si>
    <t>Faktor Kerngeschäft (Fest)</t>
  </si>
  <si>
    <t>Parameter</t>
  </si>
  <si>
    <t>Rankingfaktor</t>
  </si>
  <si>
    <t>Ranking-Kehrwert</t>
  </si>
  <si>
    <t>DZ-4 OVI</t>
  </si>
  <si>
    <t>Max-Wert</t>
  </si>
  <si>
    <t>DZ-4 OVI Normiert</t>
  </si>
  <si>
    <t>Zeilenbeschriftungen</t>
  </si>
  <si>
    <t>Gesamtergebnis</t>
  </si>
  <si>
    <t>Summe von DZ-4 OVI</t>
  </si>
  <si>
    <t>- pv anlage</t>
  </si>
  <si>
    <t>- photovoltaikanlage</t>
  </si>
  <si>
    <t>- solaranlage kosten</t>
  </si>
  <si>
    <t>- solaranlage kaufen</t>
  </si>
  <si>
    <t>- photovoltaik kosten</t>
  </si>
  <si>
    <t>- photovoltaikanlage kosten</t>
  </si>
  <si>
    <t>- solaranlage</t>
  </si>
  <si>
    <t>- solaranlage mieten</t>
  </si>
  <si>
    <t>- kosten photovoltaik</t>
  </si>
  <si>
    <t>- photovoltaikanlage kaufen</t>
  </si>
  <si>
    <t>- kosten solaranlage</t>
  </si>
  <si>
    <t>- pv anlage kaufen</t>
  </si>
  <si>
    <t>- photovoltaik preis</t>
  </si>
  <si>
    <t>- kosten pv anlage</t>
  </si>
  <si>
    <t>- photovoltaik mieten</t>
  </si>
  <si>
    <t>- solaranlage preis</t>
  </si>
  <si>
    <t>- photovoltaikanlage mieten</t>
  </si>
  <si>
    <t>- pv anlage mieten</t>
  </si>
  <si>
    <t>- preis photovoltaik</t>
  </si>
  <si>
    <t>- photovoltaik anlage mieten</t>
  </si>
  <si>
    <t>OM Leads</t>
  </si>
  <si>
    <t>SEO-Leads</t>
  </si>
  <si>
    <t>DZ-4</t>
  </si>
  <si>
    <t>OM</t>
  </si>
  <si>
    <t>PM</t>
  </si>
  <si>
    <t>PM - PV-Kaufen</t>
  </si>
  <si>
    <t>SEO</t>
  </si>
  <si>
    <t>Datum</t>
  </si>
  <si>
    <t>Mandant</t>
  </si>
  <si>
    <t>Kategorie</t>
  </si>
  <si>
    <t>Kanal</t>
  </si>
  <si>
    <t>ADler</t>
  </si>
  <si>
    <t>Kosten</t>
  </si>
  <si>
    <t>Bruttoleads 
(Stornos abgezogen)</t>
  </si>
  <si>
    <t>WoM Faktor</t>
  </si>
  <si>
    <t>CPL</t>
  </si>
  <si>
    <t>CR_TV</t>
  </si>
  <si>
    <t>CR_TV_DS</t>
  </si>
  <si>
    <t>% AD Leads</t>
  </si>
  <si>
    <t>CR_TV incl. Optimierung</t>
  </si>
  <si>
    <t>CR_TV_DS incl. Optimierung</t>
  </si>
  <si>
    <t>(AD) Termine</t>
  </si>
  <si>
    <t>DS (Termine)</t>
  </si>
  <si>
    <t>CR_AD</t>
  </si>
  <si>
    <t>CR_DS</t>
  </si>
  <si>
    <t>CR_AD incl. Optimierung</t>
  </si>
  <si>
    <t>CR_DS incl. Optimierung</t>
  </si>
  <si>
    <t>Kunden</t>
  </si>
  <si>
    <t>LCPO (fiktiv)</t>
  </si>
  <si>
    <t>Monat</t>
  </si>
  <si>
    <t>SEO Leads [Plan]</t>
  </si>
  <si>
    <t>SEO Anteil [Plan]</t>
  </si>
  <si>
    <t>SEO Leads [Ist]</t>
  </si>
  <si>
    <t>Planwerte Monatsbasis</t>
  </si>
  <si>
    <t>Planwerte KW Basis</t>
  </si>
  <si>
    <t>SEO Anteil [Ist]</t>
  </si>
  <si>
    <t>Planwerte für 2020 existieren nicht</t>
  </si>
  <si>
    <t>2020</t>
  </si>
  <si>
    <t>2021</t>
  </si>
  <si>
    <t>- SEO Leads [Plan]</t>
  </si>
  <si>
    <t>- SEO Anteil [Plan]</t>
  </si>
  <si>
    <t>- SEO Leads [Ist]</t>
  </si>
  <si>
    <t>- SEO Anteil [Ist]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</si>
</sst>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164" formatCode="0.0"/>
    <numFmt numFmtId="165" formatCode="0.0%"/>
    <numFmt numFmtId="166" formatCode="_-* #,##0\ &quot;€&quot;_-;\-* #,##0\ &quot;€&quot;_-;_-* &quot;-&quot;??\ &quot;€&quot;_-;_-@_-"/>
    <numFmt numFmtId="167" formatCode="mm\-yyyy"/>
    <numFmt numFmtId="168" formatCode="_-* #,##0\ [$€-407]_-;\-* #,##0\ [$€-407]_-;_-* &quot;-&quot;??\ [$€-407]_-;_-@_-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  <xf numFmtId="0" fontId="4" fillId="0" borderId="0" xfId="2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9" fontId="0" fillId="0" borderId="0" xfId="1" applyFont="1" applyAlignment="1">
      <alignment horizontal="center" vertical="center"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0" xfId="3"/>
    <xf numFmtId="1" fontId="6" fillId="0" borderId="0" xfId="3" applyNumberFormat="1" applyAlignment="1">
      <alignment horizontal="center"/>
    </xf>
    <xf numFmtId="9" fontId="6" fillId="0" borderId="0" xfId="5" applyFont="1" applyAlignment="1">
      <alignment horizontal="center"/>
    </xf>
    <xf numFmtId="167" fontId="6" fillId="0" borderId="0" xfId="3" applyNumberFormat="1"/>
    <xf numFmtId="0" fontId="8" fillId="8" borderId="0" xfId="3" applyFont="1" applyFill="1"/>
    <xf numFmtId="9" fontId="6" fillId="0" borderId="0" xfId="3" applyNumberFormat="1" applyAlignment="1">
      <alignment horizontal="center"/>
    </xf>
    <xf numFmtId="165" fontId="6" fillId="0" borderId="0" xfId="3" applyNumberFormat="1" applyAlignment="1">
      <alignment horizontal="center"/>
    </xf>
    <xf numFmtId="164" fontId="6" fillId="7" borderId="0" xfId="3" applyNumberFormat="1" applyFill="1" applyAlignment="1">
      <alignment horizontal="center"/>
    </xf>
    <xf numFmtId="165" fontId="6" fillId="7" borderId="0" xfId="3" applyNumberFormat="1" applyFill="1" applyAlignment="1">
      <alignment horizontal="center"/>
    </xf>
    <xf numFmtId="168" fontId="9" fillId="7" borderId="0" xfId="3" applyNumberFormat="1" applyFont="1" applyFill="1" applyAlignment="1">
      <alignment horizontal="center"/>
    </xf>
    <xf numFmtId="168" fontId="8" fillId="9" borderId="0" xfId="3" applyNumberFormat="1" applyFont="1" applyFill="1" applyAlignment="1">
      <alignment horizontal="center"/>
    </xf>
    <xf numFmtId="0" fontId="6" fillId="10" borderId="0" xfId="3" applyFill="1"/>
    <xf numFmtId="1" fontId="6" fillId="7" borderId="0" xfId="3" applyNumberFormat="1" applyFill="1" applyAlignment="1">
      <alignment horizontal="center"/>
    </xf>
    <xf numFmtId="9" fontId="6" fillId="7" borderId="0" xfId="3" applyNumberFormat="1" applyFill="1" applyAlignment="1">
      <alignment horizontal="center"/>
    </xf>
    <xf numFmtId="9" fontId="6" fillId="7" borderId="0" xfId="5" applyFont="1" applyFill="1" applyAlignment="1">
      <alignment horizontal="center"/>
    </xf>
    <xf numFmtId="166" fontId="6" fillId="7" borderId="0" xfId="4" applyNumberFormat="1" applyFont="1" applyFill="1" applyAlignment="1">
      <alignment horizontal="center"/>
    </xf>
    <xf numFmtId="0" fontId="7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 wrapText="1"/>
    </xf>
    <xf numFmtId="0" fontId="7" fillId="6" borderId="0" xfId="3" applyFont="1" applyFill="1" applyAlignment="1">
      <alignment horizontal="center" vertical="center"/>
    </xf>
    <xf numFmtId="0" fontId="7" fillId="6" borderId="0" xfId="3" applyFont="1" applyFill="1" applyAlignment="1">
      <alignment horizontal="center" vertical="center" wrapText="1"/>
    </xf>
    <xf numFmtId="0" fontId="3" fillId="8" borderId="0" xfId="0" applyFont="1" applyFill="1"/>
    <xf numFmtId="10" fontId="0" fillId="0" borderId="0" xfId="1" applyNumberFormat="1" applyFont="1"/>
    <xf numFmtId="1" fontId="0" fillId="7" borderId="0" xfId="0" applyNumberFormat="1" applyFill="1"/>
    <xf numFmtId="10" fontId="0" fillId="7" borderId="0" xfId="1" applyNumberFormat="1" applyFont="1" applyFill="1"/>
    <xf numFmtId="0" fontId="0" fillId="7" borderId="0" xfId="0" applyFill="1"/>
    <xf numFmtId="14" fontId="0" fillId="0" borderId="0" xfId="0" applyNumberFormat="1" applyFont="1"/>
    <xf numFmtId="9" fontId="2" fillId="0" borderId="0" xfId="1" applyFont="1"/>
    <xf numFmtId="165" fontId="2" fillId="0" borderId="0" xfId="1" applyNumberFormat="1" applyFont="1"/>
    <xf numFmtId="0" fontId="0" fillId="0" borderId="0" xfId="0" applyAlignment="1">
      <alignment horizontal="left" indent="1"/>
    </xf>
    <xf numFmtId="10" fontId="0" fillId="0" borderId="0" xfId="0" applyNumberFormat="1"/>
  </cellXfs>
  <cellStyles count="7">
    <cellStyle name="Prozent" xfId="1" builtinId="5"/>
    <cellStyle name="Prozent 2" xfId="5"/>
    <cellStyle name="Standard" xfId="0" builtinId="0"/>
    <cellStyle name="Standard 14" xfId="6"/>
    <cellStyle name="Standard 2" xfId="2"/>
    <cellStyle name="Standard 3" xfId="3"/>
    <cellStyle name="Währung 2" xfId="4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[Mgmt Weekly early version.xlsx]SEO Anteil Dashboard!PivotTable6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FF6699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'SEO Anteil Dashboard'!$B$3</c:f>
              <c:strCache>
                <c:ptCount val="1"/>
                <c:pt idx="0">
                  <c:v>- SEO Leads [Plan]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'SEO Anteil Dashboard'!$A$4:$A$44</c:f>
              <c:multiLvlStrCache>
                <c:ptCount val="38"/>
                <c:lvl>
                  <c:pt idx="0">
                    <c:v>40</c:v>
                  </c:pt>
                  <c:pt idx="1">
                    <c:v>41</c:v>
                  </c:pt>
                  <c:pt idx="2">
                    <c:v>42</c:v>
                  </c:pt>
                  <c:pt idx="3">
                    <c:v>43</c:v>
                  </c:pt>
                  <c:pt idx="4">
                    <c:v>44</c:v>
                  </c:pt>
                  <c:pt idx="5">
                    <c:v>45</c:v>
                  </c:pt>
                  <c:pt idx="6">
                    <c:v>46</c:v>
                  </c:pt>
                  <c:pt idx="7">
                    <c:v>47</c:v>
                  </c:pt>
                  <c:pt idx="8">
                    <c:v>48</c:v>
                  </c:pt>
                  <c:pt idx="9">
                    <c:v>49</c:v>
                  </c:pt>
                  <c:pt idx="10">
                    <c:v>50</c:v>
                  </c:pt>
                  <c:pt idx="11">
                    <c:v>51</c:v>
                  </c:pt>
                  <c:pt idx="12">
                    <c:v>52</c:v>
                  </c:pt>
                  <c:pt idx="13">
                    <c:v>53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15</c:v>
                  </c:pt>
                  <c:pt idx="28">
                    <c:v>16</c:v>
                  </c:pt>
                  <c:pt idx="29">
                    <c:v>17</c:v>
                  </c:pt>
                  <c:pt idx="30">
                    <c:v>18</c:v>
                  </c:pt>
                  <c:pt idx="31">
                    <c:v>19</c:v>
                  </c:pt>
                  <c:pt idx="32">
                    <c:v>20</c:v>
                  </c:pt>
                  <c:pt idx="33">
                    <c:v>21</c:v>
                  </c:pt>
                  <c:pt idx="34">
                    <c:v>22</c:v>
                  </c:pt>
                  <c:pt idx="35">
                    <c:v>23</c:v>
                  </c:pt>
                  <c:pt idx="36">
                    <c:v>24</c:v>
                  </c:pt>
                  <c:pt idx="37">
                    <c:v>25</c:v>
                  </c:pt>
                </c:lvl>
                <c:lvl>
                  <c:pt idx="0">
                    <c:v>2020</c:v>
                  </c:pt>
                  <c:pt idx="14">
                    <c:v>2021</c:v>
                  </c:pt>
                </c:lvl>
              </c:multiLvlStrCache>
            </c:multiLvlStrRef>
          </c:cat>
          <c:val>
            <c:numRef>
              <c:f>'SEO Anteil Dashboard'!$B$4:$B$44</c:f>
              <c:numCache>
                <c:formatCode>0</c:formatCode>
                <c:ptCount val="38"/>
                <c:pt idx="0">
                  <c:v>18.884302325581395</c:v>
                </c:pt>
                <c:pt idx="1">
                  <c:v>18.884302325581395</c:v>
                </c:pt>
                <c:pt idx="2">
                  <c:v>18.884302325581395</c:v>
                </c:pt>
                <c:pt idx="3">
                  <c:v>18.884302325581395</c:v>
                </c:pt>
                <c:pt idx="4">
                  <c:v>18.884302325581395</c:v>
                </c:pt>
                <c:pt idx="5">
                  <c:v>18.884302325581395</c:v>
                </c:pt>
                <c:pt idx="6">
                  <c:v>18.884302325581395</c:v>
                </c:pt>
                <c:pt idx="7">
                  <c:v>18.884302325581395</c:v>
                </c:pt>
                <c:pt idx="8">
                  <c:v>18.884302325581395</c:v>
                </c:pt>
                <c:pt idx="9">
                  <c:v>18.884302325581395</c:v>
                </c:pt>
                <c:pt idx="10">
                  <c:v>18.884302325581395</c:v>
                </c:pt>
                <c:pt idx="11">
                  <c:v>18.884302325581395</c:v>
                </c:pt>
                <c:pt idx="12">
                  <c:v>18.884302325581395</c:v>
                </c:pt>
                <c:pt idx="13">
                  <c:v>18.884302325581395</c:v>
                </c:pt>
                <c:pt idx="14">
                  <c:v>18.884302325581395</c:v>
                </c:pt>
                <c:pt idx="15">
                  <c:v>18.884302325581395</c:v>
                </c:pt>
                <c:pt idx="16">
                  <c:v>18.884302325581395</c:v>
                </c:pt>
                <c:pt idx="17">
                  <c:v>18.884302325581395</c:v>
                </c:pt>
                <c:pt idx="18">
                  <c:v>20.202906976744188</c:v>
                </c:pt>
                <c:pt idx="19">
                  <c:v>20.202906976744188</c:v>
                </c:pt>
                <c:pt idx="20">
                  <c:v>20.202906976744188</c:v>
                </c:pt>
                <c:pt idx="21">
                  <c:v>20.202906976744188</c:v>
                </c:pt>
                <c:pt idx="22">
                  <c:v>19.195116279069769</c:v>
                </c:pt>
                <c:pt idx="23">
                  <c:v>19.195116279069769</c:v>
                </c:pt>
                <c:pt idx="24">
                  <c:v>19.195116279069769</c:v>
                </c:pt>
                <c:pt idx="25">
                  <c:v>19.195116279069769</c:v>
                </c:pt>
                <c:pt idx="26">
                  <c:v>19.195116279069769</c:v>
                </c:pt>
                <c:pt idx="27">
                  <c:v>18.774418604651164</c:v>
                </c:pt>
                <c:pt idx="28">
                  <c:v>18.774418604651164</c:v>
                </c:pt>
                <c:pt idx="29">
                  <c:v>18.774418604651164</c:v>
                </c:pt>
                <c:pt idx="30">
                  <c:v>18.774418604651164</c:v>
                </c:pt>
                <c:pt idx="31">
                  <c:v>20.21546511627907</c:v>
                </c:pt>
                <c:pt idx="32">
                  <c:v>20.21546511627907</c:v>
                </c:pt>
                <c:pt idx="33">
                  <c:v>20.21546511627907</c:v>
                </c:pt>
                <c:pt idx="34">
                  <c:v>20.21546511627907</c:v>
                </c:pt>
                <c:pt idx="35">
                  <c:v>20.21546511627907</c:v>
                </c:pt>
                <c:pt idx="36">
                  <c:v>29.138023255813952</c:v>
                </c:pt>
                <c:pt idx="37">
                  <c:v>29.138023255813952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3-4C46-AD0F-F3B5AA38FAF9}"/>
            </c:ext>
          </c:extLst>
        </c:ser>
        <c:ser>
          <c:idx val="1"/>
          <c:order val="1"/>
          <c:tx>
            <c:strRef>
              <c:f>'SEO Anteil Dashboard'!$C$3</c:f>
              <c:strCache>
                <c:ptCount val="1"/>
                <c:pt idx="0">
                  <c:v>- SEO Leads [Ist]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'SEO Anteil Dashboard'!$A$4:$A$44</c:f>
              <c:multiLvlStrCache>
                <c:ptCount val="38"/>
                <c:lvl>
                  <c:pt idx="0">
                    <c:v>40</c:v>
                  </c:pt>
                  <c:pt idx="1">
                    <c:v>41</c:v>
                  </c:pt>
                  <c:pt idx="2">
                    <c:v>42</c:v>
                  </c:pt>
                  <c:pt idx="3">
                    <c:v>43</c:v>
                  </c:pt>
                  <c:pt idx="4">
                    <c:v>44</c:v>
                  </c:pt>
                  <c:pt idx="5">
                    <c:v>45</c:v>
                  </c:pt>
                  <c:pt idx="6">
                    <c:v>46</c:v>
                  </c:pt>
                  <c:pt idx="7">
                    <c:v>47</c:v>
                  </c:pt>
                  <c:pt idx="8">
                    <c:v>48</c:v>
                  </c:pt>
                  <c:pt idx="9">
                    <c:v>49</c:v>
                  </c:pt>
                  <c:pt idx="10">
                    <c:v>50</c:v>
                  </c:pt>
                  <c:pt idx="11">
                    <c:v>51</c:v>
                  </c:pt>
                  <c:pt idx="12">
                    <c:v>52</c:v>
                  </c:pt>
                  <c:pt idx="13">
                    <c:v>53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15</c:v>
                  </c:pt>
                  <c:pt idx="28">
                    <c:v>16</c:v>
                  </c:pt>
                  <c:pt idx="29">
                    <c:v>17</c:v>
                  </c:pt>
                  <c:pt idx="30">
                    <c:v>18</c:v>
                  </c:pt>
                  <c:pt idx="31">
                    <c:v>19</c:v>
                  </c:pt>
                  <c:pt idx="32">
                    <c:v>20</c:v>
                  </c:pt>
                  <c:pt idx="33">
                    <c:v>21</c:v>
                  </c:pt>
                  <c:pt idx="34">
                    <c:v>22</c:v>
                  </c:pt>
                  <c:pt idx="35">
                    <c:v>23</c:v>
                  </c:pt>
                  <c:pt idx="36">
                    <c:v>24</c:v>
                  </c:pt>
                  <c:pt idx="37">
                    <c:v>25</c:v>
                  </c:pt>
                </c:lvl>
                <c:lvl>
                  <c:pt idx="0">
                    <c:v>2020</c:v>
                  </c:pt>
                  <c:pt idx="14">
                    <c:v>2021</c:v>
                  </c:pt>
                </c:lvl>
              </c:multiLvlStrCache>
            </c:multiLvlStrRef>
          </c:cat>
          <c:val>
            <c:numRef>
              <c:f>'SEO Anteil Dashboard'!$C$4:$C$44</c:f>
              <c:numCache>
                <c:formatCode>0</c:formatCode>
                <c:ptCount val="38"/>
                <c:pt idx="0">
                  <c:v>18.96</c:v>
                </c:pt>
                <c:pt idx="1">
                  <c:v>17.97</c:v>
                </c:pt>
                <c:pt idx="2">
                  <c:v>15.76</c:v>
                </c:pt>
                <c:pt idx="3">
                  <c:v>11.1</c:v>
                </c:pt>
                <c:pt idx="4">
                  <c:v>19.350000000000001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3-4C46-AD0F-F3B5AA38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1444816"/>
        <c:axId val="741447112"/>
      </c:barChart>
      <c:lineChart>
        <c:grouping val="standard"/>
        <c:varyColors val="0"/>
        <c:ser>
          <c:idx val="2"/>
          <c:order val="2"/>
          <c:tx>
            <c:strRef>
              <c:f>'SEO Anteil Dashboard'!$D$3</c:f>
              <c:strCache>
                <c:ptCount val="1"/>
                <c:pt idx="0">
                  <c:v>- SEO Anteil [Plan]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'SEO Anteil Dashboard'!$A$4:$A$44</c:f>
              <c:multiLvlStrCache>
                <c:ptCount val="38"/>
                <c:lvl>
                  <c:pt idx="0">
                    <c:v>40</c:v>
                  </c:pt>
                  <c:pt idx="1">
                    <c:v>41</c:v>
                  </c:pt>
                  <c:pt idx="2">
                    <c:v>42</c:v>
                  </c:pt>
                  <c:pt idx="3">
                    <c:v>43</c:v>
                  </c:pt>
                  <c:pt idx="4">
                    <c:v>44</c:v>
                  </c:pt>
                  <c:pt idx="5">
                    <c:v>45</c:v>
                  </c:pt>
                  <c:pt idx="6">
                    <c:v>46</c:v>
                  </c:pt>
                  <c:pt idx="7">
                    <c:v>47</c:v>
                  </c:pt>
                  <c:pt idx="8">
                    <c:v>48</c:v>
                  </c:pt>
                  <c:pt idx="9">
                    <c:v>49</c:v>
                  </c:pt>
                  <c:pt idx="10">
                    <c:v>50</c:v>
                  </c:pt>
                  <c:pt idx="11">
                    <c:v>51</c:v>
                  </c:pt>
                  <c:pt idx="12">
                    <c:v>52</c:v>
                  </c:pt>
                  <c:pt idx="13">
                    <c:v>53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15</c:v>
                  </c:pt>
                  <c:pt idx="28">
                    <c:v>16</c:v>
                  </c:pt>
                  <c:pt idx="29">
                    <c:v>17</c:v>
                  </c:pt>
                  <c:pt idx="30">
                    <c:v>18</c:v>
                  </c:pt>
                  <c:pt idx="31">
                    <c:v>19</c:v>
                  </c:pt>
                  <c:pt idx="32">
                    <c:v>20</c:v>
                  </c:pt>
                  <c:pt idx="33">
                    <c:v>21</c:v>
                  </c:pt>
                  <c:pt idx="34">
                    <c:v>22</c:v>
                  </c:pt>
                  <c:pt idx="35">
                    <c:v>23</c:v>
                  </c:pt>
                  <c:pt idx="36">
                    <c:v>24</c:v>
                  </c:pt>
                  <c:pt idx="37">
                    <c:v>25</c:v>
                  </c:pt>
                </c:lvl>
                <c:lvl>
                  <c:pt idx="0">
                    <c:v>2020</c:v>
                  </c:pt>
                  <c:pt idx="14">
                    <c:v>2021</c:v>
                  </c:pt>
                </c:lvl>
              </c:multiLvlStrCache>
            </c:multiLvlStrRef>
          </c:cat>
          <c:val>
            <c:numRef>
              <c:f>'SEO Anteil Dashboard'!$D$4:$D$44</c:f>
              <c:numCache>
                <c:formatCode>0.00%</c:formatCode>
                <c:ptCount val="38"/>
                <c:pt idx="0">
                  <c:v>6.4122674412249961E-2</c:v>
                </c:pt>
                <c:pt idx="1">
                  <c:v>6.4122674412249961E-2</c:v>
                </c:pt>
                <c:pt idx="2">
                  <c:v>6.4122674412249961E-2</c:v>
                </c:pt>
                <c:pt idx="3">
                  <c:v>6.4122674412249961E-2</c:v>
                </c:pt>
                <c:pt idx="4">
                  <c:v>6.4122674412249961E-2</c:v>
                </c:pt>
                <c:pt idx="5">
                  <c:v>6.4122674412249961E-2</c:v>
                </c:pt>
                <c:pt idx="6">
                  <c:v>6.4122674412249961E-2</c:v>
                </c:pt>
                <c:pt idx="7">
                  <c:v>6.4122674412249961E-2</c:v>
                </c:pt>
                <c:pt idx="8">
                  <c:v>6.4122674412249961E-2</c:v>
                </c:pt>
                <c:pt idx="9">
                  <c:v>6.4122674412249961E-2</c:v>
                </c:pt>
                <c:pt idx="10">
                  <c:v>6.4122674412249961E-2</c:v>
                </c:pt>
                <c:pt idx="11">
                  <c:v>6.4122674412249961E-2</c:v>
                </c:pt>
                <c:pt idx="12">
                  <c:v>6.4122674412249961E-2</c:v>
                </c:pt>
                <c:pt idx="13">
                  <c:v>6.4122674412249961E-2</c:v>
                </c:pt>
                <c:pt idx="14">
                  <c:v>6.4122674412249961E-2</c:v>
                </c:pt>
                <c:pt idx="15">
                  <c:v>6.4122674412249961E-2</c:v>
                </c:pt>
                <c:pt idx="16">
                  <c:v>6.4122674412249961E-2</c:v>
                </c:pt>
                <c:pt idx="17">
                  <c:v>6.4122674412249961E-2</c:v>
                </c:pt>
                <c:pt idx="18">
                  <c:v>6.4429839426283969E-2</c:v>
                </c:pt>
                <c:pt idx="19">
                  <c:v>6.4429839426283969E-2</c:v>
                </c:pt>
                <c:pt idx="20">
                  <c:v>6.4429839426283969E-2</c:v>
                </c:pt>
                <c:pt idx="21">
                  <c:v>6.4429839426283969E-2</c:v>
                </c:pt>
                <c:pt idx="22">
                  <c:v>6.4198605446340387E-2</c:v>
                </c:pt>
                <c:pt idx="23">
                  <c:v>6.4198605446340387E-2</c:v>
                </c:pt>
                <c:pt idx="24">
                  <c:v>6.4198605446340387E-2</c:v>
                </c:pt>
                <c:pt idx="25">
                  <c:v>6.4198605446340387E-2</c:v>
                </c:pt>
                <c:pt idx="26">
                  <c:v>6.4198605446340387E-2</c:v>
                </c:pt>
                <c:pt idx="27">
                  <c:v>6.4095272755584909E-2</c:v>
                </c:pt>
                <c:pt idx="28">
                  <c:v>6.4095272755584909E-2</c:v>
                </c:pt>
                <c:pt idx="29">
                  <c:v>6.4095272755584909E-2</c:v>
                </c:pt>
                <c:pt idx="30">
                  <c:v>6.4095272755584909E-2</c:v>
                </c:pt>
                <c:pt idx="31">
                  <c:v>6.4432585382360769E-2</c:v>
                </c:pt>
                <c:pt idx="32">
                  <c:v>6.4432585382360769E-2</c:v>
                </c:pt>
                <c:pt idx="33">
                  <c:v>6.4432585382360769E-2</c:v>
                </c:pt>
                <c:pt idx="34">
                  <c:v>6.4432585382360769E-2</c:v>
                </c:pt>
                <c:pt idx="35">
                  <c:v>6.4432585382360769E-2</c:v>
                </c:pt>
                <c:pt idx="36">
                  <c:v>6.5814385510992543E-2</c:v>
                </c:pt>
                <c:pt idx="37">
                  <c:v>6.5814385510992543E-2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3-4C46-AD0F-F3B5AA38FAF9}"/>
            </c:ext>
          </c:extLst>
        </c:ser>
        <c:ser>
          <c:idx val="3"/>
          <c:order val="3"/>
          <c:tx>
            <c:strRef>
              <c:f>'SEO Anteil Dashboard'!$E$3</c:f>
              <c:strCache>
                <c:ptCount val="1"/>
                <c:pt idx="0">
                  <c:v>- SEO Anteil [Ist]</c:v>
                </c:pt>
              </c:strCache>
            </c:strRef>
          </c:tx>
          <c:spPr>
            <a:ln w="2857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'SEO Anteil Dashboard'!$A$4:$A$44</c:f>
              <c:multiLvlStrCache>
                <c:ptCount val="38"/>
                <c:lvl>
                  <c:pt idx="0">
                    <c:v>40</c:v>
                  </c:pt>
                  <c:pt idx="1">
                    <c:v>41</c:v>
                  </c:pt>
                  <c:pt idx="2">
                    <c:v>42</c:v>
                  </c:pt>
                  <c:pt idx="3">
                    <c:v>43</c:v>
                  </c:pt>
                  <c:pt idx="4">
                    <c:v>44</c:v>
                  </c:pt>
                  <c:pt idx="5">
                    <c:v>45</c:v>
                  </c:pt>
                  <c:pt idx="6">
                    <c:v>46</c:v>
                  </c:pt>
                  <c:pt idx="7">
                    <c:v>47</c:v>
                  </c:pt>
                  <c:pt idx="8">
                    <c:v>48</c:v>
                  </c:pt>
                  <c:pt idx="9">
                    <c:v>49</c:v>
                  </c:pt>
                  <c:pt idx="10">
                    <c:v>50</c:v>
                  </c:pt>
                  <c:pt idx="11">
                    <c:v>51</c:v>
                  </c:pt>
                  <c:pt idx="12">
                    <c:v>52</c:v>
                  </c:pt>
                  <c:pt idx="13">
                    <c:v>53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15</c:v>
                  </c:pt>
                  <c:pt idx="28">
                    <c:v>16</c:v>
                  </c:pt>
                  <c:pt idx="29">
                    <c:v>17</c:v>
                  </c:pt>
                  <c:pt idx="30">
                    <c:v>18</c:v>
                  </c:pt>
                  <c:pt idx="31">
                    <c:v>19</c:v>
                  </c:pt>
                  <c:pt idx="32">
                    <c:v>20</c:v>
                  </c:pt>
                  <c:pt idx="33">
                    <c:v>21</c:v>
                  </c:pt>
                  <c:pt idx="34">
                    <c:v>22</c:v>
                  </c:pt>
                  <c:pt idx="35">
                    <c:v>23</c:v>
                  </c:pt>
                  <c:pt idx="36">
                    <c:v>24</c:v>
                  </c:pt>
                  <c:pt idx="37">
                    <c:v>25</c:v>
                  </c:pt>
                </c:lvl>
                <c:lvl>
                  <c:pt idx="0">
                    <c:v>2020</c:v>
                  </c:pt>
                  <c:pt idx="14">
                    <c:v>2021</c:v>
                  </c:pt>
                </c:lvl>
              </c:multiLvlStrCache>
            </c:multiLvlStrRef>
          </c:cat>
          <c:val>
            <c:numRef>
              <c:f>'SEO Anteil Dashboard'!$E$4:$E$44</c:f>
              <c:numCache>
                <c:formatCode>0%</c:formatCode>
                <c:ptCount val="38"/>
                <c:pt idx="0">
                  <c:v>0.10031746031746032</c:v>
                </c:pt>
                <c:pt idx="1">
                  <c:v>8.9402985074626865E-2</c:v>
                </c:pt>
                <c:pt idx="2">
                  <c:v>8.1658031088082894E-2</c:v>
                </c:pt>
                <c:pt idx="3">
                  <c:v>6.8098159509202449E-2</c:v>
                </c:pt>
                <c:pt idx="4">
                  <c:v>9.0420560747663553E-2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3-4C46-AD0F-F3B5AA38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560192"/>
        <c:axId val="787557240"/>
      </c:lineChart>
      <c:catAx>
        <c:axId val="7414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447112"/>
        <c:crosses val="autoZero"/>
        <c:auto val="1"/>
        <c:lblAlgn val="ctr"/>
        <c:lblOffset val="100"/>
        <c:noMultiLvlLbl val="0"/>
      </c:catAx>
      <c:valAx>
        <c:axId val="7414471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SEO Leads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444816"/>
        <c:crosses val="autoZero"/>
        <c:crossBetween val="between"/>
      </c:valAx>
      <c:valAx>
        <c:axId val="787557240"/>
        <c:scaling>
          <c:orientation val="minMax"/>
          <c:max val="0.2"/>
          <c:min val="-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SEO Anteil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560192"/>
        <c:crosses val="max"/>
        <c:crossBetween val="between"/>
      </c:valAx>
      <c:catAx>
        <c:axId val="7875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7557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[Mgmt Weekly early version.xlsx]SEO Ranking 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DZ-4 OVI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'SEO Ranking Dashboard'!$B$3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'SEO Ranking Dashboard'!$A$4:$A$18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Dashboard'!$B$4:$B$18</c:f>
              <c:numCache>
                <c:formatCode>0.0%</c:formatCode>
                <c:ptCount val="14"/>
                <c:pt idx="0">
                  <c:v>0.10972222222222223</c:v>
                </c:pt>
                <c:pt idx="1">
                  <c:v>0.12594444444444444</c:v>
                </c:pt>
                <c:pt idx="2">
                  <c:v>0.13242592592592592</c:v>
                </c:pt>
                <c:pt idx="3">
                  <c:v>0.15238888888888891</c:v>
                </c:pt>
                <c:pt idx="4">
                  <c:v>0.16762962962962963</c:v>
                </c:pt>
                <c:pt idx="5">
                  <c:v>0.17862962962962964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A-4166-AD56-403F62E5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14744"/>
        <c:axId val="586116712"/>
      </c:lineChart>
      <c:catAx>
        <c:axId val="58611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116712"/>
        <c:crosses val="autoZero"/>
        <c:auto val="1"/>
        <c:lblAlgn val="ctr"/>
        <c:lblOffset val="100"/>
        <c:noMultiLvlLbl val="0"/>
      </c:catAx>
      <c:valAx>
        <c:axId val="5861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11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[Mgmt Weekly early version.xlsx]SEO Ranking Dashboard!PivotTable4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'SEO Ranking Dashboard'!$B$24</c:f>
              <c:strCache>
                <c:ptCount val="1"/>
                <c:pt idx="0">
                  <c:v>- pv anlage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Dashboard'!$B$25:$B$39</c:f>
              <c:numCache>
                <c:formatCode>General</c:formatCode>
                <c:ptCount val="14"/>
                <c:pt idx="0">
                  <c:v>37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2-4766-ACDC-55E5807BFAE4}"/>
            </c:ext>
          </c:extLst>
        </c:ser>
        <c:ser>
          <c:idx val="1"/>
          <c:order val="1"/>
          <c:tx>
            <c:strRef>
              <c:f>'SEO Ranking Dashboard'!$C$24</c:f>
              <c:strCache>
                <c:ptCount val="1"/>
                <c:pt idx="0">
                  <c:v>- photovoltaikanlage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Dashboard'!$C$25:$C$39</c:f>
              <c:numCache>
                <c:formatCode>General</c:formatCode>
                <c:ptCount val="14"/>
                <c:pt idx="0">
                  <c:v>101</c:v>
                </c:pt>
                <c:pt idx="1">
                  <c:v>96</c:v>
                </c:pt>
                <c:pt idx="2">
                  <c:v>97</c:v>
                </c:pt>
                <c:pt idx="3">
                  <c:v>90</c:v>
                </c:pt>
                <c:pt idx="4">
                  <c:v>55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2-4766-ACDC-55E5807BFAE4}"/>
            </c:ext>
          </c:extLst>
        </c:ser>
        <c:ser>
          <c:idx val="2"/>
          <c:order val="2"/>
          <c:tx>
            <c:strRef>
              <c:f>'SEO Ranking Dashboard'!$D$24</c:f>
              <c:strCache>
                <c:ptCount val="1"/>
                <c:pt idx="0">
                  <c:v>- solaranlage kosten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Dashboard'!$D$25:$D$39</c:f>
              <c:numCache>
                <c:formatCode>General</c:formatCode>
                <c:ptCount val="14"/>
                <c:pt idx="0">
                  <c:v>45</c:v>
                </c:pt>
                <c:pt idx="1">
                  <c:v>37</c:v>
                </c:pt>
                <c:pt idx="2">
                  <c:v>42</c:v>
                </c:pt>
                <c:pt idx="3">
                  <c:v>39</c:v>
                </c:pt>
                <c:pt idx="4">
                  <c:v>40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2-4766-ACDC-55E5807BFAE4}"/>
            </c:ext>
          </c:extLst>
        </c:ser>
        <c:ser>
          <c:idx val="3"/>
          <c:order val="3"/>
          <c:tx>
            <c:strRef>
              <c:f>'SEO Ranking Dashboard'!$E$24</c:f>
              <c:strCache>
                <c:ptCount val="1"/>
                <c:pt idx="0">
                  <c:v>- solaranlage kaufen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Dashboard'!$E$25:$E$39</c:f>
              <c:numCache>
                <c:formatCode>General</c:formatCode>
                <c:ptCount val="14"/>
                <c:pt idx="0">
                  <c:v>61</c:v>
                </c:pt>
                <c:pt idx="1">
                  <c:v>55</c:v>
                </c:pt>
                <c:pt idx="2">
                  <c:v>60</c:v>
                </c:pt>
                <c:pt idx="3">
                  <c:v>52</c:v>
                </c:pt>
                <c:pt idx="4">
                  <c:v>58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2-4766-ACDC-55E5807BFAE4}"/>
            </c:ext>
          </c:extLst>
        </c:ser>
        <c:ser>
          <c:idx val="4"/>
          <c:order val="4"/>
          <c:tx>
            <c:strRef>
              <c:f>'SEO Ranking Dashboard'!$F$24</c:f>
              <c:strCache>
                <c:ptCount val="1"/>
                <c:pt idx="0">
                  <c:v>- photovoltaik kosten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Dashboard'!$F$25:$F$39</c:f>
              <c:numCache>
                <c:formatCode>General</c:formatCode>
                <c:ptCount val="14"/>
                <c:pt idx="0">
                  <c:v>67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2-4766-ACDC-55E5807BFAE4}"/>
            </c:ext>
          </c:extLst>
        </c:ser>
        <c:ser>
          <c:idx val="5"/>
          <c:order val="5"/>
          <c:tx>
            <c:strRef>
              <c:f>'SEO Ranking Dashboard'!$G$24</c:f>
              <c:strCache>
                <c:ptCount val="1"/>
                <c:pt idx="0">
                  <c:v>- photovoltaikanlage kosten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Dashboard'!$G$25:$G$39</c:f>
              <c:numCache>
                <c:formatCode>General</c:formatCode>
                <c:ptCount val="1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2-4766-ACDC-55E5807BFAE4}"/>
            </c:ext>
          </c:extLst>
        </c:ser>
        <c:ser>
          <c:idx val="6"/>
          <c:order val="6"/>
          <c:tx>
            <c:strRef>
              <c:f>'SEO Ranking Dashboard'!$H$24</c:f>
              <c:strCache>
                <c:ptCount val="1"/>
                <c:pt idx="0">
                  <c:v>- solaranlage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Dashboard'!$H$25:$H$39</c:f>
              <c:numCache>
                <c:formatCode>General</c:formatCode>
                <c:ptCount val="14"/>
                <c:pt idx="0">
                  <c:v>45</c:v>
                </c:pt>
                <c:pt idx="1">
                  <c:v>36</c:v>
                </c:pt>
                <c:pt idx="2">
                  <c:v>42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02-4766-ACDC-55E5807BFAE4}"/>
            </c:ext>
          </c:extLst>
        </c:ser>
        <c:ser>
          <c:idx val="7"/>
          <c:order val="7"/>
          <c:tx>
            <c:strRef>
              <c:f>'SEO Ranking Dashboard'!$I$24</c:f>
              <c:strCache>
                <c:ptCount val="1"/>
                <c:pt idx="0">
                  <c:v>- solaranlage mieten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Dashboard'!$I$25:$I$39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02-4766-ACDC-55E5807BFAE4}"/>
            </c:ext>
          </c:extLst>
        </c:ser>
        <c:ser>
          <c:idx val="8"/>
          <c:order val="8"/>
          <c:tx>
            <c:strRef>
              <c:f>'SEO Ranking Dashboard'!$J$24</c:f>
              <c:strCache>
                <c:ptCount val="1"/>
                <c:pt idx="0">
                  <c:v>- kosten photovoltaik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Dashboard'!$J$25:$J$39</c:f>
              <c:numCache>
                <c:formatCode>General</c:formatCode>
                <c:ptCount val="14"/>
                <c:pt idx="0">
                  <c:v>58</c:v>
                </c:pt>
                <c:pt idx="1">
                  <c:v>50</c:v>
                </c:pt>
                <c:pt idx="2">
                  <c:v>55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02-4766-ACDC-55E5807BFAE4}"/>
            </c:ext>
          </c:extLst>
        </c:ser>
        <c:ser>
          <c:idx val="9"/>
          <c:order val="9"/>
          <c:tx>
            <c:strRef>
              <c:f>'SEO Ranking Dashboard'!$K$24</c:f>
              <c:strCache>
                <c:ptCount val="1"/>
                <c:pt idx="0">
                  <c:v>- photovoltaikanlage kaufen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Dashboard'!$K$25:$K$39</c:f>
              <c:numCache>
                <c:formatCode>General</c:formatCode>
                <c:ptCount val="14"/>
                <c:pt idx="0">
                  <c:v>88</c:v>
                </c:pt>
                <c:pt idx="1">
                  <c:v>83</c:v>
                </c:pt>
                <c:pt idx="2">
                  <c:v>78</c:v>
                </c:pt>
                <c:pt idx="3">
                  <c:v>73</c:v>
                </c:pt>
                <c:pt idx="4">
                  <c:v>68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02-4766-ACDC-55E5807BFAE4}"/>
            </c:ext>
          </c:extLst>
        </c:ser>
        <c:ser>
          <c:idx val="10"/>
          <c:order val="10"/>
          <c:tx>
            <c:strRef>
              <c:f>'SEO Ranking Dashboard'!$L$24</c:f>
              <c:strCache>
                <c:ptCount val="1"/>
                <c:pt idx="0">
                  <c:v>- kosten solaranlage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Dashboard'!$L$25:$L$39</c:f>
              <c:numCache>
                <c:formatCode>General</c:formatCode>
                <c:ptCount val="14"/>
                <c:pt idx="0">
                  <c:v>57</c:v>
                </c:pt>
                <c:pt idx="1">
                  <c:v>41</c:v>
                </c:pt>
                <c:pt idx="2">
                  <c:v>45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02-4766-ACDC-55E5807BFAE4}"/>
            </c:ext>
          </c:extLst>
        </c:ser>
        <c:ser>
          <c:idx val="11"/>
          <c:order val="11"/>
          <c:tx>
            <c:strRef>
              <c:f>'SEO Ranking Dashboard'!$M$24</c:f>
              <c:strCache>
                <c:ptCount val="1"/>
                <c:pt idx="0">
                  <c:v>- pv anlage kaufen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Dashboard'!$M$25:$M$39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02-4766-ACDC-55E5807BFAE4}"/>
            </c:ext>
          </c:extLst>
        </c:ser>
        <c:ser>
          <c:idx val="12"/>
          <c:order val="12"/>
          <c:tx>
            <c:strRef>
              <c:f>'SEO Ranking Dashboard'!$N$24</c:f>
              <c:strCache>
                <c:ptCount val="1"/>
                <c:pt idx="0">
                  <c:v>- photovoltaik preis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Dashboard'!$N$25:$N$39</c:f>
              <c:numCache>
                <c:formatCode>General</c:formatCode>
                <c:ptCount val="14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02-4766-ACDC-55E5807BFAE4}"/>
            </c:ext>
          </c:extLst>
        </c:ser>
        <c:ser>
          <c:idx val="13"/>
          <c:order val="13"/>
          <c:tx>
            <c:strRef>
              <c:f>'SEO Ranking Dashboard'!$O$24</c:f>
              <c:strCache>
                <c:ptCount val="1"/>
                <c:pt idx="0">
                  <c:v>- kosten pv anlage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Dashboard'!$O$25:$O$39</c:f>
              <c:numCache>
                <c:formatCode>General</c:formatCode>
                <c:ptCount val="14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02-4766-ACDC-55E5807BFAE4}"/>
            </c:ext>
          </c:extLst>
        </c:ser>
        <c:ser>
          <c:idx val="14"/>
          <c:order val="14"/>
          <c:tx>
            <c:strRef>
              <c:f>'SEO Ranking Dashboard'!$P$24</c:f>
              <c:strCache>
                <c:ptCount val="1"/>
                <c:pt idx="0">
                  <c:v>- photovoltaik mieten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Dashboard'!$P$25:$P$39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02-4766-ACDC-55E5807BFAE4}"/>
            </c:ext>
          </c:extLst>
        </c:ser>
        <c:ser>
          <c:idx val="15"/>
          <c:order val="15"/>
          <c:tx>
            <c:strRef>
              <c:f>'SEO Ranking Dashboard'!$Q$24</c:f>
              <c:strCache>
                <c:ptCount val="1"/>
                <c:pt idx="0">
                  <c:v>- solaranlage preis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Dashboard'!$Q$25:$Q$39</c:f>
              <c:numCache>
                <c:formatCode>General</c:formatCode>
                <c:ptCount val="14"/>
                <c:pt idx="0">
                  <c:v>53</c:v>
                </c:pt>
                <c:pt idx="1">
                  <c:v>48</c:v>
                </c:pt>
                <c:pt idx="2">
                  <c:v>43</c:v>
                </c:pt>
                <c:pt idx="3">
                  <c:v>38</c:v>
                </c:pt>
                <c:pt idx="4">
                  <c:v>33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02-4766-ACDC-55E5807BFAE4}"/>
            </c:ext>
          </c:extLst>
        </c:ser>
        <c:ser>
          <c:idx val="16"/>
          <c:order val="16"/>
          <c:tx>
            <c:strRef>
              <c:f>'SEO Ranking Dashboard'!$R$24</c:f>
              <c:strCache>
                <c:ptCount val="1"/>
                <c:pt idx="0">
                  <c:v>- photovoltaikanlage mieten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Dashboard'!$R$25:$R$39</c:f>
              <c:numCache>
                <c:formatCode>General</c:formatCode>
                <c:ptCount val="14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02-4766-ACDC-55E5807BFAE4}"/>
            </c:ext>
          </c:extLst>
        </c:ser>
        <c:ser>
          <c:idx val="17"/>
          <c:order val="17"/>
          <c:tx>
            <c:strRef>
              <c:f>'SEO Ranking Dashboard'!$S$24</c:f>
              <c:strCache>
                <c:ptCount val="1"/>
                <c:pt idx="0">
                  <c:v>- pv anlage mieten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Dashboard'!$S$25:$S$39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02-4766-ACDC-55E5807BFAE4}"/>
            </c:ext>
          </c:extLst>
        </c:ser>
        <c:ser>
          <c:idx val="18"/>
          <c:order val="18"/>
          <c:tx>
            <c:strRef>
              <c:f>'SEO Ranking Dashboard'!$T$24</c:f>
              <c:strCache>
                <c:ptCount val="1"/>
                <c:pt idx="0">
                  <c:v>- preis photovoltaik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Dashboard'!$T$25:$T$39</c:f>
              <c:numCache>
                <c:formatCode>General</c:formatCode>
                <c:ptCount val="14"/>
                <c:pt idx="0">
                  <c:v>52</c:v>
                </c:pt>
                <c:pt idx="1">
                  <c:v>47</c:v>
                </c:pt>
                <c:pt idx="2">
                  <c:v>42</c:v>
                </c:pt>
                <c:pt idx="3">
                  <c:v>37</c:v>
                </c:pt>
                <c:pt idx="4">
                  <c:v>32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02-4766-ACDC-55E5807BFAE4}"/>
            </c:ext>
          </c:extLst>
        </c:ser>
        <c:ser>
          <c:idx val="19"/>
          <c:order val="19"/>
          <c:tx>
            <c:strRef>
              <c:f>'SEO Ranking Dashboard'!$U$24</c:f>
              <c:strCache>
                <c:ptCount val="1"/>
                <c:pt idx="0">
                  <c:v>- photovoltaik anlage mieten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'SEO Ranking Dashboard'!$A$25:$A$39</c:f>
              <c:strCache>
                <c:ptCount val="1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</c:strCache>
            </c:strRef>
          </c:cat>
          <c:val>
            <c:numRef>
              <c:f>'SEO Ranking Dashboard'!$U$25:$U$39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02-4766-ACDC-55E5807B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40136"/>
        <c:axId val="578640792"/>
      </c:lineChart>
      <c:catAx>
        <c:axId val="578640136"/>
        <c:scaling>
          <c:orientation val="minMax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Kalenderwoche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0792"/>
        <c:crosses val="autoZero"/>
        <c:auto val="1"/>
        <c:lblAlgn val="ctr"/>
        <c:lblOffset val="100"/>
        <c:noMultiLvlLbl val="0"/>
      </c:catAx>
      <c:valAx>
        <c:axId val="578640792"/>
        <c:scaling>
          <c:logBase val="10"/>
          <c:orientation val="maxMin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4</xdr:row>
      <xdr:rowOff>66674</xdr:rowOff>
    </xdr:from>
    <xdr:to>
      <xdr:col>12</xdr:col>
      <xdr:colOff>657225</xdr:colOff>
      <xdr:row>37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C3B79B-96F2-46AC-899F-B2909383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0.9258</cdr:x>
      <cdr:y>0.34982</cdr:y>
    </cdr:from>
    <cdr:to>
      <cdr:x>0.96455</cdr:x>
      <cdr:y>0.81505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A3C59E94-8580-4B77-BD6C-F5B771D0A2E8}"/>
            </a:ext>
          </a:extLst>
        </cdr:cNvPr>
        <cdr:cNvSpPr/>
      </cdr:nvSpPr>
      <cdr:spPr>
        <a:xfrm xmlns:a="http://schemas.openxmlformats.org/drawingml/2006/main">
          <a:off x="10696574" y="1885951"/>
          <a:ext cx="447675" cy="250813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100012</xdr:rowOff>
    </xdr:from>
    <xdr:to>
      <xdr:col>9</xdr:col>
      <xdr:colOff>1238250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1D4724-5F2C-42CD-B967-E1DC7BF02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257174</xdr:colOff>
      <xdr:row>19</xdr:row>
      <xdr:rowOff>104775</xdr:rowOff>
    </xdr:from>
    <xdr:to>
      <xdr:col>9</xdr:col>
      <xdr:colOff>1228725</xdr:colOff>
      <xdr:row>63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94162C4-D0E0-42CE-A307-25D956D5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Spinola" refreshedDate="44141.719572453701" createdVersion="6" refreshedVersion="6" minRefreshableVersion="3" recordCount="14">
  <cacheSource type="worksheet">
    <worksheetSource ref="A105:B119" sheet="SEO Ranking Berechnung"/>
  </cacheSource>
  <cacheFields count="2">
    <cacheField name="KW" numFmtId="0">
      <sharedItems containsSemiMixedTypes="0" containsString="0" containsNumber="1" containsInteger="1" minValue="40" maxValue="53" count="14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DZ-4 OVI" numFmtId="165">
      <sharedItems containsString="0" containsBlank="1" containsNumber="1" minValue="0.10972222222222223" maxValue="0.17862962962962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jamin Spinola" refreshedDate="44141.719771759257" createdVersion="6" refreshedVersion="6" minRefreshableVersion="3" recordCount="14">
  <cacheSource type="worksheet">
    <worksheetSource ref="A15:U29" sheet="SEO Ranking Berechnung"/>
  </cacheSource>
  <cacheFields count="21">
    <cacheField name="KW" numFmtId="0">
      <sharedItems containsSemiMixedTypes="0" containsString="0" containsNumber="1" containsInteger="1" minValue="40" maxValue="53" count="14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photovoltaikanlage" numFmtId="0">
      <sharedItems containsString="0" containsBlank="1" containsNumber="1" containsInteger="1" minValue="40" maxValue="101"/>
    </cacheField>
    <cacheField name="pv anlage" numFmtId="0">
      <sharedItems containsString="0" containsBlank="1" containsNumber="1" containsInteger="1" minValue="20" maxValue="37"/>
    </cacheField>
    <cacheField name="solaranlage kosten" numFmtId="0">
      <sharedItems containsString="0" containsBlank="1" containsNumber="1" containsInteger="1" minValue="32" maxValue="45"/>
    </cacheField>
    <cacheField name="solaranlage kaufen" numFmtId="0">
      <sharedItems containsString="0" containsBlank="1" containsNumber="1" containsInteger="1" minValue="50" maxValue="61"/>
    </cacheField>
    <cacheField name="photovoltaik kosten" numFmtId="0">
      <sharedItems containsString="0" containsBlank="1" containsNumber="1" containsInteger="1" minValue="50" maxValue="67"/>
    </cacheField>
    <cacheField name="photovoltaikanlage kosten" numFmtId="0">
      <sharedItems containsString="0" containsBlank="1" containsNumber="1" containsInteger="1" minValue="50" maxValue="101"/>
    </cacheField>
    <cacheField name="solaranlage" numFmtId="0">
      <sharedItems containsString="0" containsBlank="1" containsNumber="1" containsInteger="1" minValue="36" maxValue="45"/>
    </cacheField>
    <cacheField name="solaranlage mieten" numFmtId="0">
      <sharedItems containsString="0" containsBlank="1" containsNumber="1" containsInteger="1" minValue="1" maxValue="10"/>
    </cacheField>
    <cacheField name="kosten solaranlage" numFmtId="0">
      <sharedItems containsString="0" containsBlank="1" containsNumber="1" containsInteger="1" minValue="41" maxValue="57"/>
    </cacheField>
    <cacheField name="kosten photovoltaik" numFmtId="0">
      <sharedItems containsString="0" containsBlank="1" containsNumber="1" containsInteger="1" minValue="50" maxValue="58"/>
    </cacheField>
    <cacheField name="photovoltaikanlage kaufen" numFmtId="0">
      <sharedItems containsString="0" containsBlank="1" containsNumber="1" containsInteger="1" minValue="63" maxValue="88"/>
    </cacheField>
    <cacheField name="pv anlage kaufen" numFmtId="0">
      <sharedItems containsString="0" containsBlank="1" containsNumber="1" containsInteger="1" minValue="4" maxValue="16"/>
    </cacheField>
    <cacheField name="photovoltaik preis" numFmtId="0">
      <sharedItems containsString="0" containsBlank="1" containsNumber="1" containsInteger="1" minValue="30" maxValue="55"/>
    </cacheField>
    <cacheField name="kosten pv anlage" numFmtId="0">
      <sharedItems containsString="0" containsBlank="1" containsNumber="1" containsInteger="1" minValue="2" maxValue="14"/>
    </cacheField>
    <cacheField name="photovoltaik mieten" numFmtId="0">
      <sharedItems containsString="0" containsBlank="1" containsNumber="1" containsInteger="1" minValue="1" maxValue="8"/>
    </cacheField>
    <cacheField name="solaranlage preis" numFmtId="0">
      <sharedItems containsString="0" containsBlank="1" containsNumber="1" containsInteger="1" minValue="28" maxValue="53"/>
    </cacheField>
    <cacheField name="photovoltaikanlage mieten" numFmtId="0">
      <sharedItems containsString="0" containsBlank="1" containsNumber="1" containsInteger="1" minValue="3" maxValue="10"/>
    </cacheField>
    <cacheField name="pv anlage mieten" numFmtId="0">
      <sharedItems containsString="0" containsBlank="1" containsNumber="1" containsInteger="1" minValue="1" maxValue="2"/>
    </cacheField>
    <cacheField name="preis photovoltaik" numFmtId="0">
      <sharedItems containsString="0" containsBlank="1" containsNumber="1" containsInteger="1" minValue="27" maxValue="52"/>
    </cacheField>
    <cacheField name="photovoltaik anlage mieten" numFmtId="0">
      <sharedItems containsString="0" containsBlank="1" containsNumber="1" containsInteger="1" minValue="7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jamin Spinola" refreshedDate="44141.753656828703" createdVersion="6" refreshedVersion="6" minRefreshableVersion="3" recordCount="38">
  <cacheSource type="worksheet">
    <worksheetSource ref="A2:G40" sheet="SEO Anteil Berechnung"/>
  </cacheSource>
  <cacheFields count="9">
    <cacheField name="Datum" numFmtId="14">
      <sharedItems containsSemiMixedTypes="0" containsNonDate="0" containsDate="1" containsString="0" minDate="2020-09-28T00:00:00" maxDate="2021-06-15T00:00:00" count="38"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</sharedItems>
      <fieldGroup par="8" base="0">
        <rangePr groupBy="months" startDate="2020-09-28T00:00:00" endDate="2021-06-15T00:00:00"/>
        <groupItems count="14">
          <s v="&lt;28.09.2020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15.06.2021"/>
        </groupItems>
      </fieldGroup>
    </cacheField>
    <cacheField name="KW" numFmtId="0">
      <sharedItems containsSemiMixedTypes="0" containsString="0" containsNumber="1" containsInteger="1" minValue="2" maxValue="53" count="38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Monat" numFmtId="0">
      <sharedItems containsSemiMixedTypes="0" containsString="0" containsNumber="1" containsInteger="1" minValue="1" maxValue="12"/>
    </cacheField>
    <cacheField name="SEO Leads [Plan]" numFmtId="1">
      <sharedItems containsSemiMixedTypes="0" containsString="0" containsNumber="1" minValue="18.774418604651164" maxValue="29.138023255813952"/>
    </cacheField>
    <cacheField name="SEO Anteil [Plan]" numFmtId="10">
      <sharedItems containsSemiMixedTypes="0" containsString="0" containsNumber="1" minValue="6.4095272755584909E-2" maxValue="6.5814385510992543E-2"/>
    </cacheField>
    <cacheField name="SEO Leads [Ist]" numFmtId="0">
      <sharedItems containsString="0" containsBlank="1" containsNumber="1" minValue="11.1" maxValue="19.350000000000001"/>
    </cacheField>
    <cacheField name="SEO Anteil [Ist]" numFmtId="0">
      <sharedItems containsString="0" containsBlank="1" containsNumber="1" minValue="6.8098159509202449E-2" maxValue="0.10031746031746032"/>
    </cacheField>
    <cacheField name="Quartale" numFmtId="0" databaseField="0">
      <fieldGroup base="0">
        <rangePr groupBy="quarters" startDate="2020-09-28T00:00:00" endDate="2021-06-15T00:00:00"/>
        <groupItems count="6">
          <s v="&lt;28.09.2020"/>
          <s v="Qrtl1"/>
          <s v="Qrtl2"/>
          <s v="Qrtl3"/>
          <s v="Qrtl4"/>
          <s v="&gt;15.06.2021"/>
        </groupItems>
      </fieldGroup>
    </cacheField>
    <cacheField name="Jahre" numFmtId="0" databaseField="0">
      <fieldGroup base="0">
        <rangePr groupBy="years" startDate="2020-09-28T00:00:00" endDate="2021-06-15T00:00:00"/>
        <groupItems count="4">
          <s v="&lt;28.09.2020"/>
          <s v="2020"/>
          <s v="2021"/>
          <s v="&gt;15.06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0.10972222222222223"/>
  </r>
  <r>
    <x v="1"/>
    <n v="0.12594444444444444"/>
  </r>
  <r>
    <x v="2"/>
    <n v="0.13242592592592592"/>
  </r>
  <r>
    <x v="3"/>
    <n v="0.15238888888888891"/>
  </r>
  <r>
    <x v="4"/>
    <n v="0.16762962962962963"/>
  </r>
  <r>
    <x v="5"/>
    <n v="0.17862962962962964"/>
  </r>
  <r>
    <x v="6"/>
    <m/>
  </r>
  <r>
    <x v="7"/>
    <m/>
  </r>
  <r>
    <x v="8"/>
    <m/>
  </r>
  <r>
    <x v="9"/>
    <m/>
  </r>
  <r>
    <x v="10"/>
    <m/>
  </r>
  <r>
    <x v="11"/>
    <m/>
  </r>
  <r>
    <x v="12"/>
    <m/>
  </r>
  <r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01"/>
    <n v="37"/>
    <n v="45"/>
    <n v="61"/>
    <n v="67"/>
    <n v="50"/>
    <n v="45"/>
    <n v="10"/>
    <n v="57"/>
    <n v="58"/>
    <n v="88"/>
    <n v="16"/>
    <n v="55"/>
    <n v="14"/>
    <n v="8"/>
    <n v="53"/>
    <n v="10"/>
    <n v="2"/>
    <n v="52"/>
    <n v="15"/>
  </r>
  <r>
    <x v="1"/>
    <n v="96"/>
    <n v="33"/>
    <n v="37"/>
    <n v="55"/>
    <n v="62"/>
    <n v="60"/>
    <n v="36"/>
    <n v="8"/>
    <n v="41"/>
    <n v="50"/>
    <n v="83"/>
    <n v="11"/>
    <n v="50"/>
    <n v="9"/>
    <n v="3"/>
    <n v="48"/>
    <n v="5"/>
    <n v="2"/>
    <n v="47"/>
    <n v="12"/>
  </r>
  <r>
    <x v="2"/>
    <n v="97"/>
    <n v="34"/>
    <n v="42"/>
    <n v="60"/>
    <n v="63"/>
    <n v="70"/>
    <n v="42"/>
    <n v="7"/>
    <n v="45"/>
    <n v="55"/>
    <n v="78"/>
    <n v="5"/>
    <n v="45"/>
    <n v="4"/>
    <n v="3"/>
    <n v="43"/>
    <n v="4"/>
    <n v="1"/>
    <n v="42"/>
    <n v="11"/>
  </r>
  <r>
    <x v="3"/>
    <n v="90"/>
    <n v="35"/>
    <n v="39"/>
    <n v="52"/>
    <n v="64"/>
    <n v="80"/>
    <n v="38"/>
    <n v="5"/>
    <n v="43"/>
    <n v="52"/>
    <n v="73"/>
    <n v="5"/>
    <n v="40"/>
    <n v="3"/>
    <n v="3"/>
    <n v="38"/>
    <n v="4"/>
    <n v="1"/>
    <n v="37"/>
    <n v="8"/>
  </r>
  <r>
    <x v="4"/>
    <n v="55"/>
    <n v="36"/>
    <n v="40"/>
    <n v="58"/>
    <n v="50"/>
    <n v="99"/>
    <n v="39"/>
    <n v="2"/>
    <n v="44"/>
    <n v="53"/>
    <n v="68"/>
    <n v="4"/>
    <n v="35"/>
    <n v="2"/>
    <n v="2"/>
    <n v="33"/>
    <n v="4"/>
    <n v="1"/>
    <n v="32"/>
    <n v="8"/>
  </r>
  <r>
    <x v="5"/>
    <n v="40"/>
    <n v="20"/>
    <n v="32"/>
    <n v="50"/>
    <n v="55"/>
    <n v="101"/>
    <n v="40"/>
    <n v="1"/>
    <n v="45"/>
    <n v="54"/>
    <n v="63"/>
    <n v="4"/>
    <n v="30"/>
    <n v="2"/>
    <n v="1"/>
    <n v="28"/>
    <n v="3"/>
    <n v="1"/>
    <n v="27"/>
    <n v="7"/>
  </r>
  <r>
    <x v="6"/>
    <m/>
    <m/>
    <m/>
    <m/>
    <m/>
    <m/>
    <m/>
    <m/>
    <m/>
    <m/>
    <m/>
    <m/>
    <m/>
    <m/>
    <m/>
    <m/>
    <m/>
    <m/>
    <m/>
    <m/>
  </r>
  <r>
    <x v="7"/>
    <m/>
    <m/>
    <m/>
    <m/>
    <m/>
    <m/>
    <m/>
    <m/>
    <m/>
    <m/>
    <m/>
    <m/>
    <m/>
    <m/>
    <m/>
    <m/>
    <m/>
    <m/>
    <m/>
    <m/>
  </r>
  <r>
    <x v="8"/>
    <m/>
    <m/>
    <m/>
    <m/>
    <m/>
    <m/>
    <m/>
    <m/>
    <m/>
    <m/>
    <m/>
    <m/>
    <m/>
    <m/>
    <m/>
    <m/>
    <m/>
    <m/>
    <m/>
    <m/>
  </r>
  <r>
    <x v="9"/>
    <m/>
    <m/>
    <m/>
    <m/>
    <m/>
    <m/>
    <m/>
    <m/>
    <m/>
    <m/>
    <m/>
    <m/>
    <m/>
    <m/>
    <m/>
    <m/>
    <m/>
    <m/>
    <m/>
    <m/>
  </r>
  <r>
    <x v="10"/>
    <m/>
    <m/>
    <m/>
    <m/>
    <m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m/>
    <m/>
    <m/>
    <m/>
  </r>
  <r>
    <x v="13"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n v="9"/>
    <n v="18.884302325581395"/>
    <n v="6.4122674412249961E-2"/>
    <n v="18.96"/>
    <n v="0.10031746031746032"/>
  </r>
  <r>
    <x v="1"/>
    <x v="1"/>
    <n v="10"/>
    <n v="18.884302325581395"/>
    <n v="6.4122674412249961E-2"/>
    <n v="17.97"/>
    <n v="8.9402985074626865E-2"/>
  </r>
  <r>
    <x v="2"/>
    <x v="2"/>
    <n v="10"/>
    <n v="18.884302325581395"/>
    <n v="6.4122674412249961E-2"/>
    <n v="15.76"/>
    <n v="8.1658031088082894E-2"/>
  </r>
  <r>
    <x v="3"/>
    <x v="3"/>
    <n v="10"/>
    <n v="18.884302325581395"/>
    <n v="6.4122674412249961E-2"/>
    <n v="11.1"/>
    <n v="6.8098159509202449E-2"/>
  </r>
  <r>
    <x v="4"/>
    <x v="4"/>
    <n v="10"/>
    <n v="18.884302325581395"/>
    <n v="6.4122674412249961E-2"/>
    <n v="19.350000000000001"/>
    <n v="9.0420560747663553E-2"/>
  </r>
  <r>
    <x v="5"/>
    <x v="5"/>
    <n v="11"/>
    <n v="18.884302325581395"/>
    <n v="6.4122674412249961E-2"/>
    <m/>
    <m/>
  </r>
  <r>
    <x v="6"/>
    <x v="6"/>
    <n v="11"/>
    <n v="18.884302325581395"/>
    <n v="6.4122674412249961E-2"/>
    <m/>
    <m/>
  </r>
  <r>
    <x v="7"/>
    <x v="7"/>
    <n v="11"/>
    <n v="18.884302325581395"/>
    <n v="6.4122674412249961E-2"/>
    <m/>
    <m/>
  </r>
  <r>
    <x v="8"/>
    <x v="8"/>
    <n v="11"/>
    <n v="18.884302325581395"/>
    <n v="6.4122674412249961E-2"/>
    <m/>
    <m/>
  </r>
  <r>
    <x v="9"/>
    <x v="9"/>
    <n v="11"/>
    <n v="18.884302325581395"/>
    <n v="6.4122674412249961E-2"/>
    <m/>
    <m/>
  </r>
  <r>
    <x v="10"/>
    <x v="10"/>
    <n v="12"/>
    <n v="18.884302325581395"/>
    <n v="6.4122674412249961E-2"/>
    <m/>
    <m/>
  </r>
  <r>
    <x v="11"/>
    <x v="11"/>
    <n v="12"/>
    <n v="18.884302325581395"/>
    <n v="6.4122674412249961E-2"/>
    <m/>
    <m/>
  </r>
  <r>
    <x v="12"/>
    <x v="12"/>
    <n v="12"/>
    <n v="18.884302325581395"/>
    <n v="6.4122674412249961E-2"/>
    <m/>
    <m/>
  </r>
  <r>
    <x v="13"/>
    <x v="13"/>
    <n v="12"/>
    <n v="18.884302325581395"/>
    <n v="6.4122674412249961E-2"/>
    <m/>
    <m/>
  </r>
  <r>
    <x v="14"/>
    <x v="14"/>
    <n v="1"/>
    <n v="18.884302325581395"/>
    <n v="6.4122674412249961E-2"/>
    <m/>
    <m/>
  </r>
  <r>
    <x v="15"/>
    <x v="15"/>
    <n v="1"/>
    <n v="18.884302325581395"/>
    <n v="6.4122674412249961E-2"/>
    <m/>
    <m/>
  </r>
  <r>
    <x v="16"/>
    <x v="16"/>
    <n v="1"/>
    <n v="18.884302325581395"/>
    <n v="6.4122674412249961E-2"/>
    <m/>
    <m/>
  </r>
  <r>
    <x v="17"/>
    <x v="17"/>
    <n v="1"/>
    <n v="18.884302325581395"/>
    <n v="6.4122674412249961E-2"/>
    <m/>
    <m/>
  </r>
  <r>
    <x v="18"/>
    <x v="18"/>
    <n v="2"/>
    <n v="20.202906976744188"/>
    <n v="6.4429839426283969E-2"/>
    <m/>
    <m/>
  </r>
  <r>
    <x v="19"/>
    <x v="19"/>
    <n v="2"/>
    <n v="20.202906976744188"/>
    <n v="6.4429839426283969E-2"/>
    <m/>
    <m/>
  </r>
  <r>
    <x v="20"/>
    <x v="20"/>
    <n v="2"/>
    <n v="20.202906976744188"/>
    <n v="6.4429839426283969E-2"/>
    <m/>
    <m/>
  </r>
  <r>
    <x v="21"/>
    <x v="21"/>
    <n v="2"/>
    <n v="20.202906976744188"/>
    <n v="6.4429839426283969E-2"/>
    <m/>
    <m/>
  </r>
  <r>
    <x v="22"/>
    <x v="22"/>
    <n v="3"/>
    <n v="19.195116279069769"/>
    <n v="6.4198605446340387E-2"/>
    <m/>
    <m/>
  </r>
  <r>
    <x v="23"/>
    <x v="23"/>
    <n v="3"/>
    <n v="19.195116279069769"/>
    <n v="6.4198605446340387E-2"/>
    <m/>
    <m/>
  </r>
  <r>
    <x v="24"/>
    <x v="24"/>
    <n v="3"/>
    <n v="19.195116279069769"/>
    <n v="6.4198605446340387E-2"/>
    <m/>
    <m/>
  </r>
  <r>
    <x v="25"/>
    <x v="25"/>
    <n v="3"/>
    <n v="19.195116279069769"/>
    <n v="6.4198605446340387E-2"/>
    <m/>
    <m/>
  </r>
  <r>
    <x v="26"/>
    <x v="26"/>
    <n v="3"/>
    <n v="19.195116279069769"/>
    <n v="6.4198605446340387E-2"/>
    <m/>
    <m/>
  </r>
  <r>
    <x v="27"/>
    <x v="27"/>
    <n v="4"/>
    <n v="18.774418604651164"/>
    <n v="6.4095272755584909E-2"/>
    <m/>
    <m/>
  </r>
  <r>
    <x v="28"/>
    <x v="28"/>
    <n v="4"/>
    <n v="18.774418604651164"/>
    <n v="6.4095272755584909E-2"/>
    <m/>
    <m/>
  </r>
  <r>
    <x v="29"/>
    <x v="29"/>
    <n v="4"/>
    <n v="18.774418604651164"/>
    <n v="6.4095272755584909E-2"/>
    <m/>
    <m/>
  </r>
  <r>
    <x v="30"/>
    <x v="30"/>
    <n v="4"/>
    <n v="18.774418604651164"/>
    <n v="6.4095272755584909E-2"/>
    <m/>
    <m/>
  </r>
  <r>
    <x v="31"/>
    <x v="31"/>
    <n v="5"/>
    <n v="20.21546511627907"/>
    <n v="6.4432585382360769E-2"/>
    <m/>
    <m/>
  </r>
  <r>
    <x v="32"/>
    <x v="32"/>
    <n v="5"/>
    <n v="20.21546511627907"/>
    <n v="6.4432585382360769E-2"/>
    <m/>
    <m/>
  </r>
  <r>
    <x v="33"/>
    <x v="33"/>
    <n v="5"/>
    <n v="20.21546511627907"/>
    <n v="6.4432585382360769E-2"/>
    <m/>
    <m/>
  </r>
  <r>
    <x v="34"/>
    <x v="34"/>
    <n v="5"/>
    <n v="20.21546511627907"/>
    <n v="6.4432585382360769E-2"/>
    <m/>
    <m/>
  </r>
  <r>
    <x v="35"/>
    <x v="35"/>
    <n v="5"/>
    <n v="20.21546511627907"/>
    <n v="6.4432585382360769E-2"/>
    <m/>
    <m/>
  </r>
  <r>
    <x v="36"/>
    <x v="36"/>
    <n v="6"/>
    <n v="29.138023255813952"/>
    <n v="6.5814385510992543E-2"/>
    <m/>
    <m/>
  </r>
  <r>
    <x v="37"/>
    <x v="37"/>
    <n v="6"/>
    <n v="29.138023255813952"/>
    <n v="6.5814385510992543E-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Werte" updatedVersion="6" minRefreshableVersion="3" itemPrintTitles="1" createdVersion="6" indent="0" outline="1" outlineData="1" multipleFieldFilters="0" chartFormat="1">
  <location ref="A3:E44" firstHeaderRow="0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" showAll="0"/>
    <pivotField dataField="1" numFmtId="10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2">
    <field x="8"/>
    <field x="1"/>
  </rowFields>
  <rowItems count="41">
    <i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- SEO Leads [Plan]" fld="3" baseField="1" baseItem="39" numFmtId="1"/>
    <dataField name="- SEO Leads [Ist]" fld="5" baseField="1" baseItem="38" numFmtId="1"/>
    <dataField name="- SEO Anteil [Plan]" fld="4" baseField="1" baseItem="39" numFmtId="10"/>
    <dataField name="- SEO Anteil [Ist]" fld="6" baseField="1" baseItem="17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Werte" updatedVersion="6" minRefreshableVersion="3" itemPrintTitles="1" createdVersion="6" indent="0" outline="1" outlineData="1" multipleFieldFilters="0" chartFormat="1">
  <location ref="A24:U39" firstHeaderRow="0" firstDataRow="1" firstDataCol="1"/>
  <pivotFields count="2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- pv anlage" fld="2" baseField="0" baseItem="0"/>
    <dataField name="- photovoltaikanlage" fld="1" baseField="0" baseItem="0"/>
    <dataField name="- solaranlage kosten" fld="3" baseField="0" baseItem="0"/>
    <dataField name="- solaranlage kaufen" fld="4" baseField="0" baseItem="0"/>
    <dataField name="- photovoltaik kosten" fld="5" baseField="0" baseItem="0"/>
    <dataField name="- photovoltaikanlage kosten" fld="6" baseField="0" baseItem="0"/>
    <dataField name="- solaranlage" fld="7" baseField="0" baseItem="0"/>
    <dataField name="- solaranlage mieten" fld="8" baseField="0" baseItem="0"/>
    <dataField name="- kosten photovoltaik" fld="10" baseField="0" baseItem="0"/>
    <dataField name="- photovoltaikanlage kaufen" fld="11" baseField="0" baseItem="0"/>
    <dataField name="- kosten solaranlage" fld="9" baseField="0" baseItem="0"/>
    <dataField name="- pv anlage kaufen" fld="12" baseField="0" baseItem="0"/>
    <dataField name="- photovoltaik preis" fld="13" baseField="0" baseItem="0"/>
    <dataField name="- kosten pv anlage" fld="14" baseField="0" baseItem="0"/>
    <dataField name="- photovoltaik mieten" fld="15" baseField="0" baseItem="0"/>
    <dataField name="- solaranlage preis" fld="16" baseField="0" baseItem="0"/>
    <dataField name="- photovoltaikanlage mieten" fld="17" baseField="0" baseItem="0"/>
    <dataField name="- pv anlage mieten" fld="18" baseField="0" baseItem="0"/>
    <dataField name="- preis photovoltaik" fld="19" baseField="0" baseItem="0"/>
    <dataField name="- photovoltaik anlage mieten" fld="20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B18" firstHeaderRow="1" firstDataRow="1" firstDataCol="1"/>
  <pivotFields count="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me von DZ-4 OVI" fld="1" baseField="0" baseItem="1" numFmtId="165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E44"/>
  <sheetViews>
    <sheetView workbookViewId="0">
      <selection activeCell="K45" sqref="K45"/>
    </sheetView>
  </sheetViews>
  <sheetFormatPr baseColWidth="10" defaultRowHeight="12.75" x14ac:dyDescent="0.2"/>
  <cols>
    <col min="1" max="1" width="22.42578125" bestFit="1" customWidth="1"/>
    <col min="2" max="2" width="18" bestFit="1" customWidth="1"/>
    <col min="3" max="3" width="15.7109375" bestFit="1" customWidth="1"/>
    <col min="4" max="4" width="17.85546875" bestFit="1" customWidth="1"/>
    <col min="5" max="5" width="15.5703125" bestFit="1" customWidth="1"/>
  </cols>
  <sheetData>
    <row r="3" spans="1:5" x14ac:dyDescent="0.2">
      <c r="A3" s="19" t="s">
        <v>143</v>
      </c>
      <c r="B3" t="s">
        <v>205</v>
      </c>
      <c r="C3" t="s">
        <v>207</v>
      </c>
      <c r="D3" t="s">
        <v>206</v>
      </c>
      <c r="E3" t="s">
        <v>208</v>
      </c>
    </row>
    <row r="4" spans="1:5" x14ac:dyDescent="0.2">
      <c r="A4" s="20" t="s">
        <v>203</v>
      </c>
      <c r="B4" s="9">
        <v>264.38023255813948</v>
      </c>
      <c r="C4" s="9">
        <v>83.14</v>
      </c>
      <c r="D4" s="55">
        <v>0.89771744177149937</v>
      </c>
      <c r="E4" s="3">
        <v>0.42989719673703608</v>
      </c>
    </row>
    <row r="5" spans="1:5" x14ac:dyDescent="0.2">
      <c r="A5" s="54">
        <v>40</v>
      </c>
      <c r="B5" s="9">
        <v>18.884302325581395</v>
      </c>
      <c r="C5" s="9">
        <v>18.96</v>
      </c>
      <c r="D5" s="55">
        <v>6.4122674412249961E-2</v>
      </c>
      <c r="E5" s="3">
        <v>0.10031746031746032</v>
      </c>
    </row>
    <row r="6" spans="1:5" x14ac:dyDescent="0.2">
      <c r="A6" s="54">
        <v>41</v>
      </c>
      <c r="B6" s="9">
        <v>18.884302325581395</v>
      </c>
      <c r="C6" s="9">
        <v>17.97</v>
      </c>
      <c r="D6" s="55">
        <v>6.4122674412249961E-2</v>
      </c>
      <c r="E6" s="3">
        <v>8.9402985074626865E-2</v>
      </c>
    </row>
    <row r="7" spans="1:5" x14ac:dyDescent="0.2">
      <c r="A7" s="54">
        <v>42</v>
      </c>
      <c r="B7" s="9">
        <v>18.884302325581395</v>
      </c>
      <c r="C7" s="9">
        <v>15.76</v>
      </c>
      <c r="D7" s="55">
        <v>6.4122674412249961E-2</v>
      </c>
      <c r="E7" s="3">
        <v>8.1658031088082894E-2</v>
      </c>
    </row>
    <row r="8" spans="1:5" x14ac:dyDescent="0.2">
      <c r="A8" s="54">
        <v>43</v>
      </c>
      <c r="B8" s="9">
        <v>18.884302325581395</v>
      </c>
      <c r="C8" s="9">
        <v>11.1</v>
      </c>
      <c r="D8" s="55">
        <v>6.4122674412249961E-2</v>
      </c>
      <c r="E8" s="3">
        <v>6.8098159509202449E-2</v>
      </c>
    </row>
    <row r="9" spans="1:5" x14ac:dyDescent="0.2">
      <c r="A9" s="54">
        <v>44</v>
      </c>
      <c r="B9" s="9">
        <v>18.884302325581395</v>
      </c>
      <c r="C9" s="9">
        <v>19.350000000000001</v>
      </c>
      <c r="D9" s="55">
        <v>6.4122674412249961E-2</v>
      </c>
      <c r="E9" s="3">
        <v>9.0420560747663553E-2</v>
      </c>
    </row>
    <row r="10" spans="1:5" x14ac:dyDescent="0.2">
      <c r="A10" s="54">
        <v>45</v>
      </c>
      <c r="B10" s="9">
        <v>18.884302325581395</v>
      </c>
      <c r="C10" s="9"/>
      <c r="D10" s="55">
        <v>6.4122674412249961E-2</v>
      </c>
      <c r="E10" s="3"/>
    </row>
    <row r="11" spans="1:5" x14ac:dyDescent="0.2">
      <c r="A11" s="54">
        <v>46</v>
      </c>
      <c r="B11" s="9">
        <v>18.884302325581395</v>
      </c>
      <c r="C11" s="9"/>
      <c r="D11" s="55">
        <v>6.4122674412249961E-2</v>
      </c>
      <c r="E11" s="3"/>
    </row>
    <row r="12" spans="1:5" x14ac:dyDescent="0.2">
      <c r="A12" s="54">
        <v>47</v>
      </c>
      <c r="B12" s="9">
        <v>18.884302325581395</v>
      </c>
      <c r="C12" s="9"/>
      <c r="D12" s="55">
        <v>6.4122674412249961E-2</v>
      </c>
      <c r="E12" s="3"/>
    </row>
    <row r="13" spans="1:5" x14ac:dyDescent="0.2">
      <c r="A13" s="54">
        <v>48</v>
      </c>
      <c r="B13" s="9">
        <v>18.884302325581395</v>
      </c>
      <c r="C13" s="9"/>
      <c r="D13" s="55">
        <v>6.4122674412249961E-2</v>
      </c>
      <c r="E13" s="3"/>
    </row>
    <row r="14" spans="1:5" x14ac:dyDescent="0.2">
      <c r="A14" s="54">
        <v>49</v>
      </c>
      <c r="B14" s="9">
        <v>18.884302325581395</v>
      </c>
      <c r="C14" s="9"/>
      <c r="D14" s="55">
        <v>6.4122674412249961E-2</v>
      </c>
      <c r="E14" s="3"/>
    </row>
    <row r="15" spans="1:5" x14ac:dyDescent="0.2">
      <c r="A15" s="54">
        <v>50</v>
      </c>
      <c r="B15" s="9">
        <v>18.884302325581395</v>
      </c>
      <c r="C15" s="9"/>
      <c r="D15" s="55">
        <v>6.4122674412249961E-2</v>
      </c>
      <c r="E15" s="3"/>
    </row>
    <row r="16" spans="1:5" x14ac:dyDescent="0.2">
      <c r="A16" s="54">
        <v>51</v>
      </c>
      <c r="B16" s="9">
        <v>18.884302325581395</v>
      </c>
      <c r="C16" s="9"/>
      <c r="D16" s="55">
        <v>6.4122674412249961E-2</v>
      </c>
      <c r="E16" s="3"/>
    </row>
    <row r="17" spans="1:5" x14ac:dyDescent="0.2">
      <c r="A17" s="54">
        <v>52</v>
      </c>
      <c r="B17" s="9">
        <v>18.884302325581395</v>
      </c>
      <c r="C17" s="9"/>
      <c r="D17" s="55">
        <v>6.4122674412249961E-2</v>
      </c>
      <c r="E17" s="3"/>
    </row>
    <row r="18" spans="1:5" x14ac:dyDescent="0.2">
      <c r="A18" s="54">
        <v>53</v>
      </c>
      <c r="B18" s="9">
        <v>18.884302325581395</v>
      </c>
      <c r="C18" s="9"/>
      <c r="D18" s="55">
        <v>6.4122674412249961E-2</v>
      </c>
      <c r="E18" s="3"/>
    </row>
    <row r="19" spans="1:5" x14ac:dyDescent="0.2">
      <c r="A19" s="20" t="s">
        <v>204</v>
      </c>
      <c r="B19" s="9">
        <v>486.77546511627901</v>
      </c>
      <c r="C19" s="9"/>
      <c r="D19" s="55">
        <v>1.5453758715419665</v>
      </c>
      <c r="E19" s="3"/>
    </row>
    <row r="20" spans="1:5" x14ac:dyDescent="0.2">
      <c r="A20" s="54">
        <v>2</v>
      </c>
      <c r="B20" s="9">
        <v>18.884302325581395</v>
      </c>
      <c r="C20" s="9"/>
      <c r="D20" s="55">
        <v>6.4122674412249961E-2</v>
      </c>
      <c r="E20" s="3"/>
    </row>
    <row r="21" spans="1:5" x14ac:dyDescent="0.2">
      <c r="A21" s="54">
        <v>3</v>
      </c>
      <c r="B21" s="9">
        <v>18.884302325581395</v>
      </c>
      <c r="C21" s="9"/>
      <c r="D21" s="55">
        <v>6.4122674412249961E-2</v>
      </c>
      <c r="E21" s="3"/>
    </row>
    <row r="22" spans="1:5" x14ac:dyDescent="0.2">
      <c r="A22" s="54">
        <v>4</v>
      </c>
      <c r="B22" s="9">
        <v>18.884302325581395</v>
      </c>
      <c r="C22" s="9"/>
      <c r="D22" s="55">
        <v>6.4122674412249961E-2</v>
      </c>
      <c r="E22" s="3"/>
    </row>
    <row r="23" spans="1:5" x14ac:dyDescent="0.2">
      <c r="A23" s="54">
        <v>5</v>
      </c>
      <c r="B23" s="9">
        <v>18.884302325581395</v>
      </c>
      <c r="C23" s="9"/>
      <c r="D23" s="55">
        <v>6.4122674412249961E-2</v>
      </c>
      <c r="E23" s="3"/>
    </row>
    <row r="24" spans="1:5" x14ac:dyDescent="0.2">
      <c r="A24" s="54">
        <v>6</v>
      </c>
      <c r="B24" s="9">
        <v>20.202906976744188</v>
      </c>
      <c r="C24" s="9"/>
      <c r="D24" s="55">
        <v>6.4429839426283969E-2</v>
      </c>
      <c r="E24" s="3"/>
    </row>
    <row r="25" spans="1:5" x14ac:dyDescent="0.2">
      <c r="A25" s="54">
        <v>7</v>
      </c>
      <c r="B25" s="9">
        <v>20.202906976744188</v>
      </c>
      <c r="C25" s="9"/>
      <c r="D25" s="55">
        <v>6.4429839426283969E-2</v>
      </c>
      <c r="E25" s="3"/>
    </row>
    <row r="26" spans="1:5" x14ac:dyDescent="0.2">
      <c r="A26" s="54">
        <v>8</v>
      </c>
      <c r="B26" s="9">
        <v>20.202906976744188</v>
      </c>
      <c r="C26" s="9"/>
      <c r="D26" s="55">
        <v>6.4429839426283969E-2</v>
      </c>
      <c r="E26" s="3"/>
    </row>
    <row r="27" spans="1:5" x14ac:dyDescent="0.2">
      <c r="A27" s="54">
        <v>9</v>
      </c>
      <c r="B27" s="9">
        <v>20.202906976744188</v>
      </c>
      <c r="C27" s="9"/>
      <c r="D27" s="55">
        <v>6.4429839426283969E-2</v>
      </c>
      <c r="E27" s="3"/>
    </row>
    <row r="28" spans="1:5" x14ac:dyDescent="0.2">
      <c r="A28" s="54">
        <v>10</v>
      </c>
      <c r="B28" s="9">
        <v>19.195116279069769</v>
      </c>
      <c r="C28" s="9"/>
      <c r="D28" s="55">
        <v>6.4198605446340387E-2</v>
      </c>
      <c r="E28" s="3"/>
    </row>
    <row r="29" spans="1:5" x14ac:dyDescent="0.2">
      <c r="A29" s="54">
        <v>11</v>
      </c>
      <c r="B29" s="9">
        <v>19.195116279069769</v>
      </c>
      <c r="C29" s="9"/>
      <c r="D29" s="55">
        <v>6.4198605446340387E-2</v>
      </c>
      <c r="E29" s="3"/>
    </row>
    <row r="30" spans="1:5" x14ac:dyDescent="0.2">
      <c r="A30" s="54">
        <v>12</v>
      </c>
      <c r="B30" s="9">
        <v>19.195116279069769</v>
      </c>
      <c r="C30" s="9"/>
      <c r="D30" s="55">
        <v>6.4198605446340387E-2</v>
      </c>
      <c r="E30" s="3"/>
    </row>
    <row r="31" spans="1:5" x14ac:dyDescent="0.2">
      <c r="A31" s="54">
        <v>13</v>
      </c>
      <c r="B31" s="9">
        <v>19.195116279069769</v>
      </c>
      <c r="C31" s="9"/>
      <c r="D31" s="55">
        <v>6.4198605446340387E-2</v>
      </c>
      <c r="E31" s="3"/>
    </row>
    <row r="32" spans="1:5" x14ac:dyDescent="0.2">
      <c r="A32" s="54">
        <v>14</v>
      </c>
      <c r="B32" s="9">
        <v>19.195116279069769</v>
      </c>
      <c r="C32" s="9"/>
      <c r="D32" s="55">
        <v>6.4198605446340387E-2</v>
      </c>
      <c r="E32" s="3"/>
    </row>
    <row r="33" spans="1:5" x14ac:dyDescent="0.2">
      <c r="A33" s="54">
        <v>15</v>
      </c>
      <c r="B33" s="9">
        <v>18.774418604651164</v>
      </c>
      <c r="C33" s="9"/>
      <c r="D33" s="55">
        <v>6.4095272755584909E-2</v>
      </c>
      <c r="E33" s="3"/>
    </row>
    <row r="34" spans="1:5" x14ac:dyDescent="0.2">
      <c r="A34" s="54">
        <v>16</v>
      </c>
      <c r="B34" s="9">
        <v>18.774418604651164</v>
      </c>
      <c r="C34" s="9"/>
      <c r="D34" s="55">
        <v>6.4095272755584909E-2</v>
      </c>
      <c r="E34" s="3"/>
    </row>
    <row r="35" spans="1:5" x14ac:dyDescent="0.2">
      <c r="A35" s="54">
        <v>17</v>
      </c>
      <c r="B35" s="9">
        <v>18.774418604651164</v>
      </c>
      <c r="C35" s="9"/>
      <c r="D35" s="55">
        <v>6.4095272755584909E-2</v>
      </c>
      <c r="E35" s="3"/>
    </row>
    <row r="36" spans="1:5" x14ac:dyDescent="0.2">
      <c r="A36" s="54">
        <v>18</v>
      </c>
      <c r="B36" s="9">
        <v>18.774418604651164</v>
      </c>
      <c r="C36" s="9"/>
      <c r="D36" s="55">
        <v>6.4095272755584909E-2</v>
      </c>
      <c r="E36" s="3"/>
    </row>
    <row r="37" spans="1:5" x14ac:dyDescent="0.2">
      <c r="A37" s="54">
        <v>19</v>
      </c>
      <c r="B37" s="9">
        <v>20.21546511627907</v>
      </c>
      <c r="C37" s="9"/>
      <c r="D37" s="55">
        <v>6.4432585382360769E-2</v>
      </c>
      <c r="E37" s="3"/>
    </row>
    <row r="38" spans="1:5" x14ac:dyDescent="0.2">
      <c r="A38" s="54">
        <v>20</v>
      </c>
      <c r="B38" s="9">
        <v>20.21546511627907</v>
      </c>
      <c r="C38" s="9"/>
      <c r="D38" s="55">
        <v>6.4432585382360769E-2</v>
      </c>
      <c r="E38" s="3"/>
    </row>
    <row r="39" spans="1:5" x14ac:dyDescent="0.2">
      <c r="A39" s="54">
        <v>21</v>
      </c>
      <c r="B39" s="9">
        <v>20.21546511627907</v>
      </c>
      <c r="C39" s="9"/>
      <c r="D39" s="55">
        <v>6.4432585382360769E-2</v>
      </c>
      <c r="E39" s="3"/>
    </row>
    <row r="40" spans="1:5" x14ac:dyDescent="0.2">
      <c r="A40" s="54">
        <v>22</v>
      </c>
      <c r="B40" s="9">
        <v>20.21546511627907</v>
      </c>
      <c r="C40" s="9"/>
      <c r="D40" s="55">
        <v>6.4432585382360769E-2</v>
      </c>
      <c r="E40" s="3"/>
    </row>
    <row r="41" spans="1:5" x14ac:dyDescent="0.2">
      <c r="A41" s="54">
        <v>23</v>
      </c>
      <c r="B41" s="9">
        <v>20.21546511627907</v>
      </c>
      <c r="C41" s="9"/>
      <c r="D41" s="55">
        <v>6.4432585382360769E-2</v>
      </c>
      <c r="E41" s="3"/>
    </row>
    <row r="42" spans="1:5" x14ac:dyDescent="0.2">
      <c r="A42" s="54">
        <v>24</v>
      </c>
      <c r="B42" s="9">
        <v>29.138023255813952</v>
      </c>
      <c r="C42" s="9"/>
      <c r="D42" s="55">
        <v>6.5814385510992543E-2</v>
      </c>
      <c r="E42" s="3"/>
    </row>
    <row r="43" spans="1:5" x14ac:dyDescent="0.2">
      <c r="A43" s="54">
        <v>25</v>
      </c>
      <c r="B43" s="9">
        <v>29.138023255813952</v>
      </c>
      <c r="C43" s="9"/>
      <c r="D43" s="55">
        <v>6.5814385510992543E-2</v>
      </c>
      <c r="E43" s="3"/>
    </row>
    <row r="44" spans="1:5" x14ac:dyDescent="0.2">
      <c r="A44" s="20" t="s">
        <v>144</v>
      </c>
      <c r="B44" s="9">
        <v>751.15569767441912</v>
      </c>
      <c r="C44" s="9">
        <v>83.14</v>
      </c>
      <c r="D44" s="55">
        <v>2.4430933133134656</v>
      </c>
      <c r="E44" s="3">
        <v>0.42989719673703608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U39"/>
  <sheetViews>
    <sheetView zoomScale="85" zoomScaleNormal="85" workbookViewId="0">
      <selection activeCell="B59" sqref="B59"/>
    </sheetView>
  </sheetViews>
  <sheetFormatPr baseColWidth="10" defaultRowHeight="12.75" x14ac:dyDescent="0.2"/>
  <cols>
    <col min="1" max="1" width="22.42578125" bestFit="1" customWidth="1"/>
    <col min="2" max="2" width="20.28515625" bestFit="1" customWidth="1"/>
    <col min="3" max="3" width="19.7109375" bestFit="1" customWidth="1"/>
    <col min="4" max="4" width="19.42578125" bestFit="1" customWidth="1"/>
    <col min="5" max="5" width="19.7109375" bestFit="1" customWidth="1"/>
    <col min="6" max="6" width="19.85546875" bestFit="1" customWidth="1"/>
    <col min="7" max="7" width="26.42578125" bestFit="1" customWidth="1"/>
    <col min="8" max="8" width="12.85546875" bestFit="1" customWidth="1"/>
    <col min="9" max="10" width="19.85546875" bestFit="1" customWidth="1"/>
    <col min="11" max="11" width="26.7109375" bestFit="1" customWidth="1"/>
    <col min="12" max="12" width="19.42578125" bestFit="1" customWidth="1"/>
    <col min="13" max="13" width="18" bestFit="1" customWidth="1"/>
    <col min="14" max="14" width="18.42578125" bestFit="1" customWidth="1"/>
    <col min="15" max="15" width="17.7109375" bestFit="1" customWidth="1"/>
    <col min="16" max="16" width="20.28515625" bestFit="1" customWidth="1"/>
    <col min="17" max="17" width="18" bestFit="1" customWidth="1"/>
    <col min="18" max="18" width="26.85546875" bestFit="1" customWidth="1"/>
    <col min="19" max="19" width="18.140625" bestFit="1" customWidth="1"/>
    <col min="20" max="20" width="18.42578125" bestFit="1" customWidth="1"/>
    <col min="21" max="21" width="27.42578125" bestFit="1" customWidth="1"/>
  </cols>
  <sheetData>
    <row r="3" spans="1:2" x14ac:dyDescent="0.2">
      <c r="A3" s="19" t="s">
        <v>143</v>
      </c>
      <c r="B3" t="s">
        <v>145</v>
      </c>
    </row>
    <row r="4" spans="1:2" x14ac:dyDescent="0.2">
      <c r="A4" s="20">
        <v>40</v>
      </c>
      <c r="B4" s="18">
        <v>0.10972222222222223</v>
      </c>
    </row>
    <row r="5" spans="1:2" x14ac:dyDescent="0.2">
      <c r="A5" s="20">
        <v>41</v>
      </c>
      <c r="B5" s="18">
        <v>0.12594444444444444</v>
      </c>
    </row>
    <row r="6" spans="1:2" x14ac:dyDescent="0.2">
      <c r="A6" s="20">
        <v>42</v>
      </c>
      <c r="B6" s="18">
        <v>0.13242592592592592</v>
      </c>
    </row>
    <row r="7" spans="1:2" x14ac:dyDescent="0.2">
      <c r="A7" s="20">
        <v>43</v>
      </c>
      <c r="B7" s="18">
        <v>0.15238888888888891</v>
      </c>
    </row>
    <row r="8" spans="1:2" x14ac:dyDescent="0.2">
      <c r="A8" s="20">
        <v>44</v>
      </c>
      <c r="B8" s="18">
        <v>0.16762962962962963</v>
      </c>
    </row>
    <row r="9" spans="1:2" x14ac:dyDescent="0.2">
      <c r="A9" s="20">
        <v>45</v>
      </c>
      <c r="B9" s="18">
        <v>0.17862962962962964</v>
      </c>
    </row>
    <row r="10" spans="1:2" x14ac:dyDescent="0.2">
      <c r="A10" s="20">
        <v>46</v>
      </c>
      <c r="B10" s="18"/>
    </row>
    <row r="11" spans="1:2" x14ac:dyDescent="0.2">
      <c r="A11" s="20">
        <v>47</v>
      </c>
      <c r="B11" s="18"/>
    </row>
    <row r="12" spans="1:2" x14ac:dyDescent="0.2">
      <c r="A12" s="20">
        <v>48</v>
      </c>
      <c r="B12" s="18"/>
    </row>
    <row r="13" spans="1:2" x14ac:dyDescent="0.2">
      <c r="A13" s="20">
        <v>49</v>
      </c>
      <c r="B13" s="18"/>
    </row>
    <row r="14" spans="1:2" x14ac:dyDescent="0.2">
      <c r="A14" s="20">
        <v>50</v>
      </c>
      <c r="B14" s="18"/>
    </row>
    <row r="15" spans="1:2" x14ac:dyDescent="0.2">
      <c r="A15" s="20">
        <v>51</v>
      </c>
      <c r="B15" s="18"/>
    </row>
    <row r="16" spans="1:2" x14ac:dyDescent="0.2">
      <c r="A16" s="20">
        <v>52</v>
      </c>
      <c r="B16" s="18"/>
    </row>
    <row r="17" spans="1:21" x14ac:dyDescent="0.2">
      <c r="A17" s="20">
        <v>53</v>
      </c>
      <c r="B17" s="18"/>
    </row>
    <row r="18" spans="1:21" x14ac:dyDescent="0.2">
      <c r="A18" s="20" t="s">
        <v>144</v>
      </c>
      <c r="B18" s="18">
        <v>0.86674074074074081</v>
      </c>
    </row>
    <row r="24" spans="1:21" x14ac:dyDescent="0.2">
      <c r="A24" s="19" t="s">
        <v>143</v>
      </c>
      <c r="B24" t="s">
        <v>146</v>
      </c>
      <c r="C24" t="s">
        <v>147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 t="s">
        <v>153</v>
      </c>
      <c r="J24" t="s">
        <v>154</v>
      </c>
      <c r="K24" t="s">
        <v>155</v>
      </c>
      <c r="L24" t="s">
        <v>156</v>
      </c>
      <c r="M24" t="s">
        <v>157</v>
      </c>
      <c r="N24" t="s">
        <v>158</v>
      </c>
      <c r="O24" t="s">
        <v>159</v>
      </c>
      <c r="P24" t="s">
        <v>160</v>
      </c>
      <c r="Q24" t="s">
        <v>161</v>
      </c>
      <c r="R24" t="s">
        <v>162</v>
      </c>
      <c r="S24" t="s">
        <v>163</v>
      </c>
      <c r="T24" t="s">
        <v>164</v>
      </c>
      <c r="U24" t="s">
        <v>165</v>
      </c>
    </row>
    <row r="25" spans="1:21" x14ac:dyDescent="0.2">
      <c r="A25" s="20">
        <v>40</v>
      </c>
      <c r="B25" s="21">
        <v>37</v>
      </c>
      <c r="C25" s="21">
        <v>101</v>
      </c>
      <c r="D25" s="21">
        <v>45</v>
      </c>
      <c r="E25" s="21">
        <v>61</v>
      </c>
      <c r="F25" s="21">
        <v>67</v>
      </c>
      <c r="G25" s="21">
        <v>50</v>
      </c>
      <c r="H25" s="21">
        <v>45</v>
      </c>
      <c r="I25" s="21">
        <v>10</v>
      </c>
      <c r="J25" s="21">
        <v>58</v>
      </c>
      <c r="K25" s="21">
        <v>88</v>
      </c>
      <c r="L25" s="21">
        <v>57</v>
      </c>
      <c r="M25" s="21">
        <v>16</v>
      </c>
      <c r="N25" s="21">
        <v>55</v>
      </c>
      <c r="O25" s="21">
        <v>14</v>
      </c>
      <c r="P25" s="21">
        <v>8</v>
      </c>
      <c r="Q25" s="21">
        <v>53</v>
      </c>
      <c r="R25" s="21">
        <v>10</v>
      </c>
      <c r="S25" s="21">
        <v>2</v>
      </c>
      <c r="T25" s="21">
        <v>52</v>
      </c>
      <c r="U25" s="21">
        <v>15</v>
      </c>
    </row>
    <row r="26" spans="1:21" x14ac:dyDescent="0.2">
      <c r="A26" s="20">
        <v>41</v>
      </c>
      <c r="B26" s="21">
        <v>33</v>
      </c>
      <c r="C26" s="21">
        <v>96</v>
      </c>
      <c r="D26" s="21">
        <v>37</v>
      </c>
      <c r="E26" s="21">
        <v>55</v>
      </c>
      <c r="F26" s="21">
        <v>62</v>
      </c>
      <c r="G26" s="21">
        <v>60</v>
      </c>
      <c r="H26" s="21">
        <v>36</v>
      </c>
      <c r="I26" s="21">
        <v>8</v>
      </c>
      <c r="J26" s="21">
        <v>50</v>
      </c>
      <c r="K26" s="21">
        <v>83</v>
      </c>
      <c r="L26" s="21">
        <v>41</v>
      </c>
      <c r="M26" s="21">
        <v>11</v>
      </c>
      <c r="N26" s="21">
        <v>50</v>
      </c>
      <c r="O26" s="21">
        <v>9</v>
      </c>
      <c r="P26" s="21">
        <v>3</v>
      </c>
      <c r="Q26" s="21">
        <v>48</v>
      </c>
      <c r="R26" s="21">
        <v>5</v>
      </c>
      <c r="S26" s="21">
        <v>2</v>
      </c>
      <c r="T26" s="21">
        <v>47</v>
      </c>
      <c r="U26" s="21">
        <v>12</v>
      </c>
    </row>
    <row r="27" spans="1:21" x14ac:dyDescent="0.2">
      <c r="A27" s="20">
        <v>42</v>
      </c>
      <c r="B27" s="21">
        <v>34</v>
      </c>
      <c r="C27" s="21">
        <v>97</v>
      </c>
      <c r="D27" s="21">
        <v>42</v>
      </c>
      <c r="E27" s="21">
        <v>60</v>
      </c>
      <c r="F27" s="21">
        <v>63</v>
      </c>
      <c r="G27" s="21">
        <v>70</v>
      </c>
      <c r="H27" s="21">
        <v>42</v>
      </c>
      <c r="I27" s="21">
        <v>7</v>
      </c>
      <c r="J27" s="21">
        <v>55</v>
      </c>
      <c r="K27" s="21">
        <v>78</v>
      </c>
      <c r="L27" s="21">
        <v>45</v>
      </c>
      <c r="M27" s="21">
        <v>5</v>
      </c>
      <c r="N27" s="21">
        <v>45</v>
      </c>
      <c r="O27" s="21">
        <v>4</v>
      </c>
      <c r="P27" s="21">
        <v>3</v>
      </c>
      <c r="Q27" s="21">
        <v>43</v>
      </c>
      <c r="R27" s="21">
        <v>4</v>
      </c>
      <c r="S27" s="21">
        <v>1</v>
      </c>
      <c r="T27" s="21">
        <v>42</v>
      </c>
      <c r="U27" s="21">
        <v>11</v>
      </c>
    </row>
    <row r="28" spans="1:21" x14ac:dyDescent="0.2">
      <c r="A28" s="20">
        <v>43</v>
      </c>
      <c r="B28" s="21">
        <v>35</v>
      </c>
      <c r="C28" s="21">
        <v>90</v>
      </c>
      <c r="D28" s="21">
        <v>39</v>
      </c>
      <c r="E28" s="21">
        <v>52</v>
      </c>
      <c r="F28" s="21">
        <v>64</v>
      </c>
      <c r="G28" s="21">
        <v>80</v>
      </c>
      <c r="H28" s="21">
        <v>38</v>
      </c>
      <c r="I28" s="21">
        <v>5</v>
      </c>
      <c r="J28" s="21">
        <v>52</v>
      </c>
      <c r="K28" s="21">
        <v>73</v>
      </c>
      <c r="L28" s="21">
        <v>43</v>
      </c>
      <c r="M28" s="21">
        <v>5</v>
      </c>
      <c r="N28" s="21">
        <v>40</v>
      </c>
      <c r="O28" s="21">
        <v>3</v>
      </c>
      <c r="P28" s="21">
        <v>3</v>
      </c>
      <c r="Q28" s="21">
        <v>38</v>
      </c>
      <c r="R28" s="21">
        <v>4</v>
      </c>
      <c r="S28" s="21">
        <v>1</v>
      </c>
      <c r="T28" s="21">
        <v>37</v>
      </c>
      <c r="U28" s="21">
        <v>8</v>
      </c>
    </row>
    <row r="29" spans="1:21" x14ac:dyDescent="0.2">
      <c r="A29" s="20">
        <v>44</v>
      </c>
      <c r="B29" s="21">
        <v>36</v>
      </c>
      <c r="C29" s="21">
        <v>55</v>
      </c>
      <c r="D29" s="21">
        <v>40</v>
      </c>
      <c r="E29" s="21">
        <v>58</v>
      </c>
      <c r="F29" s="21">
        <v>50</v>
      </c>
      <c r="G29" s="21">
        <v>99</v>
      </c>
      <c r="H29" s="21">
        <v>39</v>
      </c>
      <c r="I29" s="21">
        <v>2</v>
      </c>
      <c r="J29" s="21">
        <v>53</v>
      </c>
      <c r="K29" s="21">
        <v>68</v>
      </c>
      <c r="L29" s="21">
        <v>44</v>
      </c>
      <c r="M29" s="21">
        <v>4</v>
      </c>
      <c r="N29" s="21">
        <v>35</v>
      </c>
      <c r="O29" s="21">
        <v>2</v>
      </c>
      <c r="P29" s="21">
        <v>2</v>
      </c>
      <c r="Q29" s="21">
        <v>33</v>
      </c>
      <c r="R29" s="21">
        <v>4</v>
      </c>
      <c r="S29" s="21">
        <v>1</v>
      </c>
      <c r="T29" s="21">
        <v>32</v>
      </c>
      <c r="U29" s="21">
        <v>8</v>
      </c>
    </row>
    <row r="30" spans="1:21" x14ac:dyDescent="0.2">
      <c r="A30" s="20">
        <v>45</v>
      </c>
      <c r="B30" s="21">
        <v>20</v>
      </c>
      <c r="C30" s="21">
        <v>40</v>
      </c>
      <c r="D30" s="21">
        <v>32</v>
      </c>
      <c r="E30" s="21">
        <v>50</v>
      </c>
      <c r="F30" s="21">
        <v>55</v>
      </c>
      <c r="G30" s="21">
        <v>101</v>
      </c>
      <c r="H30" s="21">
        <v>40</v>
      </c>
      <c r="I30" s="21">
        <v>1</v>
      </c>
      <c r="J30" s="21">
        <v>54</v>
      </c>
      <c r="K30" s="21">
        <v>63</v>
      </c>
      <c r="L30" s="21">
        <v>45</v>
      </c>
      <c r="M30" s="21">
        <v>4</v>
      </c>
      <c r="N30" s="21">
        <v>30</v>
      </c>
      <c r="O30" s="21">
        <v>2</v>
      </c>
      <c r="P30" s="21">
        <v>1</v>
      </c>
      <c r="Q30" s="21">
        <v>28</v>
      </c>
      <c r="R30" s="21">
        <v>3</v>
      </c>
      <c r="S30" s="21">
        <v>1</v>
      </c>
      <c r="T30" s="21">
        <v>27</v>
      </c>
      <c r="U30" s="21">
        <v>7</v>
      </c>
    </row>
    <row r="31" spans="1:21" x14ac:dyDescent="0.2">
      <c r="A31" s="20">
        <v>46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">
      <c r="A32" s="20">
        <v>47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2">
      <c r="A33" s="20">
        <v>48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">
      <c r="A34" s="20">
        <v>49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2">
      <c r="A35" s="20">
        <v>50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">
      <c r="A36" s="20">
        <v>51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">
      <c r="A37" s="20">
        <v>52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">
      <c r="A38" s="20">
        <v>53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">
      <c r="A39" s="20" t="s">
        <v>144</v>
      </c>
      <c r="B39" s="21">
        <v>195</v>
      </c>
      <c r="C39" s="21">
        <v>479</v>
      </c>
      <c r="D39" s="21">
        <v>235</v>
      </c>
      <c r="E39" s="21">
        <v>336</v>
      </c>
      <c r="F39" s="21">
        <v>361</v>
      </c>
      <c r="G39" s="21">
        <v>460</v>
      </c>
      <c r="H39" s="21">
        <v>240</v>
      </c>
      <c r="I39" s="21">
        <v>33</v>
      </c>
      <c r="J39" s="21">
        <v>322</v>
      </c>
      <c r="K39" s="21">
        <v>453</v>
      </c>
      <c r="L39" s="21">
        <v>275</v>
      </c>
      <c r="M39" s="21">
        <v>45</v>
      </c>
      <c r="N39" s="21">
        <v>255</v>
      </c>
      <c r="O39" s="21">
        <v>34</v>
      </c>
      <c r="P39" s="21">
        <v>20</v>
      </c>
      <c r="Q39" s="21">
        <v>243</v>
      </c>
      <c r="R39" s="21">
        <v>30</v>
      </c>
      <c r="S39" s="21">
        <v>8</v>
      </c>
      <c r="T39" s="21">
        <v>237</v>
      </c>
      <c r="U39" s="21">
        <v>61</v>
      </c>
    </row>
  </sheetData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19"/>
  <sheetViews>
    <sheetView workbookViewId="0">
      <selection activeCell="B5" sqref="B5"/>
    </sheetView>
  </sheetViews>
  <sheetFormatPr baseColWidth="10" defaultColWidth="5.28515625" defaultRowHeight="12.75" x14ac:dyDescent="0.2"/>
  <cols>
    <col min="1" max="1" width="36.42578125" bestFit="1" customWidth="1"/>
    <col min="2" max="2" width="13.7109375" bestFit="1" customWidth="1"/>
    <col min="3" max="3" width="6.7109375" customWidth="1"/>
    <col min="4" max="4" width="14.140625" customWidth="1"/>
    <col min="5" max="5" width="9" bestFit="1" customWidth="1"/>
    <col min="6" max="6" width="9.28515625" customWidth="1"/>
    <col min="7" max="7" width="14.140625" customWidth="1"/>
    <col min="8" max="8" width="9" bestFit="1" customWidth="1"/>
    <col min="9" max="9" width="10.140625" customWidth="1"/>
    <col min="10" max="10" width="10.28515625" customWidth="1"/>
    <col min="11" max="11" width="9.7109375" customWidth="1"/>
    <col min="12" max="12" width="14.140625" customWidth="1"/>
    <col min="13" max="13" width="8.85546875" customWidth="1"/>
    <col min="14" max="14" width="11.28515625" customWidth="1"/>
    <col min="15" max="15" width="9.7109375" customWidth="1"/>
    <col min="16" max="16" width="9.85546875" customWidth="1"/>
    <col min="17" max="17" width="10.85546875" customWidth="1"/>
    <col min="18" max="18" width="14.140625" customWidth="1"/>
    <col min="19" max="19" width="8.5703125" customWidth="1"/>
    <col min="20" max="20" width="10.5703125" customWidth="1"/>
    <col min="21" max="21" width="10.85546875" customWidth="1"/>
  </cols>
  <sheetData>
    <row r="1" spans="1:21" ht="22.5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x14ac:dyDescent="0.2">
      <c r="A2" s="10" t="s">
        <v>134</v>
      </c>
      <c r="B2" s="23">
        <f>IF(VLOOKUP(B$1,'Rohdaten SEO Ranking XOVI'!$A:$C,3,FALSE)="100+",101,VLOOKUP(B$1,'Rohdaten SEO Ranking XOVI'!$A:$C,3,FALSE))</f>
        <v>101</v>
      </c>
      <c r="C2" s="23">
        <f>IF(VLOOKUP(C$1,'Rohdaten SEO Ranking XOVI'!$A:$C,3,FALSE)="100+",101,VLOOKUP(C$1,'Rohdaten SEO Ranking XOVI'!$A:$C,3,FALSE))</f>
        <v>37</v>
      </c>
      <c r="D2" s="23">
        <f>IF(VLOOKUP(D$1,'Rohdaten SEO Ranking XOVI'!$A:$C,3,FALSE)="100+",101,VLOOKUP(D$1,'Rohdaten SEO Ranking XOVI'!$A:$C,3,FALSE))</f>
        <v>41</v>
      </c>
      <c r="E2" s="23">
        <f>IF(VLOOKUP(E$1,'Rohdaten SEO Ranking XOVI'!$A:$C,3,FALSE)="100+",101,VLOOKUP(E$1,'Rohdaten SEO Ranking XOVI'!$A:$C,3,FALSE))</f>
        <v>59</v>
      </c>
      <c r="F2" s="23">
        <f>IF(VLOOKUP(F$1,'Rohdaten SEO Ranking XOVI'!$A:$C,3,FALSE)="100+",101,VLOOKUP(F$1,'Rohdaten SEO Ranking XOVI'!$A:$C,3,FALSE))</f>
        <v>66</v>
      </c>
      <c r="G2" s="23">
        <f>IF(VLOOKUP(G$1,'Rohdaten SEO Ranking XOVI'!$A:$C,3,FALSE)="100+",101,VLOOKUP(G$1,'Rohdaten SEO Ranking XOVI'!$A:$C,3,FALSE))</f>
        <v>101</v>
      </c>
      <c r="H2" s="23">
        <f>IF(VLOOKUP(H$1,'Rohdaten SEO Ranking XOVI'!$A:$C,3,FALSE)="100+",101,VLOOKUP(H$1,'Rohdaten SEO Ranking XOVI'!$A:$C,3,FALSE))</f>
        <v>40</v>
      </c>
      <c r="I2" s="23">
        <f>IF(VLOOKUP(I$1,'Rohdaten SEO Ranking XOVI'!$A:$C,3,FALSE)="100+",101,VLOOKUP(I$1,'Rohdaten SEO Ranking XOVI'!$A:$C,3,FALSE))</f>
        <v>3</v>
      </c>
      <c r="J2" s="23">
        <f>IF(VLOOKUP(J$1,'Rohdaten SEO Ranking XOVI'!$A:$C,3,FALSE)="100+",101,VLOOKUP(J$1,'Rohdaten SEO Ranking XOVI'!$A:$C,3,FALSE))</f>
        <v>45</v>
      </c>
      <c r="K2" s="23">
        <f>IF(VLOOKUP(K$1,'Rohdaten SEO Ranking XOVI'!$A:$C,3,FALSE)="100+",101,VLOOKUP(K$1,'Rohdaten SEO Ranking XOVI'!$A:$C,3,FALSE))</f>
        <v>54</v>
      </c>
      <c r="L2" s="23">
        <f>IF(VLOOKUP(L$1,'Rohdaten SEO Ranking XOVI'!$A:$C,3,FALSE)="100+",101,VLOOKUP(L$1,'Rohdaten SEO Ranking XOVI'!$A:$C,3,FALSE))</f>
        <v>93</v>
      </c>
      <c r="M2" s="23">
        <f>IF(VLOOKUP(M$1,'Rohdaten SEO Ranking XOVI'!$A:$C,3,FALSE)="100+",101,VLOOKUP(M$1,'Rohdaten SEO Ranking XOVI'!$A:$C,3,FALSE))</f>
        <v>21</v>
      </c>
      <c r="N2" s="23">
        <f>IF(VLOOKUP(N$1,'Rohdaten SEO Ranking XOVI'!$A:$C,3,FALSE)="100+",101,VLOOKUP(N$1,'Rohdaten SEO Ranking XOVI'!$A:$C,3,FALSE))</f>
        <v>60</v>
      </c>
      <c r="O2" s="23">
        <f>IF(VLOOKUP(O$1,'Rohdaten SEO Ranking XOVI'!$A:$C,3,FALSE)="100+",101,VLOOKUP(O$1,'Rohdaten SEO Ranking XOVI'!$A:$C,3,FALSE))</f>
        <v>19</v>
      </c>
      <c r="P2" s="23">
        <f>IF(VLOOKUP(P$1,'Rohdaten SEO Ranking XOVI'!$A:$C,3,FALSE)="100+",101,VLOOKUP(P$1,'Rohdaten SEO Ranking XOVI'!$A:$C,3,FALSE))</f>
        <v>7</v>
      </c>
      <c r="Q2" s="23">
        <f>IF(VLOOKUP(Q$1,'Rohdaten SEO Ranking XOVI'!$A:$C,3,FALSE)="100+",101,VLOOKUP(Q$1,'Rohdaten SEO Ranking XOVI'!$A:$C,3,FALSE))</f>
        <v>58</v>
      </c>
      <c r="R2" s="23">
        <f>IF(VLOOKUP(R$1,'Rohdaten SEO Ranking XOVI'!$A:$C,3,FALSE)="100+",101,VLOOKUP(R$1,'Rohdaten SEO Ranking XOVI'!$A:$C,3,FALSE))</f>
        <v>6</v>
      </c>
      <c r="S2" s="23">
        <f>IF(VLOOKUP(S$1,'Rohdaten SEO Ranking XOVI'!$A:$C,3,FALSE)="100+",101,VLOOKUP(S$1,'Rohdaten SEO Ranking XOVI'!$A:$C,3,FALSE))</f>
        <v>6</v>
      </c>
      <c r="T2" s="23">
        <f>IF(VLOOKUP(T$1,'Rohdaten SEO Ranking XOVI'!$A:$C,3,FALSE)="100+",101,VLOOKUP(T$1,'Rohdaten SEO Ranking XOVI'!$A:$C,3,FALSE))</f>
        <v>57</v>
      </c>
      <c r="U2" s="23">
        <f>IF(VLOOKUP(U$1,'Rohdaten SEO Ranking XOVI'!$A:$C,3,FALSE)="100+",101,VLOOKUP(U$1,'Rohdaten SEO Ranking XOVI'!$A:$C,3,FALSE))</f>
        <v>6</v>
      </c>
    </row>
    <row r="3" spans="1:21" x14ac:dyDescent="0.2">
      <c r="A3" s="10" t="s">
        <v>131</v>
      </c>
      <c r="B3" s="8">
        <f>VLOOKUP(B$1,'Rohdaten SEO Ranking XOVI'!$A:$L,12,FALSE)</f>
        <v>33100</v>
      </c>
      <c r="C3" s="8">
        <f>VLOOKUP(C$1,'Rohdaten SEO Ranking XOVI'!$A:$L,12,FALSE)</f>
        <v>18100</v>
      </c>
      <c r="D3" s="8">
        <f>VLOOKUP(D$1,'Rohdaten SEO Ranking XOVI'!$A:$L,12,FALSE)</f>
        <v>8100</v>
      </c>
      <c r="E3" s="8">
        <f>VLOOKUP(E$1,'Rohdaten SEO Ranking XOVI'!$A:$L,12,FALSE)</f>
        <v>6600</v>
      </c>
      <c r="F3" s="8">
        <f>VLOOKUP(F$1,'Rohdaten SEO Ranking XOVI'!$A:$L,12,FALSE)</f>
        <v>5400</v>
      </c>
      <c r="G3" s="8">
        <f>VLOOKUP(G$1,'Rohdaten SEO Ranking XOVI'!$A:$L,12,FALSE)</f>
        <v>3600</v>
      </c>
      <c r="H3" s="8">
        <f>VLOOKUP(H$1,'Rohdaten SEO Ranking XOVI'!$A:$L,12,FALSE)</f>
        <v>2900</v>
      </c>
      <c r="I3" s="8">
        <f>VLOOKUP(I$1,'Rohdaten SEO Ranking XOVI'!$A:$L,12,FALSE)</f>
        <v>2900</v>
      </c>
      <c r="J3" s="8">
        <f>VLOOKUP(J$1,'Rohdaten SEO Ranking XOVI'!$A:$L,12,FALSE)</f>
        <v>2400</v>
      </c>
      <c r="K3" s="8">
        <f>VLOOKUP(K$1,'Rohdaten SEO Ranking XOVI'!$A:$L,12,FALSE)</f>
        <v>2400</v>
      </c>
      <c r="L3" s="8">
        <f>VLOOKUP(L$1,'Rohdaten SEO Ranking XOVI'!$A:$L,12,FALSE)</f>
        <v>1900</v>
      </c>
      <c r="M3" s="8">
        <f>VLOOKUP(M$1,'Rohdaten SEO Ranking XOVI'!$A:$L,12,FALSE)</f>
        <v>1600</v>
      </c>
      <c r="N3" s="8">
        <f>VLOOKUP(N$1,'Rohdaten SEO Ranking XOVI'!$A:$L,12,FALSE)</f>
        <v>1600</v>
      </c>
      <c r="O3" s="8">
        <f>VLOOKUP(O$1,'Rohdaten SEO Ranking XOVI'!$A:$L,12,FALSE)</f>
        <v>1000</v>
      </c>
      <c r="P3" s="8">
        <f>VLOOKUP(P$1,'Rohdaten SEO Ranking XOVI'!$A:$L,12,FALSE)</f>
        <v>880</v>
      </c>
      <c r="Q3" s="8">
        <f>VLOOKUP(Q$1,'Rohdaten SEO Ranking XOVI'!$A:$L,12,FALSE)</f>
        <v>590</v>
      </c>
      <c r="R3" s="8">
        <f>VLOOKUP(R$1,'Rohdaten SEO Ranking XOVI'!$A:$L,12,FALSE)</f>
        <v>480</v>
      </c>
      <c r="S3" s="8">
        <f>VLOOKUP(S$1,'Rohdaten SEO Ranking XOVI'!$A:$L,12,FALSE)</f>
        <v>320</v>
      </c>
      <c r="T3" s="8">
        <f>VLOOKUP(T$1,'Rohdaten SEO Ranking XOVI'!$A:$L,12,FALSE)</f>
        <v>320</v>
      </c>
      <c r="U3" s="8">
        <f>VLOOKUP(U$1,'Rohdaten SEO Ranking XOVI'!$A:$L,12,FALSE)</f>
        <v>480</v>
      </c>
    </row>
    <row r="4" spans="1:21" x14ac:dyDescent="0.2">
      <c r="A4" s="10" t="s">
        <v>135</v>
      </c>
      <c r="B4" s="8">
        <f t="shared" ref="B4:U4" si="0">IF(B3&gt;$B$10,3,IF(B3&gt;$B$9,2,1))</f>
        <v>3</v>
      </c>
      <c r="C4" s="8">
        <f t="shared" si="0"/>
        <v>3</v>
      </c>
      <c r="D4" s="8">
        <f t="shared" si="0"/>
        <v>3</v>
      </c>
      <c r="E4" s="8">
        <f t="shared" si="0"/>
        <v>3</v>
      </c>
      <c r="F4" s="8">
        <f t="shared" si="0"/>
        <v>3</v>
      </c>
      <c r="G4" s="8">
        <f t="shared" si="0"/>
        <v>2</v>
      </c>
      <c r="H4" s="8">
        <f t="shared" si="0"/>
        <v>2</v>
      </c>
      <c r="I4" s="8">
        <f t="shared" si="0"/>
        <v>2</v>
      </c>
      <c r="J4" s="8">
        <f t="shared" si="0"/>
        <v>2</v>
      </c>
      <c r="K4" s="8">
        <f t="shared" si="0"/>
        <v>2</v>
      </c>
      <c r="L4" s="8">
        <f t="shared" si="0"/>
        <v>2</v>
      </c>
      <c r="M4" s="8">
        <f t="shared" si="0"/>
        <v>2</v>
      </c>
      <c r="N4" s="8">
        <f t="shared" si="0"/>
        <v>2</v>
      </c>
      <c r="O4" s="8">
        <f t="shared" si="0"/>
        <v>1</v>
      </c>
      <c r="P4" s="8">
        <f t="shared" si="0"/>
        <v>1</v>
      </c>
      <c r="Q4" s="8">
        <f t="shared" si="0"/>
        <v>1</v>
      </c>
      <c r="R4" s="8">
        <f t="shared" si="0"/>
        <v>1</v>
      </c>
      <c r="S4" s="8">
        <f t="shared" si="0"/>
        <v>1</v>
      </c>
      <c r="T4" s="8">
        <f t="shared" si="0"/>
        <v>1</v>
      </c>
      <c r="U4" s="8">
        <f t="shared" si="0"/>
        <v>1</v>
      </c>
    </row>
    <row r="5" spans="1:21" x14ac:dyDescent="0.2">
      <c r="A5" s="10" t="s">
        <v>136</v>
      </c>
      <c r="B5" s="8">
        <v>1</v>
      </c>
      <c r="C5" s="8">
        <v>1</v>
      </c>
      <c r="D5" s="8">
        <v>2</v>
      </c>
      <c r="E5" s="8">
        <v>2</v>
      </c>
      <c r="F5" s="8">
        <v>2</v>
      </c>
      <c r="G5" s="8">
        <v>2</v>
      </c>
      <c r="H5" s="8">
        <v>1</v>
      </c>
      <c r="I5" s="8">
        <v>3</v>
      </c>
      <c r="J5" s="8">
        <v>2</v>
      </c>
      <c r="K5" s="8">
        <v>2</v>
      </c>
      <c r="L5" s="8">
        <v>2</v>
      </c>
      <c r="M5" s="8">
        <v>2</v>
      </c>
      <c r="N5" s="8">
        <v>2</v>
      </c>
      <c r="O5" s="8">
        <v>2</v>
      </c>
      <c r="P5" s="8">
        <v>3</v>
      </c>
      <c r="Q5" s="8">
        <v>2</v>
      </c>
      <c r="R5" s="8">
        <v>3</v>
      </c>
      <c r="S5" s="8">
        <v>3</v>
      </c>
      <c r="T5" s="8">
        <v>2</v>
      </c>
      <c r="U5" s="8">
        <v>3</v>
      </c>
    </row>
    <row r="7" spans="1:21" x14ac:dyDescent="0.2">
      <c r="A7" s="15" t="s">
        <v>137</v>
      </c>
      <c r="B7" s="16"/>
    </row>
    <row r="8" spans="1:21" x14ac:dyDescent="0.2">
      <c r="A8" t="s">
        <v>130</v>
      </c>
      <c r="B8">
        <f>MAX(B3:U3)</f>
        <v>33100</v>
      </c>
    </row>
    <row r="9" spans="1:21" x14ac:dyDescent="0.2">
      <c r="A9" t="s">
        <v>132</v>
      </c>
      <c r="B9" s="9">
        <v>1000</v>
      </c>
    </row>
    <row r="10" spans="1:21" x14ac:dyDescent="0.2">
      <c r="A10" t="s">
        <v>133</v>
      </c>
      <c r="B10" s="9">
        <v>5000</v>
      </c>
    </row>
    <row r="12" spans="1:21" x14ac:dyDescent="0.2">
      <c r="A12" t="s">
        <v>141</v>
      </c>
      <c r="B12">
        <f>2700</f>
        <v>2700</v>
      </c>
    </row>
    <row r="15" spans="1:21" s="6" customFormat="1" ht="33.75" x14ac:dyDescent="0.2">
      <c r="A15" s="14" t="s">
        <v>129</v>
      </c>
      <c r="B15" s="22" t="str">
        <f>B1</f>
        <v>photovoltaikanlage</v>
      </c>
      <c r="C15" s="22" t="str">
        <f t="shared" ref="C15:U15" si="1">C1</f>
        <v>pv anlage</v>
      </c>
      <c r="D15" s="22" t="str">
        <f t="shared" si="1"/>
        <v>solaranlage kosten</v>
      </c>
      <c r="E15" s="22" t="str">
        <f t="shared" si="1"/>
        <v>solaranlage kaufen</v>
      </c>
      <c r="F15" s="22" t="str">
        <f t="shared" si="1"/>
        <v>photovoltaik kosten</v>
      </c>
      <c r="G15" s="22" t="str">
        <f t="shared" si="1"/>
        <v>photovoltaikanlage kosten</v>
      </c>
      <c r="H15" s="22" t="str">
        <f t="shared" si="1"/>
        <v>solaranlage</v>
      </c>
      <c r="I15" s="22" t="str">
        <f t="shared" si="1"/>
        <v>solaranlage mieten</v>
      </c>
      <c r="J15" s="22" t="str">
        <f t="shared" si="1"/>
        <v>kosten solaranlage</v>
      </c>
      <c r="K15" s="22" t="str">
        <f t="shared" si="1"/>
        <v>kosten photovoltaik</v>
      </c>
      <c r="L15" s="22" t="str">
        <f t="shared" si="1"/>
        <v>photovoltaikanlage kaufen</v>
      </c>
      <c r="M15" s="22" t="str">
        <f t="shared" si="1"/>
        <v>pv anlage kaufen</v>
      </c>
      <c r="N15" s="22" t="str">
        <f t="shared" si="1"/>
        <v>photovoltaik preis</v>
      </c>
      <c r="O15" s="22" t="str">
        <f t="shared" si="1"/>
        <v>kosten pv anlage</v>
      </c>
      <c r="P15" s="22" t="str">
        <f t="shared" si="1"/>
        <v>photovoltaik mieten</v>
      </c>
      <c r="Q15" s="22" t="str">
        <f t="shared" si="1"/>
        <v>solaranlage preis</v>
      </c>
      <c r="R15" s="22" t="str">
        <f t="shared" si="1"/>
        <v>photovoltaikanlage mieten</v>
      </c>
      <c r="S15" s="22" t="str">
        <f t="shared" si="1"/>
        <v>pv anlage mieten</v>
      </c>
      <c r="T15" s="22" t="str">
        <f t="shared" si="1"/>
        <v>preis photovoltaik</v>
      </c>
      <c r="U15" s="22" t="str">
        <f t="shared" si="1"/>
        <v>photovoltaik anlage mieten</v>
      </c>
    </row>
    <row r="16" spans="1:21" s="6" customFormat="1" x14ac:dyDescent="0.2">
      <c r="A16" s="8">
        <v>40</v>
      </c>
      <c r="B16" s="8">
        <v>101</v>
      </c>
      <c r="C16" s="8">
        <v>37</v>
      </c>
      <c r="D16" s="8">
        <v>45</v>
      </c>
      <c r="E16" s="8">
        <v>61</v>
      </c>
      <c r="F16" s="8">
        <v>67</v>
      </c>
      <c r="G16" s="8">
        <v>50</v>
      </c>
      <c r="H16" s="8">
        <v>45</v>
      </c>
      <c r="I16" s="8">
        <v>10</v>
      </c>
      <c r="J16" s="8">
        <v>57</v>
      </c>
      <c r="K16" s="8">
        <v>58</v>
      </c>
      <c r="L16" s="8">
        <v>88</v>
      </c>
      <c r="M16" s="8">
        <v>16</v>
      </c>
      <c r="N16" s="8">
        <v>55</v>
      </c>
      <c r="O16" s="8">
        <v>14</v>
      </c>
      <c r="P16" s="8">
        <v>8</v>
      </c>
      <c r="Q16" s="8">
        <v>53</v>
      </c>
      <c r="R16" s="8">
        <v>10</v>
      </c>
      <c r="S16" s="8">
        <v>2</v>
      </c>
      <c r="T16" s="8">
        <v>52</v>
      </c>
      <c r="U16" s="8">
        <v>15</v>
      </c>
    </row>
    <row r="17" spans="1:23" s="6" customFormat="1" x14ac:dyDescent="0.2">
      <c r="A17" s="8">
        <v>41</v>
      </c>
      <c r="B17" s="8">
        <v>96</v>
      </c>
      <c r="C17" s="8">
        <v>33</v>
      </c>
      <c r="D17" s="8">
        <v>37</v>
      </c>
      <c r="E17" s="8">
        <v>55</v>
      </c>
      <c r="F17" s="8">
        <v>62</v>
      </c>
      <c r="G17" s="8">
        <v>60</v>
      </c>
      <c r="H17" s="8">
        <v>36</v>
      </c>
      <c r="I17" s="8">
        <v>8</v>
      </c>
      <c r="J17" s="8">
        <v>41</v>
      </c>
      <c r="K17" s="8">
        <v>50</v>
      </c>
      <c r="L17" s="8">
        <f>L16-5</f>
        <v>83</v>
      </c>
      <c r="M17" s="8">
        <f t="shared" ref="M17:T21" si="2">M16-5</f>
        <v>11</v>
      </c>
      <c r="N17" s="8">
        <f t="shared" si="2"/>
        <v>50</v>
      </c>
      <c r="O17" s="8">
        <f t="shared" si="2"/>
        <v>9</v>
      </c>
      <c r="P17" s="8">
        <f t="shared" si="2"/>
        <v>3</v>
      </c>
      <c r="Q17" s="8">
        <f t="shared" si="2"/>
        <v>48</v>
      </c>
      <c r="R17" s="8">
        <f t="shared" si="2"/>
        <v>5</v>
      </c>
      <c r="S17" s="8">
        <v>2</v>
      </c>
      <c r="T17" s="8">
        <f t="shared" si="2"/>
        <v>47</v>
      </c>
      <c r="U17" s="8">
        <v>12</v>
      </c>
    </row>
    <row r="18" spans="1:23" s="6" customFormat="1" x14ac:dyDescent="0.2">
      <c r="A18" s="8">
        <v>42</v>
      </c>
      <c r="B18" s="8">
        <v>97</v>
      </c>
      <c r="C18" s="8">
        <v>34</v>
      </c>
      <c r="D18" s="8">
        <v>42</v>
      </c>
      <c r="E18" s="8">
        <v>60</v>
      </c>
      <c r="F18" s="8">
        <v>63</v>
      </c>
      <c r="G18" s="8">
        <v>70</v>
      </c>
      <c r="H18" s="8">
        <v>42</v>
      </c>
      <c r="I18" s="8">
        <v>7</v>
      </c>
      <c r="J18" s="8">
        <v>45</v>
      </c>
      <c r="K18" s="8">
        <v>55</v>
      </c>
      <c r="L18" s="8">
        <f t="shared" ref="L18:L21" si="3">L17-5</f>
        <v>78</v>
      </c>
      <c r="M18" s="8">
        <v>5</v>
      </c>
      <c r="N18" s="8">
        <f t="shared" si="2"/>
        <v>45</v>
      </c>
      <c r="O18" s="8">
        <f t="shared" si="2"/>
        <v>4</v>
      </c>
      <c r="P18" s="8">
        <v>3</v>
      </c>
      <c r="Q18" s="8">
        <f t="shared" si="2"/>
        <v>43</v>
      </c>
      <c r="R18" s="8">
        <v>4</v>
      </c>
      <c r="S18" s="8">
        <v>1</v>
      </c>
      <c r="T18" s="8">
        <f t="shared" si="2"/>
        <v>42</v>
      </c>
      <c r="U18" s="8">
        <v>11</v>
      </c>
    </row>
    <row r="19" spans="1:23" s="6" customFormat="1" x14ac:dyDescent="0.2">
      <c r="A19" s="8">
        <v>43</v>
      </c>
      <c r="B19" s="8">
        <v>90</v>
      </c>
      <c r="C19" s="8">
        <v>35</v>
      </c>
      <c r="D19" s="8">
        <v>39</v>
      </c>
      <c r="E19" s="8">
        <v>52</v>
      </c>
      <c r="F19" s="8">
        <v>64</v>
      </c>
      <c r="G19" s="8">
        <v>80</v>
      </c>
      <c r="H19" s="8">
        <v>38</v>
      </c>
      <c r="I19" s="8">
        <v>5</v>
      </c>
      <c r="J19" s="8">
        <v>43</v>
      </c>
      <c r="K19" s="8">
        <v>52</v>
      </c>
      <c r="L19" s="8">
        <f t="shared" si="3"/>
        <v>73</v>
      </c>
      <c r="M19" s="8">
        <v>5</v>
      </c>
      <c r="N19" s="8">
        <f t="shared" si="2"/>
        <v>40</v>
      </c>
      <c r="O19" s="8">
        <v>3</v>
      </c>
      <c r="P19" s="8">
        <v>3</v>
      </c>
      <c r="Q19" s="8">
        <f t="shared" si="2"/>
        <v>38</v>
      </c>
      <c r="R19" s="8">
        <v>4</v>
      </c>
      <c r="S19" s="8">
        <v>1</v>
      </c>
      <c r="T19" s="8">
        <f t="shared" si="2"/>
        <v>37</v>
      </c>
      <c r="U19" s="8">
        <v>8</v>
      </c>
    </row>
    <row r="20" spans="1:23" s="6" customFormat="1" x14ac:dyDescent="0.2">
      <c r="A20" s="8">
        <v>44</v>
      </c>
      <c r="B20" s="8">
        <v>55</v>
      </c>
      <c r="C20" s="8">
        <v>36</v>
      </c>
      <c r="D20" s="8">
        <v>40</v>
      </c>
      <c r="E20" s="8">
        <v>58</v>
      </c>
      <c r="F20" s="8">
        <v>50</v>
      </c>
      <c r="G20" s="8">
        <v>99</v>
      </c>
      <c r="H20" s="8">
        <v>39</v>
      </c>
      <c r="I20" s="8">
        <v>2</v>
      </c>
      <c r="J20" s="8">
        <v>44</v>
      </c>
      <c r="K20" s="8">
        <v>53</v>
      </c>
      <c r="L20" s="8">
        <f t="shared" si="3"/>
        <v>68</v>
      </c>
      <c r="M20" s="8">
        <v>4</v>
      </c>
      <c r="N20" s="8">
        <f t="shared" si="2"/>
        <v>35</v>
      </c>
      <c r="O20" s="8">
        <v>2</v>
      </c>
      <c r="P20" s="8">
        <v>2</v>
      </c>
      <c r="Q20" s="8">
        <f t="shared" si="2"/>
        <v>33</v>
      </c>
      <c r="R20" s="8">
        <v>4</v>
      </c>
      <c r="S20" s="8">
        <v>1</v>
      </c>
      <c r="T20" s="8">
        <f t="shared" si="2"/>
        <v>32</v>
      </c>
      <c r="U20" s="8">
        <v>8</v>
      </c>
    </row>
    <row r="21" spans="1:23" s="6" customFormat="1" x14ac:dyDescent="0.2">
      <c r="A21" s="8">
        <v>45</v>
      </c>
      <c r="B21" s="8">
        <v>40</v>
      </c>
      <c r="C21" s="8">
        <v>20</v>
      </c>
      <c r="D21" s="8">
        <v>32</v>
      </c>
      <c r="E21" s="8">
        <v>50</v>
      </c>
      <c r="F21" s="8">
        <v>55</v>
      </c>
      <c r="G21" s="8">
        <v>101</v>
      </c>
      <c r="H21" s="8">
        <v>40</v>
      </c>
      <c r="I21" s="8">
        <v>1</v>
      </c>
      <c r="J21" s="8">
        <v>45</v>
      </c>
      <c r="K21" s="8">
        <v>54</v>
      </c>
      <c r="L21" s="8">
        <f t="shared" si="3"/>
        <v>63</v>
      </c>
      <c r="M21" s="8">
        <v>4</v>
      </c>
      <c r="N21" s="8">
        <f t="shared" si="2"/>
        <v>30</v>
      </c>
      <c r="O21" s="8">
        <v>2</v>
      </c>
      <c r="P21" s="8">
        <v>1</v>
      </c>
      <c r="Q21" s="8">
        <f t="shared" si="2"/>
        <v>28</v>
      </c>
      <c r="R21" s="8">
        <v>3</v>
      </c>
      <c r="S21" s="8">
        <v>1</v>
      </c>
      <c r="T21" s="8">
        <f t="shared" si="2"/>
        <v>27</v>
      </c>
      <c r="U21" s="8">
        <v>7</v>
      </c>
    </row>
    <row r="22" spans="1:23" s="6" customFormat="1" x14ac:dyDescent="0.2">
      <c r="A22" s="8">
        <v>46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3" s="6" customFormat="1" x14ac:dyDescent="0.2">
      <c r="A23" s="8">
        <v>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3" s="6" customFormat="1" x14ac:dyDescent="0.2">
      <c r="A24" s="8">
        <v>48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3" s="6" customFormat="1" x14ac:dyDescent="0.2">
      <c r="A25" s="8">
        <v>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3" s="6" customFormat="1" x14ac:dyDescent="0.2">
      <c r="A26" s="8">
        <v>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/>
      <c r="W26"/>
    </row>
    <row r="27" spans="1:23" s="6" customFormat="1" x14ac:dyDescent="0.2">
      <c r="A27" s="8">
        <v>51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/>
      <c r="W27"/>
    </row>
    <row r="28" spans="1:23" s="6" customFormat="1" x14ac:dyDescent="0.2">
      <c r="A28" s="8">
        <v>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/>
      <c r="W28"/>
    </row>
    <row r="29" spans="1:23" s="6" customFormat="1" x14ac:dyDescent="0.2">
      <c r="A29" s="8">
        <v>53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/>
      <c r="W29"/>
    </row>
    <row r="30" spans="1:23" s="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s="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s="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s="6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s="6" customFormat="1" x14ac:dyDescent="0.2">
      <c r="A34" s="14" t="s">
        <v>129</v>
      </c>
      <c r="B34" s="11" t="s">
        <v>138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/>
      <c r="W34"/>
    </row>
    <row r="35" spans="1:23" x14ac:dyDescent="0.2">
      <c r="A35" s="8">
        <v>40</v>
      </c>
      <c r="B35" s="8">
        <f>IF(B16&lt;4,3,IF(B16&lt;11,2,1))</f>
        <v>1</v>
      </c>
      <c r="C35" s="8">
        <f t="shared" ref="C35:U48" si="4">IF(C16&lt;4,3,IF(C16&lt;11,2,1))</f>
        <v>1</v>
      </c>
      <c r="D35" s="8">
        <f t="shared" si="4"/>
        <v>1</v>
      </c>
      <c r="E35" s="8">
        <f t="shared" si="4"/>
        <v>1</v>
      </c>
      <c r="F35" s="8">
        <f t="shared" si="4"/>
        <v>1</v>
      </c>
      <c r="G35" s="8">
        <f t="shared" si="4"/>
        <v>1</v>
      </c>
      <c r="H35" s="8">
        <f t="shared" si="4"/>
        <v>1</v>
      </c>
      <c r="I35" s="8">
        <f t="shared" si="4"/>
        <v>2</v>
      </c>
      <c r="J35" s="8">
        <f t="shared" si="4"/>
        <v>1</v>
      </c>
      <c r="K35" s="8">
        <f t="shared" si="4"/>
        <v>1</v>
      </c>
      <c r="L35" s="8">
        <f t="shared" si="4"/>
        <v>1</v>
      </c>
      <c r="M35" s="8">
        <f t="shared" si="4"/>
        <v>1</v>
      </c>
      <c r="N35" s="8">
        <f t="shared" si="4"/>
        <v>1</v>
      </c>
      <c r="O35" s="8">
        <f t="shared" si="4"/>
        <v>1</v>
      </c>
      <c r="P35" s="8">
        <f t="shared" si="4"/>
        <v>2</v>
      </c>
      <c r="Q35" s="8">
        <f t="shared" si="4"/>
        <v>1</v>
      </c>
      <c r="R35" s="8">
        <f t="shared" si="4"/>
        <v>2</v>
      </c>
      <c r="S35" s="8">
        <f t="shared" si="4"/>
        <v>3</v>
      </c>
      <c r="T35" s="8">
        <f t="shared" si="4"/>
        <v>1</v>
      </c>
      <c r="U35" s="8">
        <f t="shared" si="4"/>
        <v>1</v>
      </c>
    </row>
    <row r="36" spans="1:23" x14ac:dyDescent="0.2">
      <c r="A36" s="8">
        <v>41</v>
      </c>
      <c r="B36" s="8">
        <f t="shared" ref="B36:Q48" si="5">IF(B17&lt;4,3,IF(B17&lt;11,2,1))</f>
        <v>1</v>
      </c>
      <c r="C36" s="8">
        <f t="shared" si="5"/>
        <v>1</v>
      </c>
      <c r="D36" s="8">
        <f t="shared" si="5"/>
        <v>1</v>
      </c>
      <c r="E36" s="8">
        <f t="shared" si="5"/>
        <v>1</v>
      </c>
      <c r="F36" s="8">
        <f t="shared" si="5"/>
        <v>1</v>
      </c>
      <c r="G36" s="8">
        <f t="shared" si="5"/>
        <v>1</v>
      </c>
      <c r="H36" s="8">
        <f t="shared" si="5"/>
        <v>1</v>
      </c>
      <c r="I36" s="8">
        <f t="shared" si="5"/>
        <v>2</v>
      </c>
      <c r="J36" s="8">
        <f t="shared" si="5"/>
        <v>1</v>
      </c>
      <c r="K36" s="8">
        <f t="shared" si="5"/>
        <v>1</v>
      </c>
      <c r="L36" s="8">
        <f t="shared" si="5"/>
        <v>1</v>
      </c>
      <c r="M36" s="8">
        <f t="shared" si="5"/>
        <v>1</v>
      </c>
      <c r="N36" s="8">
        <f t="shared" si="5"/>
        <v>1</v>
      </c>
      <c r="O36" s="8">
        <f t="shared" si="5"/>
        <v>2</v>
      </c>
      <c r="P36" s="8">
        <f t="shared" si="5"/>
        <v>3</v>
      </c>
      <c r="Q36" s="8">
        <f t="shared" si="5"/>
        <v>1</v>
      </c>
      <c r="R36" s="8">
        <f t="shared" si="4"/>
        <v>2</v>
      </c>
      <c r="S36" s="8">
        <f t="shared" si="4"/>
        <v>3</v>
      </c>
      <c r="T36" s="8">
        <f t="shared" si="4"/>
        <v>1</v>
      </c>
      <c r="U36" s="8">
        <f t="shared" si="4"/>
        <v>1</v>
      </c>
    </row>
    <row r="37" spans="1:23" x14ac:dyDescent="0.2">
      <c r="A37" s="8">
        <v>42</v>
      </c>
      <c r="B37" s="8">
        <f t="shared" si="5"/>
        <v>1</v>
      </c>
      <c r="C37" s="8">
        <f t="shared" si="4"/>
        <v>1</v>
      </c>
      <c r="D37" s="8">
        <f t="shared" si="4"/>
        <v>1</v>
      </c>
      <c r="E37" s="8">
        <f t="shared" si="4"/>
        <v>1</v>
      </c>
      <c r="F37" s="8">
        <f t="shared" si="4"/>
        <v>1</v>
      </c>
      <c r="G37" s="8">
        <f t="shared" si="4"/>
        <v>1</v>
      </c>
      <c r="H37" s="8">
        <f t="shared" si="4"/>
        <v>1</v>
      </c>
      <c r="I37" s="8">
        <f t="shared" si="4"/>
        <v>2</v>
      </c>
      <c r="J37" s="8">
        <f t="shared" si="4"/>
        <v>1</v>
      </c>
      <c r="K37" s="8">
        <f t="shared" si="4"/>
        <v>1</v>
      </c>
      <c r="L37" s="8">
        <f t="shared" si="4"/>
        <v>1</v>
      </c>
      <c r="M37" s="8">
        <f t="shared" si="4"/>
        <v>2</v>
      </c>
      <c r="N37" s="8">
        <f t="shared" si="4"/>
        <v>1</v>
      </c>
      <c r="O37" s="8">
        <f t="shared" si="4"/>
        <v>2</v>
      </c>
      <c r="P37" s="8">
        <f t="shared" si="4"/>
        <v>3</v>
      </c>
      <c r="Q37" s="8">
        <f t="shared" si="4"/>
        <v>1</v>
      </c>
      <c r="R37" s="8">
        <f t="shared" si="4"/>
        <v>2</v>
      </c>
      <c r="S37" s="8">
        <f t="shared" si="4"/>
        <v>3</v>
      </c>
      <c r="T37" s="8">
        <f t="shared" si="4"/>
        <v>1</v>
      </c>
      <c r="U37" s="8">
        <f t="shared" si="4"/>
        <v>1</v>
      </c>
    </row>
    <row r="38" spans="1:23" x14ac:dyDescent="0.2">
      <c r="A38" s="8">
        <v>43</v>
      </c>
      <c r="B38" s="8">
        <f t="shared" si="5"/>
        <v>1</v>
      </c>
      <c r="C38" s="8">
        <f t="shared" si="4"/>
        <v>1</v>
      </c>
      <c r="D38" s="8">
        <f t="shared" si="4"/>
        <v>1</v>
      </c>
      <c r="E38" s="8">
        <f t="shared" si="4"/>
        <v>1</v>
      </c>
      <c r="F38" s="8">
        <f t="shared" si="4"/>
        <v>1</v>
      </c>
      <c r="G38" s="8">
        <f t="shared" si="4"/>
        <v>1</v>
      </c>
      <c r="H38" s="8">
        <f t="shared" si="4"/>
        <v>1</v>
      </c>
      <c r="I38" s="8">
        <f t="shared" si="4"/>
        <v>2</v>
      </c>
      <c r="J38" s="8">
        <f t="shared" si="4"/>
        <v>1</v>
      </c>
      <c r="K38" s="8">
        <f t="shared" si="4"/>
        <v>1</v>
      </c>
      <c r="L38" s="8">
        <f t="shared" si="4"/>
        <v>1</v>
      </c>
      <c r="M38" s="8">
        <f t="shared" si="4"/>
        <v>2</v>
      </c>
      <c r="N38" s="8">
        <f t="shared" si="4"/>
        <v>1</v>
      </c>
      <c r="O38" s="8">
        <f t="shared" si="4"/>
        <v>3</v>
      </c>
      <c r="P38" s="8">
        <f t="shared" si="4"/>
        <v>3</v>
      </c>
      <c r="Q38" s="8">
        <f t="shared" si="4"/>
        <v>1</v>
      </c>
      <c r="R38" s="8">
        <f t="shared" si="4"/>
        <v>2</v>
      </c>
      <c r="S38" s="8">
        <f t="shared" si="4"/>
        <v>3</v>
      </c>
      <c r="T38" s="8">
        <f t="shared" si="4"/>
        <v>1</v>
      </c>
      <c r="U38" s="8">
        <f t="shared" si="4"/>
        <v>2</v>
      </c>
    </row>
    <row r="39" spans="1:23" x14ac:dyDescent="0.2">
      <c r="A39" s="8">
        <v>44</v>
      </c>
      <c r="B39" s="8">
        <f t="shared" si="5"/>
        <v>1</v>
      </c>
      <c r="C39" s="8">
        <f t="shared" si="4"/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3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2</v>
      </c>
      <c r="N39" s="8">
        <f t="shared" si="4"/>
        <v>1</v>
      </c>
      <c r="O39" s="8">
        <f t="shared" si="4"/>
        <v>3</v>
      </c>
      <c r="P39" s="8">
        <f t="shared" si="4"/>
        <v>3</v>
      </c>
      <c r="Q39" s="8">
        <f t="shared" si="4"/>
        <v>1</v>
      </c>
      <c r="R39" s="8">
        <f t="shared" si="4"/>
        <v>2</v>
      </c>
      <c r="S39" s="8">
        <f t="shared" si="4"/>
        <v>3</v>
      </c>
      <c r="T39" s="8">
        <f t="shared" si="4"/>
        <v>1</v>
      </c>
      <c r="U39" s="8">
        <f t="shared" si="4"/>
        <v>2</v>
      </c>
    </row>
    <row r="40" spans="1:23" x14ac:dyDescent="0.2">
      <c r="A40" s="8">
        <v>45</v>
      </c>
      <c r="B40" s="8">
        <f t="shared" si="5"/>
        <v>1</v>
      </c>
      <c r="C40" s="8">
        <f t="shared" si="4"/>
        <v>1</v>
      </c>
      <c r="D40" s="8">
        <f t="shared" si="4"/>
        <v>1</v>
      </c>
      <c r="E40" s="8">
        <f t="shared" si="4"/>
        <v>1</v>
      </c>
      <c r="F40" s="8">
        <f t="shared" si="4"/>
        <v>1</v>
      </c>
      <c r="G40" s="8">
        <f t="shared" si="4"/>
        <v>1</v>
      </c>
      <c r="H40" s="8">
        <f t="shared" si="4"/>
        <v>1</v>
      </c>
      <c r="I40" s="8">
        <f t="shared" si="4"/>
        <v>3</v>
      </c>
      <c r="J40" s="8">
        <f t="shared" si="4"/>
        <v>1</v>
      </c>
      <c r="K40" s="8">
        <f t="shared" si="4"/>
        <v>1</v>
      </c>
      <c r="L40" s="8">
        <f t="shared" si="4"/>
        <v>1</v>
      </c>
      <c r="M40" s="8">
        <f t="shared" si="4"/>
        <v>2</v>
      </c>
      <c r="N40" s="8">
        <f t="shared" si="4"/>
        <v>1</v>
      </c>
      <c r="O40" s="8">
        <f t="shared" si="4"/>
        <v>3</v>
      </c>
      <c r="P40" s="8">
        <f t="shared" si="4"/>
        <v>3</v>
      </c>
      <c r="Q40" s="8">
        <f t="shared" si="4"/>
        <v>1</v>
      </c>
      <c r="R40" s="8">
        <f t="shared" si="4"/>
        <v>3</v>
      </c>
      <c r="S40" s="8">
        <f t="shared" si="4"/>
        <v>3</v>
      </c>
      <c r="T40" s="8">
        <f t="shared" si="4"/>
        <v>1</v>
      </c>
      <c r="U40" s="8">
        <f t="shared" si="4"/>
        <v>2</v>
      </c>
    </row>
    <row r="41" spans="1:23" x14ac:dyDescent="0.2">
      <c r="A41" s="8">
        <v>46</v>
      </c>
      <c r="B41" s="8">
        <f t="shared" si="5"/>
        <v>3</v>
      </c>
      <c r="C41" s="8">
        <f t="shared" si="4"/>
        <v>3</v>
      </c>
      <c r="D41" s="8">
        <f t="shared" si="4"/>
        <v>3</v>
      </c>
      <c r="E41" s="8">
        <f t="shared" si="4"/>
        <v>3</v>
      </c>
      <c r="F41" s="8">
        <f t="shared" si="4"/>
        <v>3</v>
      </c>
      <c r="G41" s="8">
        <f t="shared" si="4"/>
        <v>3</v>
      </c>
      <c r="H41" s="8">
        <f t="shared" si="4"/>
        <v>3</v>
      </c>
      <c r="I41" s="8">
        <f t="shared" si="4"/>
        <v>3</v>
      </c>
      <c r="J41" s="8">
        <f t="shared" si="4"/>
        <v>3</v>
      </c>
      <c r="K41" s="8">
        <f t="shared" si="4"/>
        <v>3</v>
      </c>
      <c r="L41" s="8">
        <f t="shared" si="4"/>
        <v>3</v>
      </c>
      <c r="M41" s="8">
        <f t="shared" si="4"/>
        <v>3</v>
      </c>
      <c r="N41" s="8">
        <f t="shared" si="4"/>
        <v>3</v>
      </c>
      <c r="O41" s="8">
        <f t="shared" si="4"/>
        <v>3</v>
      </c>
      <c r="P41" s="8">
        <f t="shared" si="4"/>
        <v>3</v>
      </c>
      <c r="Q41" s="8">
        <f t="shared" si="4"/>
        <v>3</v>
      </c>
      <c r="R41" s="8">
        <f t="shared" si="4"/>
        <v>3</v>
      </c>
      <c r="S41" s="8">
        <f t="shared" si="4"/>
        <v>3</v>
      </c>
      <c r="T41" s="8">
        <f t="shared" si="4"/>
        <v>3</v>
      </c>
      <c r="U41" s="8">
        <f t="shared" si="4"/>
        <v>3</v>
      </c>
    </row>
    <row r="42" spans="1:23" x14ac:dyDescent="0.2">
      <c r="A42" s="8">
        <v>47</v>
      </c>
      <c r="B42" s="8">
        <f t="shared" si="5"/>
        <v>3</v>
      </c>
      <c r="C42" s="8">
        <f t="shared" si="4"/>
        <v>3</v>
      </c>
      <c r="D42" s="8">
        <f t="shared" si="4"/>
        <v>3</v>
      </c>
      <c r="E42" s="8">
        <f t="shared" si="4"/>
        <v>3</v>
      </c>
      <c r="F42" s="8">
        <f t="shared" si="4"/>
        <v>3</v>
      </c>
      <c r="G42" s="8">
        <f t="shared" si="4"/>
        <v>3</v>
      </c>
      <c r="H42" s="8">
        <f t="shared" si="4"/>
        <v>3</v>
      </c>
      <c r="I42" s="8">
        <f t="shared" si="4"/>
        <v>3</v>
      </c>
      <c r="J42" s="8">
        <f t="shared" si="4"/>
        <v>3</v>
      </c>
      <c r="K42" s="8">
        <f t="shared" si="4"/>
        <v>3</v>
      </c>
      <c r="L42" s="8">
        <f t="shared" si="4"/>
        <v>3</v>
      </c>
      <c r="M42" s="8">
        <f t="shared" si="4"/>
        <v>3</v>
      </c>
      <c r="N42" s="8">
        <f t="shared" si="4"/>
        <v>3</v>
      </c>
      <c r="O42" s="8">
        <f t="shared" si="4"/>
        <v>3</v>
      </c>
      <c r="P42" s="8">
        <f t="shared" si="4"/>
        <v>3</v>
      </c>
      <c r="Q42" s="8">
        <f t="shared" si="4"/>
        <v>3</v>
      </c>
      <c r="R42" s="8">
        <f t="shared" si="4"/>
        <v>3</v>
      </c>
      <c r="S42" s="8">
        <f t="shared" si="4"/>
        <v>3</v>
      </c>
      <c r="T42" s="8">
        <f t="shared" si="4"/>
        <v>3</v>
      </c>
      <c r="U42" s="8">
        <f t="shared" si="4"/>
        <v>3</v>
      </c>
    </row>
    <row r="43" spans="1:23" x14ac:dyDescent="0.2">
      <c r="A43" s="8">
        <v>48</v>
      </c>
      <c r="B43" s="8">
        <f t="shared" si="5"/>
        <v>3</v>
      </c>
      <c r="C43" s="8">
        <f t="shared" si="4"/>
        <v>3</v>
      </c>
      <c r="D43" s="8">
        <f t="shared" si="4"/>
        <v>3</v>
      </c>
      <c r="E43" s="8">
        <f t="shared" si="4"/>
        <v>3</v>
      </c>
      <c r="F43" s="8">
        <f t="shared" si="4"/>
        <v>3</v>
      </c>
      <c r="G43" s="8">
        <f t="shared" si="4"/>
        <v>3</v>
      </c>
      <c r="H43" s="8">
        <f t="shared" si="4"/>
        <v>3</v>
      </c>
      <c r="I43" s="8">
        <f t="shared" si="4"/>
        <v>3</v>
      </c>
      <c r="J43" s="8">
        <f t="shared" si="4"/>
        <v>3</v>
      </c>
      <c r="K43" s="8">
        <f t="shared" si="4"/>
        <v>3</v>
      </c>
      <c r="L43" s="8">
        <f t="shared" si="4"/>
        <v>3</v>
      </c>
      <c r="M43" s="8">
        <f t="shared" si="4"/>
        <v>3</v>
      </c>
      <c r="N43" s="8">
        <f t="shared" si="4"/>
        <v>3</v>
      </c>
      <c r="O43" s="8">
        <f t="shared" si="4"/>
        <v>3</v>
      </c>
      <c r="P43" s="8">
        <f t="shared" si="4"/>
        <v>3</v>
      </c>
      <c r="Q43" s="8">
        <f t="shared" si="4"/>
        <v>3</v>
      </c>
      <c r="R43" s="8">
        <f t="shared" si="4"/>
        <v>3</v>
      </c>
      <c r="S43" s="8">
        <f t="shared" si="4"/>
        <v>3</v>
      </c>
      <c r="T43" s="8">
        <f t="shared" si="4"/>
        <v>3</v>
      </c>
      <c r="U43" s="8">
        <f t="shared" si="4"/>
        <v>3</v>
      </c>
    </row>
    <row r="44" spans="1:23" x14ac:dyDescent="0.2">
      <c r="A44" s="8">
        <v>49</v>
      </c>
      <c r="B44" s="8">
        <f t="shared" si="5"/>
        <v>3</v>
      </c>
      <c r="C44" s="8">
        <f t="shared" si="4"/>
        <v>3</v>
      </c>
      <c r="D44" s="8">
        <f t="shared" si="4"/>
        <v>3</v>
      </c>
      <c r="E44" s="8">
        <f t="shared" si="4"/>
        <v>3</v>
      </c>
      <c r="F44" s="8">
        <f t="shared" si="4"/>
        <v>3</v>
      </c>
      <c r="G44" s="8">
        <f t="shared" si="4"/>
        <v>3</v>
      </c>
      <c r="H44" s="8">
        <f t="shared" si="4"/>
        <v>3</v>
      </c>
      <c r="I44" s="8">
        <f t="shared" si="4"/>
        <v>3</v>
      </c>
      <c r="J44" s="8">
        <f t="shared" si="4"/>
        <v>3</v>
      </c>
      <c r="K44" s="8">
        <f t="shared" si="4"/>
        <v>3</v>
      </c>
      <c r="L44" s="8">
        <f t="shared" si="4"/>
        <v>3</v>
      </c>
      <c r="M44" s="8">
        <f t="shared" si="4"/>
        <v>3</v>
      </c>
      <c r="N44" s="8">
        <f t="shared" si="4"/>
        <v>3</v>
      </c>
      <c r="O44" s="8">
        <f t="shared" si="4"/>
        <v>3</v>
      </c>
      <c r="P44" s="8">
        <f t="shared" si="4"/>
        <v>3</v>
      </c>
      <c r="Q44" s="8">
        <f t="shared" si="4"/>
        <v>3</v>
      </c>
      <c r="R44" s="8">
        <f t="shared" si="4"/>
        <v>3</v>
      </c>
      <c r="S44" s="8">
        <f t="shared" si="4"/>
        <v>3</v>
      </c>
      <c r="T44" s="8">
        <f t="shared" si="4"/>
        <v>3</v>
      </c>
      <c r="U44" s="8">
        <f t="shared" si="4"/>
        <v>3</v>
      </c>
    </row>
    <row r="45" spans="1:23" x14ac:dyDescent="0.2">
      <c r="A45" s="8">
        <v>50</v>
      </c>
      <c r="B45" s="8">
        <f t="shared" si="5"/>
        <v>3</v>
      </c>
      <c r="C45" s="8">
        <f t="shared" si="4"/>
        <v>3</v>
      </c>
      <c r="D45" s="8">
        <f t="shared" si="4"/>
        <v>3</v>
      </c>
      <c r="E45" s="8">
        <f t="shared" si="4"/>
        <v>3</v>
      </c>
      <c r="F45" s="8">
        <f t="shared" si="4"/>
        <v>3</v>
      </c>
      <c r="G45" s="8">
        <f t="shared" si="4"/>
        <v>3</v>
      </c>
      <c r="H45" s="8">
        <f t="shared" si="4"/>
        <v>3</v>
      </c>
      <c r="I45" s="8">
        <f t="shared" si="4"/>
        <v>3</v>
      </c>
      <c r="J45" s="8">
        <f t="shared" si="4"/>
        <v>3</v>
      </c>
      <c r="K45" s="8">
        <f t="shared" si="4"/>
        <v>3</v>
      </c>
      <c r="L45" s="8">
        <f t="shared" si="4"/>
        <v>3</v>
      </c>
      <c r="M45" s="8">
        <f t="shared" si="4"/>
        <v>3</v>
      </c>
      <c r="N45" s="8">
        <f t="shared" si="4"/>
        <v>3</v>
      </c>
      <c r="O45" s="8">
        <f t="shared" si="4"/>
        <v>3</v>
      </c>
      <c r="P45" s="8">
        <f t="shared" si="4"/>
        <v>3</v>
      </c>
      <c r="Q45" s="8">
        <f t="shared" si="4"/>
        <v>3</v>
      </c>
      <c r="R45" s="8">
        <f t="shared" si="4"/>
        <v>3</v>
      </c>
      <c r="S45" s="8">
        <f t="shared" si="4"/>
        <v>3</v>
      </c>
      <c r="T45" s="8">
        <f t="shared" si="4"/>
        <v>3</v>
      </c>
      <c r="U45" s="8">
        <f t="shared" si="4"/>
        <v>3</v>
      </c>
    </row>
    <row r="46" spans="1:23" x14ac:dyDescent="0.2">
      <c r="A46" s="8">
        <v>51</v>
      </c>
      <c r="B46" s="8">
        <f t="shared" si="5"/>
        <v>3</v>
      </c>
      <c r="C46" s="8">
        <f t="shared" si="4"/>
        <v>3</v>
      </c>
      <c r="D46" s="8">
        <f t="shared" si="4"/>
        <v>3</v>
      </c>
      <c r="E46" s="8">
        <f t="shared" si="4"/>
        <v>3</v>
      </c>
      <c r="F46" s="8">
        <f t="shared" si="4"/>
        <v>3</v>
      </c>
      <c r="G46" s="8">
        <f t="shared" si="4"/>
        <v>3</v>
      </c>
      <c r="H46" s="8">
        <f t="shared" si="4"/>
        <v>3</v>
      </c>
      <c r="I46" s="8">
        <f t="shared" si="4"/>
        <v>3</v>
      </c>
      <c r="J46" s="8">
        <f t="shared" si="4"/>
        <v>3</v>
      </c>
      <c r="K46" s="8">
        <f t="shared" si="4"/>
        <v>3</v>
      </c>
      <c r="L46" s="8">
        <f t="shared" si="4"/>
        <v>3</v>
      </c>
      <c r="M46" s="8">
        <f t="shared" si="4"/>
        <v>3</v>
      </c>
      <c r="N46" s="8">
        <f t="shared" si="4"/>
        <v>3</v>
      </c>
      <c r="O46" s="8">
        <f t="shared" si="4"/>
        <v>3</v>
      </c>
      <c r="P46" s="8">
        <f t="shared" si="4"/>
        <v>3</v>
      </c>
      <c r="Q46" s="8">
        <f t="shared" si="4"/>
        <v>3</v>
      </c>
      <c r="R46" s="8">
        <f t="shared" si="4"/>
        <v>3</v>
      </c>
      <c r="S46" s="8">
        <f t="shared" si="4"/>
        <v>3</v>
      </c>
      <c r="T46" s="8">
        <f t="shared" si="4"/>
        <v>3</v>
      </c>
      <c r="U46" s="8">
        <f t="shared" si="4"/>
        <v>3</v>
      </c>
    </row>
    <row r="47" spans="1:23" x14ac:dyDescent="0.2">
      <c r="A47" s="8">
        <v>52</v>
      </c>
      <c r="B47" s="8">
        <f t="shared" si="5"/>
        <v>3</v>
      </c>
      <c r="C47" s="8">
        <f t="shared" si="4"/>
        <v>3</v>
      </c>
      <c r="D47" s="8">
        <f t="shared" si="4"/>
        <v>3</v>
      </c>
      <c r="E47" s="8">
        <f t="shared" si="4"/>
        <v>3</v>
      </c>
      <c r="F47" s="8">
        <f t="shared" si="4"/>
        <v>3</v>
      </c>
      <c r="G47" s="8">
        <f t="shared" si="4"/>
        <v>3</v>
      </c>
      <c r="H47" s="8">
        <f t="shared" si="4"/>
        <v>3</v>
      </c>
      <c r="I47" s="8">
        <f t="shared" si="4"/>
        <v>3</v>
      </c>
      <c r="J47" s="8">
        <f t="shared" si="4"/>
        <v>3</v>
      </c>
      <c r="K47" s="8">
        <f t="shared" si="4"/>
        <v>3</v>
      </c>
      <c r="L47" s="8">
        <f t="shared" si="4"/>
        <v>3</v>
      </c>
      <c r="M47" s="8">
        <f t="shared" si="4"/>
        <v>3</v>
      </c>
      <c r="N47" s="8">
        <f t="shared" si="4"/>
        <v>3</v>
      </c>
      <c r="O47" s="8">
        <f t="shared" si="4"/>
        <v>3</v>
      </c>
      <c r="P47" s="8">
        <f t="shared" si="4"/>
        <v>3</v>
      </c>
      <c r="Q47" s="8">
        <f t="shared" si="4"/>
        <v>3</v>
      </c>
      <c r="R47" s="8">
        <f t="shared" si="4"/>
        <v>3</v>
      </c>
      <c r="S47" s="8">
        <f t="shared" si="4"/>
        <v>3</v>
      </c>
      <c r="T47" s="8">
        <f t="shared" si="4"/>
        <v>3</v>
      </c>
      <c r="U47" s="8">
        <f t="shared" si="4"/>
        <v>3</v>
      </c>
    </row>
    <row r="48" spans="1:23" x14ac:dyDescent="0.2">
      <c r="A48" s="8">
        <v>53</v>
      </c>
      <c r="B48" s="8">
        <f t="shared" si="5"/>
        <v>3</v>
      </c>
      <c r="C48" s="8">
        <f t="shared" si="4"/>
        <v>3</v>
      </c>
      <c r="D48" s="8">
        <f t="shared" si="4"/>
        <v>3</v>
      </c>
      <c r="E48" s="8">
        <f t="shared" si="4"/>
        <v>3</v>
      </c>
      <c r="F48" s="8">
        <f t="shared" si="4"/>
        <v>3</v>
      </c>
      <c r="G48" s="8">
        <f t="shared" si="4"/>
        <v>3</v>
      </c>
      <c r="H48" s="8">
        <f t="shared" si="4"/>
        <v>3</v>
      </c>
      <c r="I48" s="8">
        <f t="shared" si="4"/>
        <v>3</v>
      </c>
      <c r="J48" s="8">
        <f t="shared" si="4"/>
        <v>3</v>
      </c>
      <c r="K48" s="8">
        <f t="shared" si="4"/>
        <v>3</v>
      </c>
      <c r="L48" s="8">
        <f t="shared" si="4"/>
        <v>3</v>
      </c>
      <c r="M48" s="8">
        <f t="shared" si="4"/>
        <v>3</v>
      </c>
      <c r="N48" s="8">
        <f t="shared" si="4"/>
        <v>3</v>
      </c>
      <c r="O48" s="8">
        <f t="shared" si="4"/>
        <v>3</v>
      </c>
      <c r="P48" s="8">
        <f t="shared" si="4"/>
        <v>3</v>
      </c>
      <c r="Q48" s="8">
        <f t="shared" si="4"/>
        <v>3</v>
      </c>
      <c r="R48" s="8">
        <f t="shared" si="4"/>
        <v>3</v>
      </c>
      <c r="S48" s="8">
        <f t="shared" si="4"/>
        <v>3</v>
      </c>
      <c r="T48" s="8">
        <f t="shared" si="4"/>
        <v>3</v>
      </c>
      <c r="U48" s="8">
        <f t="shared" si="4"/>
        <v>3</v>
      </c>
    </row>
    <row r="53" spans="1:21" x14ac:dyDescent="0.2">
      <c r="A53" s="14" t="s">
        <v>129</v>
      </c>
      <c r="B53" s="11" t="s">
        <v>139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2">
      <c r="A54" s="8">
        <v>40</v>
      </c>
      <c r="B54" s="8">
        <f>101-B16</f>
        <v>0</v>
      </c>
      <c r="C54" s="8">
        <f t="shared" ref="C54:U59" si="6">101-C16</f>
        <v>64</v>
      </c>
      <c r="D54" s="8">
        <f t="shared" si="6"/>
        <v>56</v>
      </c>
      <c r="E54" s="8">
        <f t="shared" si="6"/>
        <v>40</v>
      </c>
      <c r="F54" s="8">
        <f t="shared" si="6"/>
        <v>34</v>
      </c>
      <c r="G54" s="8">
        <f t="shared" si="6"/>
        <v>51</v>
      </c>
      <c r="H54" s="8">
        <f t="shared" si="6"/>
        <v>56</v>
      </c>
      <c r="I54" s="8">
        <f t="shared" si="6"/>
        <v>91</v>
      </c>
      <c r="J54" s="8">
        <f t="shared" si="6"/>
        <v>44</v>
      </c>
      <c r="K54" s="8">
        <f t="shared" si="6"/>
        <v>43</v>
      </c>
      <c r="L54" s="8">
        <f t="shared" si="6"/>
        <v>13</v>
      </c>
      <c r="M54" s="8">
        <f t="shared" si="6"/>
        <v>85</v>
      </c>
      <c r="N54" s="8">
        <f t="shared" si="6"/>
        <v>46</v>
      </c>
      <c r="O54" s="8">
        <f t="shared" si="6"/>
        <v>87</v>
      </c>
      <c r="P54" s="8">
        <f t="shared" si="6"/>
        <v>93</v>
      </c>
      <c r="Q54" s="8">
        <f t="shared" si="6"/>
        <v>48</v>
      </c>
      <c r="R54" s="8">
        <f t="shared" si="6"/>
        <v>91</v>
      </c>
      <c r="S54" s="8">
        <f t="shared" si="6"/>
        <v>99</v>
      </c>
      <c r="T54" s="8">
        <f t="shared" si="6"/>
        <v>49</v>
      </c>
      <c r="U54" s="8">
        <f t="shared" si="6"/>
        <v>86</v>
      </c>
    </row>
    <row r="55" spans="1:21" x14ac:dyDescent="0.2">
      <c r="A55" s="8">
        <v>41</v>
      </c>
      <c r="B55" s="8">
        <f t="shared" ref="B55:Q59" si="7">101-B17</f>
        <v>5</v>
      </c>
      <c r="C55" s="8">
        <f t="shared" si="7"/>
        <v>68</v>
      </c>
      <c r="D55" s="8">
        <f t="shared" si="7"/>
        <v>64</v>
      </c>
      <c r="E55" s="8">
        <f t="shared" si="7"/>
        <v>46</v>
      </c>
      <c r="F55" s="8">
        <f t="shared" si="7"/>
        <v>39</v>
      </c>
      <c r="G55" s="8">
        <f t="shared" si="7"/>
        <v>41</v>
      </c>
      <c r="H55" s="8">
        <f t="shared" si="7"/>
        <v>65</v>
      </c>
      <c r="I55" s="8">
        <f t="shared" si="7"/>
        <v>93</v>
      </c>
      <c r="J55" s="8">
        <f t="shared" si="7"/>
        <v>60</v>
      </c>
      <c r="K55" s="8">
        <f t="shared" si="7"/>
        <v>51</v>
      </c>
      <c r="L55" s="8">
        <f t="shared" si="7"/>
        <v>18</v>
      </c>
      <c r="M55" s="8">
        <f t="shared" si="7"/>
        <v>90</v>
      </c>
      <c r="N55" s="8">
        <f t="shared" si="7"/>
        <v>51</v>
      </c>
      <c r="O55" s="8">
        <f t="shared" si="7"/>
        <v>92</v>
      </c>
      <c r="P55" s="8">
        <f t="shared" si="7"/>
        <v>98</v>
      </c>
      <c r="Q55" s="8">
        <f t="shared" si="7"/>
        <v>53</v>
      </c>
      <c r="R55" s="8">
        <f t="shared" si="6"/>
        <v>96</v>
      </c>
      <c r="S55" s="8">
        <f t="shared" si="6"/>
        <v>99</v>
      </c>
      <c r="T55" s="8">
        <f t="shared" si="6"/>
        <v>54</v>
      </c>
      <c r="U55" s="8">
        <f t="shared" si="6"/>
        <v>89</v>
      </c>
    </row>
    <row r="56" spans="1:21" x14ac:dyDescent="0.2">
      <c r="A56" s="8">
        <v>42</v>
      </c>
      <c r="B56" s="8">
        <f t="shared" si="7"/>
        <v>4</v>
      </c>
      <c r="C56" s="8">
        <f t="shared" si="6"/>
        <v>67</v>
      </c>
      <c r="D56" s="8">
        <f t="shared" si="6"/>
        <v>59</v>
      </c>
      <c r="E56" s="8">
        <f t="shared" si="6"/>
        <v>41</v>
      </c>
      <c r="F56" s="8">
        <f t="shared" si="6"/>
        <v>38</v>
      </c>
      <c r="G56" s="8">
        <f t="shared" si="6"/>
        <v>31</v>
      </c>
      <c r="H56" s="8">
        <f t="shared" si="6"/>
        <v>59</v>
      </c>
      <c r="I56" s="8">
        <f t="shared" si="6"/>
        <v>94</v>
      </c>
      <c r="J56" s="8">
        <f t="shared" si="6"/>
        <v>56</v>
      </c>
      <c r="K56" s="8">
        <f t="shared" si="6"/>
        <v>46</v>
      </c>
      <c r="L56" s="8">
        <f t="shared" si="6"/>
        <v>23</v>
      </c>
      <c r="M56" s="8">
        <f t="shared" si="6"/>
        <v>96</v>
      </c>
      <c r="N56" s="8">
        <f t="shared" si="6"/>
        <v>56</v>
      </c>
      <c r="O56" s="8">
        <f t="shared" si="6"/>
        <v>97</v>
      </c>
      <c r="P56" s="8">
        <f t="shared" si="6"/>
        <v>98</v>
      </c>
      <c r="Q56" s="8">
        <f t="shared" si="6"/>
        <v>58</v>
      </c>
      <c r="R56" s="8">
        <f t="shared" si="6"/>
        <v>97</v>
      </c>
      <c r="S56" s="8">
        <f t="shared" si="6"/>
        <v>100</v>
      </c>
      <c r="T56" s="8">
        <f t="shared" si="6"/>
        <v>59</v>
      </c>
      <c r="U56" s="8">
        <f t="shared" si="6"/>
        <v>90</v>
      </c>
    </row>
    <row r="57" spans="1:21" x14ac:dyDescent="0.2">
      <c r="A57" s="8">
        <v>43</v>
      </c>
      <c r="B57" s="8">
        <f t="shared" si="7"/>
        <v>11</v>
      </c>
      <c r="C57" s="8">
        <f t="shared" si="6"/>
        <v>66</v>
      </c>
      <c r="D57" s="8">
        <f t="shared" si="6"/>
        <v>62</v>
      </c>
      <c r="E57" s="8">
        <f t="shared" si="6"/>
        <v>49</v>
      </c>
      <c r="F57" s="8">
        <f t="shared" si="6"/>
        <v>37</v>
      </c>
      <c r="G57" s="8">
        <f t="shared" si="6"/>
        <v>21</v>
      </c>
      <c r="H57" s="8">
        <f t="shared" si="6"/>
        <v>63</v>
      </c>
      <c r="I57" s="8">
        <f t="shared" si="6"/>
        <v>96</v>
      </c>
      <c r="J57" s="8">
        <f t="shared" si="6"/>
        <v>58</v>
      </c>
      <c r="K57" s="8">
        <f t="shared" si="6"/>
        <v>49</v>
      </c>
      <c r="L57" s="8">
        <f t="shared" si="6"/>
        <v>28</v>
      </c>
      <c r="M57" s="8">
        <f t="shared" si="6"/>
        <v>96</v>
      </c>
      <c r="N57" s="8">
        <f t="shared" si="6"/>
        <v>61</v>
      </c>
      <c r="O57" s="8">
        <f t="shared" si="6"/>
        <v>98</v>
      </c>
      <c r="P57" s="8">
        <f t="shared" si="6"/>
        <v>98</v>
      </c>
      <c r="Q57" s="8">
        <f t="shared" si="6"/>
        <v>63</v>
      </c>
      <c r="R57" s="8">
        <f t="shared" si="6"/>
        <v>97</v>
      </c>
      <c r="S57" s="8">
        <f t="shared" si="6"/>
        <v>100</v>
      </c>
      <c r="T57" s="8">
        <f t="shared" si="6"/>
        <v>64</v>
      </c>
      <c r="U57" s="8">
        <f t="shared" si="6"/>
        <v>93</v>
      </c>
    </row>
    <row r="58" spans="1:21" x14ac:dyDescent="0.2">
      <c r="A58" s="8">
        <v>44</v>
      </c>
      <c r="B58" s="8">
        <f t="shared" si="7"/>
        <v>46</v>
      </c>
      <c r="C58" s="8">
        <f t="shared" si="6"/>
        <v>65</v>
      </c>
      <c r="D58" s="8">
        <f t="shared" si="6"/>
        <v>61</v>
      </c>
      <c r="E58" s="8">
        <f t="shared" si="6"/>
        <v>43</v>
      </c>
      <c r="F58" s="8">
        <f t="shared" si="6"/>
        <v>51</v>
      </c>
      <c r="G58" s="8">
        <f t="shared" si="6"/>
        <v>2</v>
      </c>
      <c r="H58" s="8">
        <f t="shared" si="6"/>
        <v>62</v>
      </c>
      <c r="I58" s="8">
        <f t="shared" si="6"/>
        <v>99</v>
      </c>
      <c r="J58" s="8">
        <f t="shared" si="6"/>
        <v>57</v>
      </c>
      <c r="K58" s="8">
        <f t="shared" si="6"/>
        <v>48</v>
      </c>
      <c r="L58" s="8">
        <f t="shared" si="6"/>
        <v>33</v>
      </c>
      <c r="M58" s="8">
        <f t="shared" si="6"/>
        <v>97</v>
      </c>
      <c r="N58" s="8">
        <f t="shared" si="6"/>
        <v>66</v>
      </c>
      <c r="O58" s="8">
        <f t="shared" si="6"/>
        <v>99</v>
      </c>
      <c r="P58" s="8">
        <f t="shared" si="6"/>
        <v>99</v>
      </c>
      <c r="Q58" s="8">
        <f t="shared" si="6"/>
        <v>68</v>
      </c>
      <c r="R58" s="8">
        <f t="shared" si="6"/>
        <v>97</v>
      </c>
      <c r="S58" s="8">
        <f t="shared" si="6"/>
        <v>100</v>
      </c>
      <c r="T58" s="8">
        <f t="shared" si="6"/>
        <v>69</v>
      </c>
      <c r="U58" s="8">
        <f t="shared" si="6"/>
        <v>93</v>
      </c>
    </row>
    <row r="59" spans="1:21" x14ac:dyDescent="0.2">
      <c r="A59" s="8">
        <v>45</v>
      </c>
      <c r="B59" s="8">
        <f t="shared" si="7"/>
        <v>61</v>
      </c>
      <c r="C59" s="8">
        <f t="shared" si="6"/>
        <v>81</v>
      </c>
      <c r="D59" s="8">
        <f t="shared" si="6"/>
        <v>69</v>
      </c>
      <c r="E59" s="8">
        <f t="shared" si="6"/>
        <v>51</v>
      </c>
      <c r="F59" s="8">
        <f t="shared" si="6"/>
        <v>46</v>
      </c>
      <c r="G59" s="8">
        <f t="shared" si="6"/>
        <v>0</v>
      </c>
      <c r="H59" s="8">
        <f t="shared" si="6"/>
        <v>61</v>
      </c>
      <c r="I59" s="8">
        <f t="shared" si="6"/>
        <v>100</v>
      </c>
      <c r="J59" s="8">
        <f t="shared" si="6"/>
        <v>56</v>
      </c>
      <c r="K59" s="8">
        <f t="shared" si="6"/>
        <v>47</v>
      </c>
      <c r="L59" s="8">
        <f t="shared" si="6"/>
        <v>38</v>
      </c>
      <c r="M59" s="8">
        <f t="shared" si="6"/>
        <v>97</v>
      </c>
      <c r="N59" s="8">
        <f t="shared" si="6"/>
        <v>71</v>
      </c>
      <c r="O59" s="8">
        <f t="shared" si="6"/>
        <v>99</v>
      </c>
      <c r="P59" s="8">
        <f t="shared" si="6"/>
        <v>100</v>
      </c>
      <c r="Q59" s="8">
        <f t="shared" si="6"/>
        <v>73</v>
      </c>
      <c r="R59" s="8">
        <f t="shared" si="6"/>
        <v>98</v>
      </c>
      <c r="S59" s="8">
        <f t="shared" si="6"/>
        <v>100</v>
      </c>
      <c r="T59" s="8">
        <f t="shared" si="6"/>
        <v>74</v>
      </c>
      <c r="U59" s="8">
        <f t="shared" si="6"/>
        <v>94</v>
      </c>
    </row>
    <row r="60" spans="1:21" x14ac:dyDescent="0.2">
      <c r="A60" s="8">
        <v>46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">
      <c r="A61" s="8">
        <v>47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">
      <c r="A62" s="8">
        <v>48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">
      <c r="A63" s="8">
        <v>49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">
      <c r="A64" s="8">
        <v>50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">
      <c r="A65" s="8">
        <v>51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">
      <c r="A66" s="8">
        <v>52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">
      <c r="A67" s="8">
        <v>53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71" spans="1:21" x14ac:dyDescent="0.2">
      <c r="A71" s="14" t="s">
        <v>129</v>
      </c>
      <c r="B71" s="11" t="s">
        <v>140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">
      <c r="A72" s="8">
        <v>40</v>
      </c>
      <c r="B72" s="8">
        <f>B54*B35*B$4*B$5</f>
        <v>0</v>
      </c>
      <c r="C72" s="8">
        <f t="shared" ref="C72:U85" si="8">C54*C35*C$4*C$5</f>
        <v>192</v>
      </c>
      <c r="D72" s="8">
        <f t="shared" si="8"/>
        <v>336</v>
      </c>
      <c r="E72" s="8">
        <f t="shared" si="8"/>
        <v>240</v>
      </c>
      <c r="F72" s="8">
        <f t="shared" si="8"/>
        <v>204</v>
      </c>
      <c r="G72" s="8">
        <f t="shared" si="8"/>
        <v>204</v>
      </c>
      <c r="H72" s="8">
        <f t="shared" si="8"/>
        <v>112</v>
      </c>
      <c r="I72" s="8">
        <f t="shared" si="8"/>
        <v>1092</v>
      </c>
      <c r="J72" s="8">
        <f t="shared" si="8"/>
        <v>176</v>
      </c>
      <c r="K72" s="8">
        <f t="shared" si="8"/>
        <v>172</v>
      </c>
      <c r="L72" s="8">
        <f t="shared" si="8"/>
        <v>52</v>
      </c>
      <c r="M72" s="8">
        <f t="shared" si="8"/>
        <v>340</v>
      </c>
      <c r="N72" s="8">
        <f t="shared" si="8"/>
        <v>184</v>
      </c>
      <c r="O72" s="8">
        <f t="shared" si="8"/>
        <v>174</v>
      </c>
      <c r="P72" s="8">
        <f t="shared" si="8"/>
        <v>558</v>
      </c>
      <c r="Q72" s="8">
        <f t="shared" si="8"/>
        <v>96</v>
      </c>
      <c r="R72" s="8">
        <f t="shared" si="8"/>
        <v>546</v>
      </c>
      <c r="S72" s="8">
        <f t="shared" si="8"/>
        <v>891</v>
      </c>
      <c r="T72" s="8">
        <f t="shared" si="8"/>
        <v>98</v>
      </c>
      <c r="U72" s="8">
        <f t="shared" si="8"/>
        <v>258</v>
      </c>
    </row>
    <row r="73" spans="1:21" x14ac:dyDescent="0.2">
      <c r="A73" s="8">
        <v>41</v>
      </c>
      <c r="B73" s="8">
        <f t="shared" ref="B73:Q85" si="9">B55*B36*B$4*B$5</f>
        <v>15</v>
      </c>
      <c r="C73" s="8">
        <f t="shared" si="9"/>
        <v>204</v>
      </c>
      <c r="D73" s="8">
        <f t="shared" si="9"/>
        <v>384</v>
      </c>
      <c r="E73" s="8">
        <f t="shared" si="9"/>
        <v>276</v>
      </c>
      <c r="F73" s="8">
        <f t="shared" si="9"/>
        <v>234</v>
      </c>
      <c r="G73" s="8">
        <f t="shared" si="9"/>
        <v>164</v>
      </c>
      <c r="H73" s="8">
        <f t="shared" si="9"/>
        <v>130</v>
      </c>
      <c r="I73" s="8">
        <f t="shared" si="9"/>
        <v>1116</v>
      </c>
      <c r="J73" s="8">
        <f t="shared" si="9"/>
        <v>240</v>
      </c>
      <c r="K73" s="8">
        <f t="shared" si="9"/>
        <v>204</v>
      </c>
      <c r="L73" s="8">
        <f t="shared" si="9"/>
        <v>72</v>
      </c>
      <c r="M73" s="8">
        <f t="shared" si="9"/>
        <v>360</v>
      </c>
      <c r="N73" s="8">
        <f t="shared" si="9"/>
        <v>204</v>
      </c>
      <c r="O73" s="8">
        <f t="shared" si="9"/>
        <v>368</v>
      </c>
      <c r="P73" s="8">
        <f t="shared" si="9"/>
        <v>882</v>
      </c>
      <c r="Q73" s="8">
        <f t="shared" si="9"/>
        <v>106</v>
      </c>
      <c r="R73" s="8">
        <f t="shared" si="8"/>
        <v>576</v>
      </c>
      <c r="S73" s="8">
        <f t="shared" si="8"/>
        <v>891</v>
      </c>
      <c r="T73" s="8">
        <f t="shared" si="8"/>
        <v>108</v>
      </c>
      <c r="U73" s="8">
        <f t="shared" si="8"/>
        <v>267</v>
      </c>
    </row>
    <row r="74" spans="1:21" x14ac:dyDescent="0.2">
      <c r="A74" s="8">
        <v>42</v>
      </c>
      <c r="B74" s="8">
        <f t="shared" si="9"/>
        <v>12</v>
      </c>
      <c r="C74" s="8">
        <f t="shared" si="8"/>
        <v>201</v>
      </c>
      <c r="D74" s="8">
        <f t="shared" si="8"/>
        <v>354</v>
      </c>
      <c r="E74" s="8">
        <f t="shared" si="8"/>
        <v>246</v>
      </c>
      <c r="F74" s="8">
        <f t="shared" si="8"/>
        <v>228</v>
      </c>
      <c r="G74" s="8">
        <f t="shared" si="8"/>
        <v>124</v>
      </c>
      <c r="H74" s="8">
        <f t="shared" si="8"/>
        <v>118</v>
      </c>
      <c r="I74" s="8">
        <f t="shared" si="8"/>
        <v>1128</v>
      </c>
      <c r="J74" s="8">
        <f t="shared" si="8"/>
        <v>224</v>
      </c>
      <c r="K74" s="8">
        <f t="shared" si="8"/>
        <v>184</v>
      </c>
      <c r="L74" s="8">
        <f t="shared" si="8"/>
        <v>92</v>
      </c>
      <c r="M74" s="8">
        <f t="shared" si="8"/>
        <v>768</v>
      </c>
      <c r="N74" s="8">
        <f t="shared" si="8"/>
        <v>224</v>
      </c>
      <c r="O74" s="8">
        <f t="shared" si="8"/>
        <v>388</v>
      </c>
      <c r="P74" s="8">
        <f t="shared" si="8"/>
        <v>882</v>
      </c>
      <c r="Q74" s="8">
        <f t="shared" si="8"/>
        <v>116</v>
      </c>
      <c r="R74" s="8">
        <f t="shared" si="8"/>
        <v>582</v>
      </c>
      <c r="S74" s="8">
        <f t="shared" si="8"/>
        <v>900</v>
      </c>
      <c r="T74" s="8">
        <f t="shared" si="8"/>
        <v>118</v>
      </c>
      <c r="U74" s="8">
        <f t="shared" si="8"/>
        <v>270</v>
      </c>
    </row>
    <row r="75" spans="1:21" x14ac:dyDescent="0.2">
      <c r="A75" s="8">
        <v>43</v>
      </c>
      <c r="B75" s="8">
        <f t="shared" si="9"/>
        <v>33</v>
      </c>
      <c r="C75" s="8">
        <f t="shared" si="8"/>
        <v>198</v>
      </c>
      <c r="D75" s="8">
        <f t="shared" si="8"/>
        <v>372</v>
      </c>
      <c r="E75" s="8">
        <f t="shared" si="8"/>
        <v>294</v>
      </c>
      <c r="F75" s="8">
        <f t="shared" si="8"/>
        <v>222</v>
      </c>
      <c r="G75" s="8">
        <f t="shared" si="8"/>
        <v>84</v>
      </c>
      <c r="H75" s="8">
        <f t="shared" si="8"/>
        <v>126</v>
      </c>
      <c r="I75" s="8">
        <f t="shared" si="8"/>
        <v>1152</v>
      </c>
      <c r="J75" s="8">
        <f t="shared" si="8"/>
        <v>232</v>
      </c>
      <c r="K75" s="8">
        <f t="shared" si="8"/>
        <v>196</v>
      </c>
      <c r="L75" s="8">
        <f t="shared" si="8"/>
        <v>112</v>
      </c>
      <c r="M75" s="8">
        <f t="shared" si="8"/>
        <v>768</v>
      </c>
      <c r="N75" s="8">
        <f t="shared" si="8"/>
        <v>244</v>
      </c>
      <c r="O75" s="8">
        <f t="shared" si="8"/>
        <v>588</v>
      </c>
      <c r="P75" s="8">
        <f t="shared" si="8"/>
        <v>882</v>
      </c>
      <c r="Q75" s="8">
        <f t="shared" si="8"/>
        <v>126</v>
      </c>
      <c r="R75" s="8">
        <f t="shared" si="8"/>
        <v>582</v>
      </c>
      <c r="S75" s="8">
        <f t="shared" si="8"/>
        <v>900</v>
      </c>
      <c r="T75" s="8">
        <f t="shared" si="8"/>
        <v>128</v>
      </c>
      <c r="U75" s="8">
        <f t="shared" si="8"/>
        <v>558</v>
      </c>
    </row>
    <row r="76" spans="1:21" x14ac:dyDescent="0.2">
      <c r="A76" s="8">
        <v>44</v>
      </c>
      <c r="B76" s="8">
        <f t="shared" si="9"/>
        <v>138</v>
      </c>
      <c r="C76" s="8">
        <f t="shared" si="8"/>
        <v>195</v>
      </c>
      <c r="D76" s="8">
        <f t="shared" si="8"/>
        <v>366</v>
      </c>
      <c r="E76" s="8">
        <f t="shared" si="8"/>
        <v>258</v>
      </c>
      <c r="F76" s="8">
        <f t="shared" si="8"/>
        <v>306</v>
      </c>
      <c r="G76" s="8">
        <f t="shared" si="8"/>
        <v>8</v>
      </c>
      <c r="H76" s="8">
        <f t="shared" si="8"/>
        <v>124</v>
      </c>
      <c r="I76" s="8">
        <f t="shared" si="8"/>
        <v>1782</v>
      </c>
      <c r="J76" s="8">
        <f t="shared" si="8"/>
        <v>228</v>
      </c>
      <c r="K76" s="8">
        <f t="shared" si="8"/>
        <v>192</v>
      </c>
      <c r="L76" s="8">
        <f t="shared" si="8"/>
        <v>132</v>
      </c>
      <c r="M76" s="8">
        <f t="shared" si="8"/>
        <v>776</v>
      </c>
      <c r="N76" s="8">
        <f t="shared" si="8"/>
        <v>264</v>
      </c>
      <c r="O76" s="8">
        <f t="shared" si="8"/>
        <v>594</v>
      </c>
      <c r="P76" s="8">
        <f t="shared" si="8"/>
        <v>891</v>
      </c>
      <c r="Q76" s="8">
        <f t="shared" si="8"/>
        <v>136</v>
      </c>
      <c r="R76" s="8">
        <f t="shared" si="8"/>
        <v>582</v>
      </c>
      <c r="S76" s="8">
        <f t="shared" si="8"/>
        <v>900</v>
      </c>
      <c r="T76" s="8">
        <f t="shared" si="8"/>
        <v>138</v>
      </c>
      <c r="U76" s="8">
        <f t="shared" si="8"/>
        <v>558</v>
      </c>
    </row>
    <row r="77" spans="1:21" x14ac:dyDescent="0.2">
      <c r="A77" s="8">
        <v>45</v>
      </c>
      <c r="B77" s="8">
        <f t="shared" si="9"/>
        <v>183</v>
      </c>
      <c r="C77" s="8">
        <f t="shared" si="8"/>
        <v>243</v>
      </c>
      <c r="D77" s="8">
        <f t="shared" si="8"/>
        <v>414</v>
      </c>
      <c r="E77" s="8">
        <f t="shared" si="8"/>
        <v>306</v>
      </c>
      <c r="F77" s="8">
        <f t="shared" si="8"/>
        <v>276</v>
      </c>
      <c r="G77" s="8">
        <f t="shared" si="8"/>
        <v>0</v>
      </c>
      <c r="H77" s="8">
        <f t="shared" si="8"/>
        <v>122</v>
      </c>
      <c r="I77" s="8">
        <f t="shared" si="8"/>
        <v>1800</v>
      </c>
      <c r="J77" s="8">
        <f t="shared" si="8"/>
        <v>224</v>
      </c>
      <c r="K77" s="8">
        <f t="shared" si="8"/>
        <v>188</v>
      </c>
      <c r="L77" s="8">
        <f t="shared" si="8"/>
        <v>152</v>
      </c>
      <c r="M77" s="8">
        <f t="shared" si="8"/>
        <v>776</v>
      </c>
      <c r="N77" s="8">
        <f t="shared" si="8"/>
        <v>284</v>
      </c>
      <c r="O77" s="8">
        <f t="shared" si="8"/>
        <v>594</v>
      </c>
      <c r="P77" s="8">
        <f t="shared" si="8"/>
        <v>900</v>
      </c>
      <c r="Q77" s="8">
        <f t="shared" si="8"/>
        <v>146</v>
      </c>
      <c r="R77" s="8">
        <f t="shared" si="8"/>
        <v>882</v>
      </c>
      <c r="S77" s="8">
        <f t="shared" si="8"/>
        <v>900</v>
      </c>
      <c r="T77" s="8">
        <f t="shared" si="8"/>
        <v>148</v>
      </c>
      <c r="U77" s="8">
        <f t="shared" si="8"/>
        <v>564</v>
      </c>
    </row>
    <row r="78" spans="1:21" x14ac:dyDescent="0.2">
      <c r="A78" s="8">
        <v>46</v>
      </c>
      <c r="B78" s="8">
        <f t="shared" si="9"/>
        <v>0</v>
      </c>
      <c r="C78" s="8">
        <f t="shared" si="8"/>
        <v>0</v>
      </c>
      <c r="D78" s="8">
        <f t="shared" si="8"/>
        <v>0</v>
      </c>
      <c r="E78" s="8">
        <f t="shared" si="8"/>
        <v>0</v>
      </c>
      <c r="F78" s="8">
        <f t="shared" si="8"/>
        <v>0</v>
      </c>
      <c r="G78" s="8">
        <f t="shared" si="8"/>
        <v>0</v>
      </c>
      <c r="H78" s="8">
        <f t="shared" si="8"/>
        <v>0</v>
      </c>
      <c r="I78" s="8">
        <f t="shared" si="8"/>
        <v>0</v>
      </c>
      <c r="J78" s="8">
        <f t="shared" si="8"/>
        <v>0</v>
      </c>
      <c r="K78" s="8">
        <f t="shared" si="8"/>
        <v>0</v>
      </c>
      <c r="L78" s="8">
        <f t="shared" si="8"/>
        <v>0</v>
      </c>
      <c r="M78" s="8">
        <f t="shared" si="8"/>
        <v>0</v>
      </c>
      <c r="N78" s="8">
        <f t="shared" si="8"/>
        <v>0</v>
      </c>
      <c r="O78" s="8">
        <f t="shared" si="8"/>
        <v>0</v>
      </c>
      <c r="P78" s="8">
        <f t="shared" si="8"/>
        <v>0</v>
      </c>
      <c r="Q78" s="8">
        <f t="shared" si="8"/>
        <v>0</v>
      </c>
      <c r="R78" s="8">
        <f t="shared" si="8"/>
        <v>0</v>
      </c>
      <c r="S78" s="8">
        <f t="shared" si="8"/>
        <v>0</v>
      </c>
      <c r="T78" s="8">
        <f t="shared" si="8"/>
        <v>0</v>
      </c>
      <c r="U78" s="8">
        <f t="shared" si="8"/>
        <v>0</v>
      </c>
    </row>
    <row r="79" spans="1:21" x14ac:dyDescent="0.2">
      <c r="A79" s="8">
        <v>47</v>
      </c>
      <c r="B79" s="8">
        <f t="shared" si="9"/>
        <v>0</v>
      </c>
      <c r="C79" s="8">
        <f t="shared" si="8"/>
        <v>0</v>
      </c>
      <c r="D79" s="8">
        <f t="shared" si="8"/>
        <v>0</v>
      </c>
      <c r="E79" s="8">
        <f t="shared" si="8"/>
        <v>0</v>
      </c>
      <c r="F79" s="8">
        <f t="shared" si="8"/>
        <v>0</v>
      </c>
      <c r="G79" s="8">
        <f t="shared" si="8"/>
        <v>0</v>
      </c>
      <c r="H79" s="8">
        <f t="shared" si="8"/>
        <v>0</v>
      </c>
      <c r="I79" s="8">
        <f t="shared" si="8"/>
        <v>0</v>
      </c>
      <c r="J79" s="8">
        <f t="shared" si="8"/>
        <v>0</v>
      </c>
      <c r="K79" s="8">
        <f t="shared" si="8"/>
        <v>0</v>
      </c>
      <c r="L79" s="8">
        <f t="shared" si="8"/>
        <v>0</v>
      </c>
      <c r="M79" s="8">
        <f t="shared" si="8"/>
        <v>0</v>
      </c>
      <c r="N79" s="8">
        <f t="shared" si="8"/>
        <v>0</v>
      </c>
      <c r="O79" s="8">
        <f t="shared" si="8"/>
        <v>0</v>
      </c>
      <c r="P79" s="8">
        <f t="shared" si="8"/>
        <v>0</v>
      </c>
      <c r="Q79" s="8">
        <f t="shared" si="8"/>
        <v>0</v>
      </c>
      <c r="R79" s="8">
        <f t="shared" si="8"/>
        <v>0</v>
      </c>
      <c r="S79" s="8">
        <f t="shared" si="8"/>
        <v>0</v>
      </c>
      <c r="T79" s="8">
        <f t="shared" si="8"/>
        <v>0</v>
      </c>
      <c r="U79" s="8">
        <f t="shared" si="8"/>
        <v>0</v>
      </c>
    </row>
    <row r="80" spans="1:21" x14ac:dyDescent="0.2">
      <c r="A80" s="8">
        <v>48</v>
      </c>
      <c r="B80" s="8">
        <f t="shared" si="9"/>
        <v>0</v>
      </c>
      <c r="C80" s="8">
        <f t="shared" si="8"/>
        <v>0</v>
      </c>
      <c r="D80" s="8">
        <f t="shared" si="8"/>
        <v>0</v>
      </c>
      <c r="E80" s="8">
        <f t="shared" si="8"/>
        <v>0</v>
      </c>
      <c r="F80" s="8">
        <f t="shared" si="8"/>
        <v>0</v>
      </c>
      <c r="G80" s="8">
        <f t="shared" si="8"/>
        <v>0</v>
      </c>
      <c r="H80" s="8">
        <f t="shared" si="8"/>
        <v>0</v>
      </c>
      <c r="I80" s="8">
        <f t="shared" si="8"/>
        <v>0</v>
      </c>
      <c r="J80" s="8">
        <f t="shared" si="8"/>
        <v>0</v>
      </c>
      <c r="K80" s="8">
        <f t="shared" si="8"/>
        <v>0</v>
      </c>
      <c r="L80" s="8">
        <f t="shared" si="8"/>
        <v>0</v>
      </c>
      <c r="M80" s="8">
        <f t="shared" si="8"/>
        <v>0</v>
      </c>
      <c r="N80" s="8">
        <f t="shared" si="8"/>
        <v>0</v>
      </c>
      <c r="O80" s="8">
        <f t="shared" si="8"/>
        <v>0</v>
      </c>
      <c r="P80" s="8">
        <f t="shared" si="8"/>
        <v>0</v>
      </c>
      <c r="Q80" s="8">
        <f t="shared" si="8"/>
        <v>0</v>
      </c>
      <c r="R80" s="8">
        <f t="shared" si="8"/>
        <v>0</v>
      </c>
      <c r="S80" s="8">
        <f t="shared" si="8"/>
        <v>0</v>
      </c>
      <c r="T80" s="8">
        <f t="shared" si="8"/>
        <v>0</v>
      </c>
      <c r="U80" s="8">
        <f t="shared" si="8"/>
        <v>0</v>
      </c>
    </row>
    <row r="81" spans="1:21" x14ac:dyDescent="0.2">
      <c r="A81" s="8">
        <v>49</v>
      </c>
      <c r="B81" s="8">
        <f t="shared" si="9"/>
        <v>0</v>
      </c>
      <c r="C81" s="8">
        <f t="shared" si="8"/>
        <v>0</v>
      </c>
      <c r="D81" s="8">
        <f t="shared" si="8"/>
        <v>0</v>
      </c>
      <c r="E81" s="8">
        <f t="shared" si="8"/>
        <v>0</v>
      </c>
      <c r="F81" s="8">
        <f t="shared" si="8"/>
        <v>0</v>
      </c>
      <c r="G81" s="8">
        <f t="shared" si="8"/>
        <v>0</v>
      </c>
      <c r="H81" s="8">
        <f t="shared" si="8"/>
        <v>0</v>
      </c>
      <c r="I81" s="8">
        <f t="shared" si="8"/>
        <v>0</v>
      </c>
      <c r="J81" s="8">
        <f t="shared" si="8"/>
        <v>0</v>
      </c>
      <c r="K81" s="8">
        <f t="shared" si="8"/>
        <v>0</v>
      </c>
      <c r="L81" s="8">
        <f t="shared" si="8"/>
        <v>0</v>
      </c>
      <c r="M81" s="8">
        <f t="shared" si="8"/>
        <v>0</v>
      </c>
      <c r="N81" s="8">
        <f t="shared" si="8"/>
        <v>0</v>
      </c>
      <c r="O81" s="8">
        <f t="shared" si="8"/>
        <v>0</v>
      </c>
      <c r="P81" s="8">
        <f t="shared" si="8"/>
        <v>0</v>
      </c>
      <c r="Q81" s="8">
        <f t="shared" si="8"/>
        <v>0</v>
      </c>
      <c r="R81" s="8">
        <f t="shared" si="8"/>
        <v>0</v>
      </c>
      <c r="S81" s="8">
        <f t="shared" si="8"/>
        <v>0</v>
      </c>
      <c r="T81" s="8">
        <f t="shared" si="8"/>
        <v>0</v>
      </c>
      <c r="U81" s="8">
        <f t="shared" si="8"/>
        <v>0</v>
      </c>
    </row>
    <row r="82" spans="1:21" x14ac:dyDescent="0.2">
      <c r="A82" s="8">
        <v>50</v>
      </c>
      <c r="B82" s="8">
        <f t="shared" si="9"/>
        <v>0</v>
      </c>
      <c r="C82" s="8">
        <f t="shared" si="8"/>
        <v>0</v>
      </c>
      <c r="D82" s="8">
        <f t="shared" si="8"/>
        <v>0</v>
      </c>
      <c r="E82" s="8">
        <f t="shared" si="8"/>
        <v>0</v>
      </c>
      <c r="F82" s="8">
        <f t="shared" si="8"/>
        <v>0</v>
      </c>
      <c r="G82" s="8">
        <f t="shared" si="8"/>
        <v>0</v>
      </c>
      <c r="H82" s="8">
        <f t="shared" si="8"/>
        <v>0</v>
      </c>
      <c r="I82" s="8">
        <f t="shared" si="8"/>
        <v>0</v>
      </c>
      <c r="J82" s="8">
        <f t="shared" si="8"/>
        <v>0</v>
      </c>
      <c r="K82" s="8">
        <f t="shared" si="8"/>
        <v>0</v>
      </c>
      <c r="L82" s="8">
        <f t="shared" si="8"/>
        <v>0</v>
      </c>
      <c r="M82" s="8">
        <f t="shared" si="8"/>
        <v>0</v>
      </c>
      <c r="N82" s="8">
        <f t="shared" si="8"/>
        <v>0</v>
      </c>
      <c r="O82" s="8">
        <f t="shared" si="8"/>
        <v>0</v>
      </c>
      <c r="P82" s="8">
        <f t="shared" si="8"/>
        <v>0</v>
      </c>
      <c r="Q82" s="8">
        <f t="shared" si="8"/>
        <v>0</v>
      </c>
      <c r="R82" s="8">
        <f t="shared" si="8"/>
        <v>0</v>
      </c>
      <c r="S82" s="8">
        <f t="shared" si="8"/>
        <v>0</v>
      </c>
      <c r="T82" s="8">
        <f t="shared" si="8"/>
        <v>0</v>
      </c>
      <c r="U82" s="8">
        <f t="shared" si="8"/>
        <v>0</v>
      </c>
    </row>
    <row r="83" spans="1:21" x14ac:dyDescent="0.2">
      <c r="A83" s="8">
        <v>51</v>
      </c>
      <c r="B83" s="8">
        <f t="shared" si="9"/>
        <v>0</v>
      </c>
      <c r="C83" s="8">
        <f t="shared" si="8"/>
        <v>0</v>
      </c>
      <c r="D83" s="8">
        <f t="shared" si="8"/>
        <v>0</v>
      </c>
      <c r="E83" s="8">
        <f t="shared" si="8"/>
        <v>0</v>
      </c>
      <c r="F83" s="8">
        <f t="shared" si="8"/>
        <v>0</v>
      </c>
      <c r="G83" s="8">
        <f t="shared" si="8"/>
        <v>0</v>
      </c>
      <c r="H83" s="8">
        <f t="shared" si="8"/>
        <v>0</v>
      </c>
      <c r="I83" s="8">
        <f t="shared" si="8"/>
        <v>0</v>
      </c>
      <c r="J83" s="8">
        <f t="shared" si="8"/>
        <v>0</v>
      </c>
      <c r="K83" s="8">
        <f t="shared" si="8"/>
        <v>0</v>
      </c>
      <c r="L83" s="8">
        <f t="shared" si="8"/>
        <v>0</v>
      </c>
      <c r="M83" s="8">
        <f t="shared" si="8"/>
        <v>0</v>
      </c>
      <c r="N83" s="8">
        <f t="shared" si="8"/>
        <v>0</v>
      </c>
      <c r="O83" s="8">
        <f t="shared" si="8"/>
        <v>0</v>
      </c>
      <c r="P83" s="8">
        <f t="shared" si="8"/>
        <v>0</v>
      </c>
      <c r="Q83" s="8">
        <f t="shared" si="8"/>
        <v>0</v>
      </c>
      <c r="R83" s="8">
        <f t="shared" si="8"/>
        <v>0</v>
      </c>
      <c r="S83" s="8">
        <f t="shared" si="8"/>
        <v>0</v>
      </c>
      <c r="T83" s="8">
        <f t="shared" si="8"/>
        <v>0</v>
      </c>
      <c r="U83" s="8">
        <f t="shared" si="8"/>
        <v>0</v>
      </c>
    </row>
    <row r="84" spans="1:21" x14ac:dyDescent="0.2">
      <c r="A84" s="8">
        <v>52</v>
      </c>
      <c r="B84" s="8">
        <f t="shared" si="9"/>
        <v>0</v>
      </c>
      <c r="C84" s="8">
        <f t="shared" si="8"/>
        <v>0</v>
      </c>
      <c r="D84" s="8">
        <f t="shared" si="8"/>
        <v>0</v>
      </c>
      <c r="E84" s="8">
        <f t="shared" si="8"/>
        <v>0</v>
      </c>
      <c r="F84" s="8">
        <f t="shared" si="8"/>
        <v>0</v>
      </c>
      <c r="G84" s="8">
        <f t="shared" si="8"/>
        <v>0</v>
      </c>
      <c r="H84" s="8">
        <f t="shared" si="8"/>
        <v>0</v>
      </c>
      <c r="I84" s="8">
        <f t="shared" si="8"/>
        <v>0</v>
      </c>
      <c r="J84" s="8">
        <f t="shared" si="8"/>
        <v>0</v>
      </c>
      <c r="K84" s="8">
        <f t="shared" si="8"/>
        <v>0</v>
      </c>
      <c r="L84" s="8">
        <f t="shared" si="8"/>
        <v>0</v>
      </c>
      <c r="M84" s="8">
        <f t="shared" si="8"/>
        <v>0</v>
      </c>
      <c r="N84" s="8">
        <f t="shared" si="8"/>
        <v>0</v>
      </c>
      <c r="O84" s="8">
        <f t="shared" si="8"/>
        <v>0</v>
      </c>
      <c r="P84" s="8">
        <f t="shared" si="8"/>
        <v>0</v>
      </c>
      <c r="Q84" s="8">
        <f t="shared" si="8"/>
        <v>0</v>
      </c>
      <c r="R84" s="8">
        <f t="shared" si="8"/>
        <v>0</v>
      </c>
      <c r="S84" s="8">
        <f t="shared" si="8"/>
        <v>0</v>
      </c>
      <c r="T84" s="8">
        <f t="shared" si="8"/>
        <v>0</v>
      </c>
      <c r="U84" s="8">
        <f t="shared" si="8"/>
        <v>0</v>
      </c>
    </row>
    <row r="85" spans="1:21" x14ac:dyDescent="0.2">
      <c r="A85" s="8">
        <v>53</v>
      </c>
      <c r="B85" s="8">
        <f t="shared" si="9"/>
        <v>0</v>
      </c>
      <c r="C85" s="8">
        <f t="shared" si="8"/>
        <v>0</v>
      </c>
      <c r="D85" s="8">
        <f t="shared" si="8"/>
        <v>0</v>
      </c>
      <c r="E85" s="8">
        <f t="shared" si="8"/>
        <v>0</v>
      </c>
      <c r="F85" s="8">
        <f t="shared" si="8"/>
        <v>0</v>
      </c>
      <c r="G85" s="8">
        <f t="shared" si="8"/>
        <v>0</v>
      </c>
      <c r="H85" s="8">
        <f t="shared" si="8"/>
        <v>0</v>
      </c>
      <c r="I85" s="8">
        <f t="shared" si="8"/>
        <v>0</v>
      </c>
      <c r="J85" s="8">
        <f t="shared" si="8"/>
        <v>0</v>
      </c>
      <c r="K85" s="8">
        <f t="shared" si="8"/>
        <v>0</v>
      </c>
      <c r="L85" s="8">
        <f t="shared" si="8"/>
        <v>0</v>
      </c>
      <c r="M85" s="8">
        <f t="shared" si="8"/>
        <v>0</v>
      </c>
      <c r="N85" s="8">
        <f t="shared" si="8"/>
        <v>0</v>
      </c>
      <c r="O85" s="8">
        <f t="shared" si="8"/>
        <v>0</v>
      </c>
      <c r="P85" s="8">
        <f t="shared" si="8"/>
        <v>0</v>
      </c>
      <c r="Q85" s="8">
        <f t="shared" si="8"/>
        <v>0</v>
      </c>
      <c r="R85" s="8">
        <f t="shared" si="8"/>
        <v>0</v>
      </c>
      <c r="S85" s="8">
        <f t="shared" si="8"/>
        <v>0</v>
      </c>
      <c r="T85" s="8">
        <f t="shared" si="8"/>
        <v>0</v>
      </c>
      <c r="U85" s="8">
        <f t="shared" si="8"/>
        <v>0</v>
      </c>
    </row>
    <row r="88" spans="1:21" x14ac:dyDescent="0.2">
      <c r="A88" s="14" t="s">
        <v>129</v>
      </c>
      <c r="B88" s="11" t="s">
        <v>142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">
      <c r="A89" s="8">
        <v>40</v>
      </c>
      <c r="B89" s="17">
        <f>B72/$B$12</f>
        <v>0</v>
      </c>
      <c r="C89" s="17">
        <f t="shared" ref="C89:U102" si="10">C72/$B$12</f>
        <v>7.1111111111111111E-2</v>
      </c>
      <c r="D89" s="17">
        <f t="shared" si="10"/>
        <v>0.12444444444444444</v>
      </c>
      <c r="E89" s="17">
        <f t="shared" si="10"/>
        <v>8.8888888888888892E-2</v>
      </c>
      <c r="F89" s="17">
        <f t="shared" si="10"/>
        <v>7.5555555555555556E-2</v>
      </c>
      <c r="G89" s="17">
        <f t="shared" si="10"/>
        <v>7.5555555555555556E-2</v>
      </c>
      <c r="H89" s="17">
        <f t="shared" si="10"/>
        <v>4.148148148148148E-2</v>
      </c>
      <c r="I89" s="17">
        <f t="shared" si="10"/>
        <v>0.40444444444444444</v>
      </c>
      <c r="J89" s="17">
        <f t="shared" si="10"/>
        <v>6.5185185185185179E-2</v>
      </c>
      <c r="K89" s="17">
        <f t="shared" si="10"/>
        <v>6.3703703703703707E-2</v>
      </c>
      <c r="L89" s="17">
        <f t="shared" si="10"/>
        <v>1.9259259259259261E-2</v>
      </c>
      <c r="M89" s="17">
        <f t="shared" si="10"/>
        <v>0.12592592592592591</v>
      </c>
      <c r="N89" s="17">
        <f t="shared" si="10"/>
        <v>6.8148148148148152E-2</v>
      </c>
      <c r="O89" s="17">
        <f t="shared" si="10"/>
        <v>6.4444444444444443E-2</v>
      </c>
      <c r="P89" s="17">
        <f t="shared" si="10"/>
        <v>0.20666666666666667</v>
      </c>
      <c r="Q89" s="17">
        <f t="shared" si="10"/>
        <v>3.5555555555555556E-2</v>
      </c>
      <c r="R89" s="17">
        <f t="shared" si="10"/>
        <v>0.20222222222222222</v>
      </c>
      <c r="S89" s="17">
        <f t="shared" si="10"/>
        <v>0.33</v>
      </c>
      <c r="T89" s="17">
        <f t="shared" si="10"/>
        <v>3.6296296296296299E-2</v>
      </c>
      <c r="U89" s="17">
        <f t="shared" si="10"/>
        <v>9.555555555555556E-2</v>
      </c>
    </row>
    <row r="90" spans="1:21" x14ac:dyDescent="0.2">
      <c r="A90" s="8">
        <v>41</v>
      </c>
      <c r="B90" s="17">
        <f t="shared" ref="B90:Q102" si="11">B73/$B$12</f>
        <v>5.5555555555555558E-3</v>
      </c>
      <c r="C90" s="17">
        <f t="shared" si="11"/>
        <v>7.5555555555555556E-2</v>
      </c>
      <c r="D90" s="17">
        <f t="shared" si="11"/>
        <v>0.14222222222222222</v>
      </c>
      <c r="E90" s="17">
        <f t="shared" si="11"/>
        <v>0.10222222222222223</v>
      </c>
      <c r="F90" s="17">
        <f t="shared" si="11"/>
        <v>8.666666666666667E-2</v>
      </c>
      <c r="G90" s="17">
        <f t="shared" si="11"/>
        <v>6.0740740740740741E-2</v>
      </c>
      <c r="H90" s="17">
        <f t="shared" si="11"/>
        <v>4.8148148148148148E-2</v>
      </c>
      <c r="I90" s="17">
        <f t="shared" si="11"/>
        <v>0.41333333333333333</v>
      </c>
      <c r="J90" s="17">
        <f t="shared" si="11"/>
        <v>8.8888888888888892E-2</v>
      </c>
      <c r="K90" s="17">
        <f t="shared" si="11"/>
        <v>7.5555555555555556E-2</v>
      </c>
      <c r="L90" s="17">
        <f t="shared" si="11"/>
        <v>2.6666666666666668E-2</v>
      </c>
      <c r="M90" s="17">
        <f t="shared" si="11"/>
        <v>0.13333333333333333</v>
      </c>
      <c r="N90" s="17">
        <f t="shared" si="11"/>
        <v>7.5555555555555556E-2</v>
      </c>
      <c r="O90" s="17">
        <f t="shared" si="11"/>
        <v>0.1362962962962963</v>
      </c>
      <c r="P90" s="17">
        <f t="shared" si="11"/>
        <v>0.32666666666666666</v>
      </c>
      <c r="Q90" s="17">
        <f t="shared" si="11"/>
        <v>3.9259259259259258E-2</v>
      </c>
      <c r="R90" s="17">
        <f t="shared" si="10"/>
        <v>0.21333333333333335</v>
      </c>
      <c r="S90" s="17">
        <f t="shared" si="10"/>
        <v>0.33</v>
      </c>
      <c r="T90" s="17">
        <f t="shared" si="10"/>
        <v>0.04</v>
      </c>
      <c r="U90" s="17">
        <f t="shared" si="10"/>
        <v>9.8888888888888887E-2</v>
      </c>
    </row>
    <row r="91" spans="1:21" x14ac:dyDescent="0.2">
      <c r="A91" s="8">
        <v>42</v>
      </c>
      <c r="B91" s="17">
        <f t="shared" si="11"/>
        <v>4.4444444444444444E-3</v>
      </c>
      <c r="C91" s="17">
        <f t="shared" si="10"/>
        <v>7.4444444444444438E-2</v>
      </c>
      <c r="D91" s="17">
        <f t="shared" si="10"/>
        <v>0.13111111111111112</v>
      </c>
      <c r="E91" s="17">
        <f t="shared" si="10"/>
        <v>9.1111111111111115E-2</v>
      </c>
      <c r="F91" s="17">
        <f t="shared" si="10"/>
        <v>8.4444444444444447E-2</v>
      </c>
      <c r="G91" s="17">
        <f t="shared" si="10"/>
        <v>4.5925925925925926E-2</v>
      </c>
      <c r="H91" s="17">
        <f t="shared" si="10"/>
        <v>4.3703703703703703E-2</v>
      </c>
      <c r="I91" s="17">
        <f t="shared" si="10"/>
        <v>0.4177777777777778</v>
      </c>
      <c r="J91" s="17">
        <f t="shared" si="10"/>
        <v>8.2962962962962961E-2</v>
      </c>
      <c r="K91" s="17">
        <f t="shared" si="10"/>
        <v>6.8148148148148152E-2</v>
      </c>
      <c r="L91" s="17">
        <f t="shared" si="10"/>
        <v>3.4074074074074076E-2</v>
      </c>
      <c r="M91" s="17">
        <f t="shared" si="10"/>
        <v>0.28444444444444444</v>
      </c>
      <c r="N91" s="17">
        <f t="shared" si="10"/>
        <v>8.2962962962962961E-2</v>
      </c>
      <c r="O91" s="17">
        <f t="shared" si="10"/>
        <v>0.14370370370370369</v>
      </c>
      <c r="P91" s="17">
        <f t="shared" si="10"/>
        <v>0.32666666666666666</v>
      </c>
      <c r="Q91" s="17">
        <f t="shared" si="10"/>
        <v>4.296296296296296E-2</v>
      </c>
      <c r="R91" s="17">
        <f t="shared" si="10"/>
        <v>0.21555555555555556</v>
      </c>
      <c r="S91" s="17">
        <f t="shared" si="10"/>
        <v>0.33333333333333331</v>
      </c>
      <c r="T91" s="17">
        <f t="shared" si="10"/>
        <v>4.3703703703703703E-2</v>
      </c>
      <c r="U91" s="17">
        <f t="shared" si="10"/>
        <v>0.1</v>
      </c>
    </row>
    <row r="92" spans="1:21" x14ac:dyDescent="0.2">
      <c r="A92" s="8">
        <v>43</v>
      </c>
      <c r="B92" s="17">
        <f t="shared" si="11"/>
        <v>1.2222222222222223E-2</v>
      </c>
      <c r="C92" s="17">
        <f t="shared" si="10"/>
        <v>7.3333333333333334E-2</v>
      </c>
      <c r="D92" s="17">
        <f t="shared" si="10"/>
        <v>0.13777777777777778</v>
      </c>
      <c r="E92" s="17">
        <f t="shared" si="10"/>
        <v>0.10888888888888888</v>
      </c>
      <c r="F92" s="17">
        <f t="shared" si="10"/>
        <v>8.2222222222222224E-2</v>
      </c>
      <c r="G92" s="17">
        <f t="shared" si="10"/>
        <v>3.111111111111111E-2</v>
      </c>
      <c r="H92" s="17">
        <f t="shared" si="10"/>
        <v>4.6666666666666669E-2</v>
      </c>
      <c r="I92" s="17">
        <f t="shared" si="10"/>
        <v>0.42666666666666669</v>
      </c>
      <c r="J92" s="17">
        <f t="shared" si="10"/>
        <v>8.5925925925925919E-2</v>
      </c>
      <c r="K92" s="17">
        <f t="shared" si="10"/>
        <v>7.2592592592592597E-2</v>
      </c>
      <c r="L92" s="17">
        <f t="shared" si="10"/>
        <v>4.148148148148148E-2</v>
      </c>
      <c r="M92" s="17">
        <f t="shared" si="10"/>
        <v>0.28444444444444444</v>
      </c>
      <c r="N92" s="17">
        <f t="shared" si="10"/>
        <v>9.0370370370370365E-2</v>
      </c>
      <c r="O92" s="17">
        <f t="shared" si="10"/>
        <v>0.21777777777777776</v>
      </c>
      <c r="P92" s="17">
        <f t="shared" si="10"/>
        <v>0.32666666666666666</v>
      </c>
      <c r="Q92" s="17">
        <f t="shared" si="10"/>
        <v>4.6666666666666669E-2</v>
      </c>
      <c r="R92" s="17">
        <f t="shared" si="10"/>
        <v>0.21555555555555556</v>
      </c>
      <c r="S92" s="17">
        <f t="shared" si="10"/>
        <v>0.33333333333333331</v>
      </c>
      <c r="T92" s="17">
        <f t="shared" si="10"/>
        <v>4.7407407407407405E-2</v>
      </c>
      <c r="U92" s="17">
        <f t="shared" si="10"/>
        <v>0.20666666666666667</v>
      </c>
    </row>
    <row r="93" spans="1:21" x14ac:dyDescent="0.2">
      <c r="A93" s="8">
        <v>44</v>
      </c>
      <c r="B93" s="17">
        <f t="shared" si="11"/>
        <v>5.1111111111111114E-2</v>
      </c>
      <c r="C93" s="17">
        <f t="shared" si="10"/>
        <v>7.2222222222222215E-2</v>
      </c>
      <c r="D93" s="17">
        <f t="shared" si="10"/>
        <v>0.13555555555555557</v>
      </c>
      <c r="E93" s="17">
        <f t="shared" si="10"/>
        <v>9.555555555555556E-2</v>
      </c>
      <c r="F93" s="17">
        <f t="shared" si="10"/>
        <v>0.11333333333333333</v>
      </c>
      <c r="G93" s="17">
        <f t="shared" si="10"/>
        <v>2.9629629629629628E-3</v>
      </c>
      <c r="H93" s="17">
        <f t="shared" si="10"/>
        <v>4.5925925925925926E-2</v>
      </c>
      <c r="I93" s="17">
        <f t="shared" si="10"/>
        <v>0.66</v>
      </c>
      <c r="J93" s="17">
        <f t="shared" si="10"/>
        <v>8.4444444444444447E-2</v>
      </c>
      <c r="K93" s="17">
        <f t="shared" si="10"/>
        <v>7.1111111111111111E-2</v>
      </c>
      <c r="L93" s="17">
        <f t="shared" si="10"/>
        <v>4.8888888888888891E-2</v>
      </c>
      <c r="M93" s="17">
        <f t="shared" si="10"/>
        <v>0.28740740740740739</v>
      </c>
      <c r="N93" s="17">
        <f t="shared" si="10"/>
        <v>9.7777777777777783E-2</v>
      </c>
      <c r="O93" s="17">
        <f t="shared" si="10"/>
        <v>0.22</v>
      </c>
      <c r="P93" s="17">
        <f t="shared" si="10"/>
        <v>0.33</v>
      </c>
      <c r="Q93" s="17">
        <f t="shared" si="10"/>
        <v>5.0370370370370371E-2</v>
      </c>
      <c r="R93" s="17">
        <f t="shared" si="10"/>
        <v>0.21555555555555556</v>
      </c>
      <c r="S93" s="17">
        <f t="shared" si="10"/>
        <v>0.33333333333333331</v>
      </c>
      <c r="T93" s="17">
        <f t="shared" si="10"/>
        <v>5.1111111111111114E-2</v>
      </c>
      <c r="U93" s="17">
        <f t="shared" si="10"/>
        <v>0.20666666666666667</v>
      </c>
    </row>
    <row r="94" spans="1:21" x14ac:dyDescent="0.2">
      <c r="A94" s="8">
        <v>45</v>
      </c>
      <c r="B94" s="17">
        <f t="shared" si="11"/>
        <v>6.7777777777777784E-2</v>
      </c>
      <c r="C94" s="17">
        <f t="shared" si="10"/>
        <v>0.09</v>
      </c>
      <c r="D94" s="17">
        <f t="shared" si="10"/>
        <v>0.15333333333333332</v>
      </c>
      <c r="E94" s="17">
        <f t="shared" si="10"/>
        <v>0.11333333333333333</v>
      </c>
      <c r="F94" s="17">
        <f t="shared" si="10"/>
        <v>0.10222222222222223</v>
      </c>
      <c r="G94" s="17">
        <f t="shared" si="10"/>
        <v>0</v>
      </c>
      <c r="H94" s="17">
        <f t="shared" si="10"/>
        <v>4.5185185185185182E-2</v>
      </c>
      <c r="I94" s="17">
        <f t="shared" si="10"/>
        <v>0.66666666666666663</v>
      </c>
      <c r="J94" s="17">
        <f t="shared" si="10"/>
        <v>8.2962962962962961E-2</v>
      </c>
      <c r="K94" s="17">
        <f t="shared" si="10"/>
        <v>6.9629629629629625E-2</v>
      </c>
      <c r="L94" s="17">
        <f t="shared" si="10"/>
        <v>5.6296296296296296E-2</v>
      </c>
      <c r="M94" s="17">
        <f t="shared" si="10"/>
        <v>0.28740740740740739</v>
      </c>
      <c r="N94" s="17">
        <f t="shared" si="10"/>
        <v>0.10518518518518519</v>
      </c>
      <c r="O94" s="17">
        <f t="shared" si="10"/>
        <v>0.22</v>
      </c>
      <c r="P94" s="17">
        <f t="shared" si="10"/>
        <v>0.33333333333333331</v>
      </c>
      <c r="Q94" s="17">
        <f t="shared" si="10"/>
        <v>5.4074074074074073E-2</v>
      </c>
      <c r="R94" s="17">
        <f t="shared" si="10"/>
        <v>0.32666666666666666</v>
      </c>
      <c r="S94" s="17">
        <f t="shared" si="10"/>
        <v>0.33333333333333331</v>
      </c>
      <c r="T94" s="17">
        <f t="shared" si="10"/>
        <v>5.4814814814814816E-2</v>
      </c>
      <c r="U94" s="17">
        <f t="shared" si="10"/>
        <v>0.2088888888888889</v>
      </c>
    </row>
    <row r="95" spans="1:21" x14ac:dyDescent="0.2">
      <c r="A95" s="8">
        <v>46</v>
      </c>
      <c r="B95" s="17">
        <f t="shared" si="11"/>
        <v>0</v>
      </c>
      <c r="C95" s="17">
        <f t="shared" si="10"/>
        <v>0</v>
      </c>
      <c r="D95" s="17">
        <f t="shared" si="10"/>
        <v>0</v>
      </c>
      <c r="E95" s="17">
        <f t="shared" si="10"/>
        <v>0</v>
      </c>
      <c r="F95" s="17">
        <f t="shared" si="10"/>
        <v>0</v>
      </c>
      <c r="G95" s="17">
        <f t="shared" si="10"/>
        <v>0</v>
      </c>
      <c r="H95" s="17">
        <f t="shared" si="10"/>
        <v>0</v>
      </c>
      <c r="I95" s="17">
        <f t="shared" si="10"/>
        <v>0</v>
      </c>
      <c r="J95" s="17">
        <f t="shared" si="10"/>
        <v>0</v>
      </c>
      <c r="K95" s="17">
        <f t="shared" si="10"/>
        <v>0</v>
      </c>
      <c r="L95" s="17">
        <f t="shared" si="10"/>
        <v>0</v>
      </c>
      <c r="M95" s="17">
        <f t="shared" si="10"/>
        <v>0</v>
      </c>
      <c r="N95" s="17">
        <f t="shared" si="10"/>
        <v>0</v>
      </c>
      <c r="O95" s="17">
        <f t="shared" si="10"/>
        <v>0</v>
      </c>
      <c r="P95" s="17">
        <f t="shared" si="10"/>
        <v>0</v>
      </c>
      <c r="Q95" s="17">
        <f t="shared" si="10"/>
        <v>0</v>
      </c>
      <c r="R95" s="17">
        <f t="shared" si="10"/>
        <v>0</v>
      </c>
      <c r="S95" s="17">
        <f t="shared" si="10"/>
        <v>0</v>
      </c>
      <c r="T95" s="17">
        <f t="shared" si="10"/>
        <v>0</v>
      </c>
      <c r="U95" s="17">
        <f t="shared" si="10"/>
        <v>0</v>
      </c>
    </row>
    <row r="96" spans="1:21" x14ac:dyDescent="0.2">
      <c r="A96" s="8">
        <v>47</v>
      </c>
      <c r="B96" s="17">
        <f t="shared" si="11"/>
        <v>0</v>
      </c>
      <c r="C96" s="17">
        <f t="shared" si="10"/>
        <v>0</v>
      </c>
      <c r="D96" s="17">
        <f t="shared" si="10"/>
        <v>0</v>
      </c>
      <c r="E96" s="17">
        <f t="shared" si="10"/>
        <v>0</v>
      </c>
      <c r="F96" s="17">
        <f t="shared" si="10"/>
        <v>0</v>
      </c>
      <c r="G96" s="17">
        <f t="shared" si="10"/>
        <v>0</v>
      </c>
      <c r="H96" s="17">
        <f t="shared" si="10"/>
        <v>0</v>
      </c>
      <c r="I96" s="17">
        <f t="shared" si="10"/>
        <v>0</v>
      </c>
      <c r="J96" s="17">
        <f t="shared" si="10"/>
        <v>0</v>
      </c>
      <c r="K96" s="17">
        <f t="shared" si="10"/>
        <v>0</v>
      </c>
      <c r="L96" s="17">
        <f t="shared" si="10"/>
        <v>0</v>
      </c>
      <c r="M96" s="17">
        <f t="shared" si="10"/>
        <v>0</v>
      </c>
      <c r="N96" s="17">
        <f t="shared" si="10"/>
        <v>0</v>
      </c>
      <c r="O96" s="17">
        <f t="shared" si="10"/>
        <v>0</v>
      </c>
      <c r="P96" s="17">
        <f t="shared" si="10"/>
        <v>0</v>
      </c>
      <c r="Q96" s="17">
        <f t="shared" si="10"/>
        <v>0</v>
      </c>
      <c r="R96" s="17">
        <f t="shared" si="10"/>
        <v>0</v>
      </c>
      <c r="S96" s="17">
        <f t="shared" si="10"/>
        <v>0</v>
      </c>
      <c r="T96" s="17">
        <f t="shared" si="10"/>
        <v>0</v>
      </c>
      <c r="U96" s="17">
        <f t="shared" si="10"/>
        <v>0</v>
      </c>
    </row>
    <row r="97" spans="1:21" x14ac:dyDescent="0.2">
      <c r="A97" s="8">
        <v>48</v>
      </c>
      <c r="B97" s="17">
        <f t="shared" si="11"/>
        <v>0</v>
      </c>
      <c r="C97" s="17">
        <f t="shared" si="10"/>
        <v>0</v>
      </c>
      <c r="D97" s="17">
        <f t="shared" si="10"/>
        <v>0</v>
      </c>
      <c r="E97" s="17">
        <f t="shared" si="10"/>
        <v>0</v>
      </c>
      <c r="F97" s="17">
        <f t="shared" si="10"/>
        <v>0</v>
      </c>
      <c r="G97" s="17">
        <f t="shared" si="10"/>
        <v>0</v>
      </c>
      <c r="H97" s="17">
        <f t="shared" si="10"/>
        <v>0</v>
      </c>
      <c r="I97" s="17">
        <f t="shared" si="10"/>
        <v>0</v>
      </c>
      <c r="J97" s="17">
        <f t="shared" si="10"/>
        <v>0</v>
      </c>
      <c r="K97" s="17">
        <f t="shared" si="10"/>
        <v>0</v>
      </c>
      <c r="L97" s="17">
        <f t="shared" si="10"/>
        <v>0</v>
      </c>
      <c r="M97" s="17">
        <f t="shared" si="10"/>
        <v>0</v>
      </c>
      <c r="N97" s="17">
        <f t="shared" si="10"/>
        <v>0</v>
      </c>
      <c r="O97" s="17">
        <f t="shared" si="10"/>
        <v>0</v>
      </c>
      <c r="P97" s="17">
        <f t="shared" si="10"/>
        <v>0</v>
      </c>
      <c r="Q97" s="17">
        <f t="shared" si="10"/>
        <v>0</v>
      </c>
      <c r="R97" s="17">
        <f t="shared" si="10"/>
        <v>0</v>
      </c>
      <c r="S97" s="17">
        <f t="shared" si="10"/>
        <v>0</v>
      </c>
      <c r="T97" s="17">
        <f t="shared" si="10"/>
        <v>0</v>
      </c>
      <c r="U97" s="17">
        <f t="shared" si="10"/>
        <v>0</v>
      </c>
    </row>
    <row r="98" spans="1:21" x14ac:dyDescent="0.2">
      <c r="A98" s="8">
        <v>49</v>
      </c>
      <c r="B98" s="17">
        <f t="shared" si="11"/>
        <v>0</v>
      </c>
      <c r="C98" s="17">
        <f t="shared" si="10"/>
        <v>0</v>
      </c>
      <c r="D98" s="17">
        <f t="shared" si="10"/>
        <v>0</v>
      </c>
      <c r="E98" s="17">
        <f t="shared" si="10"/>
        <v>0</v>
      </c>
      <c r="F98" s="17">
        <f t="shared" si="10"/>
        <v>0</v>
      </c>
      <c r="G98" s="17">
        <f t="shared" si="10"/>
        <v>0</v>
      </c>
      <c r="H98" s="17">
        <f t="shared" si="10"/>
        <v>0</v>
      </c>
      <c r="I98" s="17">
        <f t="shared" si="10"/>
        <v>0</v>
      </c>
      <c r="J98" s="17">
        <f t="shared" si="10"/>
        <v>0</v>
      </c>
      <c r="K98" s="17">
        <f t="shared" si="10"/>
        <v>0</v>
      </c>
      <c r="L98" s="17">
        <f t="shared" si="10"/>
        <v>0</v>
      </c>
      <c r="M98" s="17">
        <f t="shared" si="10"/>
        <v>0</v>
      </c>
      <c r="N98" s="17">
        <f t="shared" si="10"/>
        <v>0</v>
      </c>
      <c r="O98" s="17">
        <f t="shared" si="10"/>
        <v>0</v>
      </c>
      <c r="P98" s="17">
        <f t="shared" si="10"/>
        <v>0</v>
      </c>
      <c r="Q98" s="17">
        <f t="shared" si="10"/>
        <v>0</v>
      </c>
      <c r="R98" s="17">
        <f t="shared" si="10"/>
        <v>0</v>
      </c>
      <c r="S98" s="17">
        <f t="shared" si="10"/>
        <v>0</v>
      </c>
      <c r="T98" s="17">
        <f t="shared" si="10"/>
        <v>0</v>
      </c>
      <c r="U98" s="17">
        <f t="shared" si="10"/>
        <v>0</v>
      </c>
    </row>
    <row r="99" spans="1:21" x14ac:dyDescent="0.2">
      <c r="A99" s="8">
        <v>50</v>
      </c>
      <c r="B99" s="17">
        <f t="shared" si="11"/>
        <v>0</v>
      </c>
      <c r="C99" s="17">
        <f t="shared" si="10"/>
        <v>0</v>
      </c>
      <c r="D99" s="17">
        <f t="shared" si="10"/>
        <v>0</v>
      </c>
      <c r="E99" s="17">
        <f t="shared" si="10"/>
        <v>0</v>
      </c>
      <c r="F99" s="17">
        <f t="shared" si="10"/>
        <v>0</v>
      </c>
      <c r="G99" s="17">
        <f t="shared" si="10"/>
        <v>0</v>
      </c>
      <c r="H99" s="17">
        <f t="shared" si="10"/>
        <v>0</v>
      </c>
      <c r="I99" s="17">
        <f t="shared" si="10"/>
        <v>0</v>
      </c>
      <c r="J99" s="17">
        <f t="shared" si="10"/>
        <v>0</v>
      </c>
      <c r="K99" s="17">
        <f t="shared" si="10"/>
        <v>0</v>
      </c>
      <c r="L99" s="17">
        <f t="shared" si="10"/>
        <v>0</v>
      </c>
      <c r="M99" s="17">
        <f t="shared" si="10"/>
        <v>0</v>
      </c>
      <c r="N99" s="17">
        <f t="shared" si="10"/>
        <v>0</v>
      </c>
      <c r="O99" s="17">
        <f t="shared" si="10"/>
        <v>0</v>
      </c>
      <c r="P99" s="17">
        <f t="shared" si="10"/>
        <v>0</v>
      </c>
      <c r="Q99" s="17">
        <f t="shared" si="10"/>
        <v>0</v>
      </c>
      <c r="R99" s="17">
        <f t="shared" si="10"/>
        <v>0</v>
      </c>
      <c r="S99" s="17">
        <f t="shared" si="10"/>
        <v>0</v>
      </c>
      <c r="T99" s="17">
        <f t="shared" si="10"/>
        <v>0</v>
      </c>
      <c r="U99" s="17">
        <f t="shared" si="10"/>
        <v>0</v>
      </c>
    </row>
    <row r="100" spans="1:21" x14ac:dyDescent="0.2">
      <c r="A100" s="8">
        <v>51</v>
      </c>
      <c r="B100" s="17">
        <f t="shared" si="11"/>
        <v>0</v>
      </c>
      <c r="C100" s="17">
        <f t="shared" si="10"/>
        <v>0</v>
      </c>
      <c r="D100" s="17">
        <f t="shared" si="10"/>
        <v>0</v>
      </c>
      <c r="E100" s="17">
        <f t="shared" si="10"/>
        <v>0</v>
      </c>
      <c r="F100" s="17">
        <f t="shared" si="10"/>
        <v>0</v>
      </c>
      <c r="G100" s="17">
        <f t="shared" si="10"/>
        <v>0</v>
      </c>
      <c r="H100" s="17">
        <f t="shared" si="10"/>
        <v>0</v>
      </c>
      <c r="I100" s="17">
        <f t="shared" si="10"/>
        <v>0</v>
      </c>
      <c r="J100" s="17">
        <f t="shared" si="10"/>
        <v>0</v>
      </c>
      <c r="K100" s="17">
        <f t="shared" si="10"/>
        <v>0</v>
      </c>
      <c r="L100" s="17">
        <f t="shared" si="10"/>
        <v>0</v>
      </c>
      <c r="M100" s="17">
        <f t="shared" si="10"/>
        <v>0</v>
      </c>
      <c r="N100" s="17">
        <f t="shared" si="10"/>
        <v>0</v>
      </c>
      <c r="O100" s="17">
        <f t="shared" si="10"/>
        <v>0</v>
      </c>
      <c r="P100" s="17">
        <f t="shared" si="10"/>
        <v>0</v>
      </c>
      <c r="Q100" s="17">
        <f t="shared" si="10"/>
        <v>0</v>
      </c>
      <c r="R100" s="17">
        <f t="shared" si="10"/>
        <v>0</v>
      </c>
      <c r="S100" s="17">
        <f t="shared" si="10"/>
        <v>0</v>
      </c>
      <c r="T100" s="17">
        <f t="shared" si="10"/>
        <v>0</v>
      </c>
      <c r="U100" s="17">
        <f t="shared" si="10"/>
        <v>0</v>
      </c>
    </row>
    <row r="101" spans="1:21" x14ac:dyDescent="0.2">
      <c r="A101" s="8">
        <v>52</v>
      </c>
      <c r="B101" s="17">
        <f t="shared" si="11"/>
        <v>0</v>
      </c>
      <c r="C101" s="17">
        <f t="shared" si="10"/>
        <v>0</v>
      </c>
      <c r="D101" s="17">
        <f t="shared" si="10"/>
        <v>0</v>
      </c>
      <c r="E101" s="17">
        <f t="shared" si="10"/>
        <v>0</v>
      </c>
      <c r="F101" s="17">
        <f t="shared" si="10"/>
        <v>0</v>
      </c>
      <c r="G101" s="17">
        <f t="shared" si="10"/>
        <v>0</v>
      </c>
      <c r="H101" s="17">
        <f t="shared" si="10"/>
        <v>0</v>
      </c>
      <c r="I101" s="17">
        <f t="shared" si="10"/>
        <v>0</v>
      </c>
      <c r="J101" s="17">
        <f t="shared" si="10"/>
        <v>0</v>
      </c>
      <c r="K101" s="17">
        <f t="shared" si="10"/>
        <v>0</v>
      </c>
      <c r="L101" s="17">
        <f t="shared" si="10"/>
        <v>0</v>
      </c>
      <c r="M101" s="17">
        <f t="shared" si="10"/>
        <v>0</v>
      </c>
      <c r="N101" s="17">
        <f t="shared" si="10"/>
        <v>0</v>
      </c>
      <c r="O101" s="17">
        <f t="shared" si="10"/>
        <v>0</v>
      </c>
      <c r="P101" s="17">
        <f t="shared" si="10"/>
        <v>0</v>
      </c>
      <c r="Q101" s="17">
        <f t="shared" si="10"/>
        <v>0</v>
      </c>
      <c r="R101" s="17">
        <f t="shared" si="10"/>
        <v>0</v>
      </c>
      <c r="S101" s="17">
        <f t="shared" si="10"/>
        <v>0</v>
      </c>
      <c r="T101" s="17">
        <f t="shared" si="10"/>
        <v>0</v>
      </c>
      <c r="U101" s="17">
        <f t="shared" si="10"/>
        <v>0</v>
      </c>
    </row>
    <row r="102" spans="1:21" x14ac:dyDescent="0.2">
      <c r="A102" s="8">
        <v>53</v>
      </c>
      <c r="B102" s="17">
        <f t="shared" si="11"/>
        <v>0</v>
      </c>
      <c r="C102" s="17">
        <f t="shared" si="10"/>
        <v>0</v>
      </c>
      <c r="D102" s="17">
        <f t="shared" si="10"/>
        <v>0</v>
      </c>
      <c r="E102" s="17">
        <f t="shared" si="10"/>
        <v>0</v>
      </c>
      <c r="F102" s="17">
        <f t="shared" si="10"/>
        <v>0</v>
      </c>
      <c r="G102" s="17">
        <f t="shared" si="10"/>
        <v>0</v>
      </c>
      <c r="H102" s="17">
        <f t="shared" si="10"/>
        <v>0</v>
      </c>
      <c r="I102" s="17">
        <f t="shared" si="10"/>
        <v>0</v>
      </c>
      <c r="J102" s="17">
        <f t="shared" si="10"/>
        <v>0</v>
      </c>
      <c r="K102" s="17">
        <f t="shared" si="10"/>
        <v>0</v>
      </c>
      <c r="L102" s="17">
        <f t="shared" si="10"/>
        <v>0</v>
      </c>
      <c r="M102" s="17">
        <f t="shared" si="10"/>
        <v>0</v>
      </c>
      <c r="N102" s="17">
        <f t="shared" si="10"/>
        <v>0</v>
      </c>
      <c r="O102" s="17">
        <f t="shared" si="10"/>
        <v>0</v>
      </c>
      <c r="P102" s="17">
        <f t="shared" si="10"/>
        <v>0</v>
      </c>
      <c r="Q102" s="17">
        <f t="shared" si="10"/>
        <v>0</v>
      </c>
      <c r="R102" s="17">
        <f t="shared" si="10"/>
        <v>0</v>
      </c>
      <c r="S102" s="17">
        <f t="shared" si="10"/>
        <v>0</v>
      </c>
      <c r="T102" s="17">
        <f t="shared" si="10"/>
        <v>0</v>
      </c>
      <c r="U102" s="17">
        <f t="shared" si="10"/>
        <v>0</v>
      </c>
    </row>
    <row r="105" spans="1:21" x14ac:dyDescent="0.2">
      <c r="A105" s="14" t="s">
        <v>129</v>
      </c>
      <c r="B105" s="11" t="s">
        <v>140</v>
      </c>
    </row>
    <row r="106" spans="1:21" x14ac:dyDescent="0.2">
      <c r="A106" s="8">
        <v>40</v>
      </c>
      <c r="B106" s="18">
        <f>SUM(B89:U89)/COUNT(B89:U89)</f>
        <v>0.10972222222222223</v>
      </c>
    </row>
    <row r="107" spans="1:21" x14ac:dyDescent="0.2">
      <c r="A107" s="8">
        <v>41</v>
      </c>
      <c r="B107" s="18">
        <f t="shared" ref="B107:B111" si="12">SUM(B90:U90)/COUNT(B90:U90)</f>
        <v>0.12594444444444444</v>
      </c>
    </row>
    <row r="108" spans="1:21" x14ac:dyDescent="0.2">
      <c r="A108" s="8">
        <v>42</v>
      </c>
      <c r="B108" s="18">
        <f t="shared" si="12"/>
        <v>0.13257407407407407</v>
      </c>
    </row>
    <row r="109" spans="1:21" x14ac:dyDescent="0.2">
      <c r="A109" s="8">
        <v>43</v>
      </c>
      <c r="B109" s="18">
        <f t="shared" si="12"/>
        <v>0.14438888888888893</v>
      </c>
    </row>
    <row r="110" spans="1:21" x14ac:dyDescent="0.2">
      <c r="A110" s="8">
        <v>44</v>
      </c>
      <c r="B110" s="18">
        <f t="shared" si="12"/>
        <v>0.15866666666666668</v>
      </c>
    </row>
    <row r="111" spans="1:21" x14ac:dyDescent="0.2">
      <c r="A111" s="8">
        <v>45</v>
      </c>
      <c r="B111" s="18">
        <f t="shared" si="12"/>
        <v>0.16855555555555557</v>
      </c>
    </row>
    <row r="112" spans="1:21" x14ac:dyDescent="0.2">
      <c r="A112" s="8">
        <v>46</v>
      </c>
      <c r="B112" s="18"/>
    </row>
    <row r="113" spans="1:2" x14ac:dyDescent="0.2">
      <c r="A113" s="8">
        <v>47</v>
      </c>
      <c r="B113" s="18"/>
    </row>
    <row r="114" spans="1:2" x14ac:dyDescent="0.2">
      <c r="A114" s="8">
        <v>48</v>
      </c>
      <c r="B114" s="18"/>
    </row>
    <row r="115" spans="1:2" x14ac:dyDescent="0.2">
      <c r="A115" s="8">
        <v>49</v>
      </c>
      <c r="B115" s="18"/>
    </row>
    <row r="116" spans="1:2" x14ac:dyDescent="0.2">
      <c r="A116" s="8">
        <v>50</v>
      </c>
      <c r="B116" s="18"/>
    </row>
    <row r="117" spans="1:2" x14ac:dyDescent="0.2">
      <c r="A117" s="8">
        <v>51</v>
      </c>
      <c r="B117" s="18"/>
    </row>
    <row r="118" spans="1:2" x14ac:dyDescent="0.2">
      <c r="A118" s="8">
        <v>52</v>
      </c>
      <c r="B118" s="18"/>
    </row>
    <row r="119" spans="1:2" x14ac:dyDescent="0.2">
      <c r="A119" s="8">
        <v>53</v>
      </c>
      <c r="B119" s="18"/>
    </row>
  </sheetData>
  <conditionalFormatting sqref="B35:U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U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U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U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U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30"/>
  <sheetViews>
    <sheetView topLeftCell="A2" workbookViewId="0">
      <selection activeCell="G7" sqref="G7"/>
    </sheetView>
  </sheetViews>
  <sheetFormatPr baseColWidth="10" defaultRowHeight="12.75" x14ac:dyDescent="0.2"/>
  <cols>
    <col min="1" max="1" width="11.5703125" customWidth="1"/>
    <col min="2" max="2" width="4.140625" bestFit="1" customWidth="1"/>
    <col min="3" max="3" width="6.140625" bestFit="1" customWidth="1"/>
    <col min="4" max="4" width="16.140625" bestFit="1" customWidth="1"/>
    <col min="5" max="5" width="15.7109375" bestFit="1" customWidth="1"/>
    <col min="6" max="6" width="14.5703125" bestFit="1" customWidth="1"/>
    <col min="7" max="7" width="14.42578125" bestFit="1" customWidth="1"/>
  </cols>
  <sheetData>
    <row r="1" spans="1:13" x14ac:dyDescent="0.2">
      <c r="A1" s="46" t="s">
        <v>200</v>
      </c>
      <c r="B1" s="46"/>
      <c r="C1" s="46"/>
      <c r="D1" s="46"/>
      <c r="E1" s="46"/>
      <c r="F1" s="46"/>
      <c r="G1" s="46"/>
      <c r="I1" s="46" t="s">
        <v>199</v>
      </c>
      <c r="J1" s="46"/>
      <c r="K1" s="46"/>
      <c r="L1" s="46"/>
      <c r="M1" s="46"/>
    </row>
    <row r="2" spans="1:13" x14ac:dyDescent="0.2">
      <c r="A2" s="1" t="s">
        <v>173</v>
      </c>
      <c r="B2" s="1" t="s">
        <v>129</v>
      </c>
      <c r="C2" s="1" t="s">
        <v>195</v>
      </c>
      <c r="D2" s="1" t="s">
        <v>196</v>
      </c>
      <c r="E2" s="1" t="s">
        <v>197</v>
      </c>
      <c r="F2" s="1" t="s">
        <v>198</v>
      </c>
      <c r="G2" s="1" t="s">
        <v>201</v>
      </c>
      <c r="I2" s="1" t="s">
        <v>173</v>
      </c>
      <c r="J2" s="1"/>
      <c r="K2" s="1" t="s">
        <v>195</v>
      </c>
      <c r="L2" s="1" t="s">
        <v>196</v>
      </c>
      <c r="M2" s="1" t="s">
        <v>197</v>
      </c>
    </row>
    <row r="3" spans="1:13" x14ac:dyDescent="0.2">
      <c r="A3" s="51">
        <f t="shared" ref="A3" si="0">A4-7</f>
        <v>44102</v>
      </c>
      <c r="B3">
        <f t="shared" ref="B3:B7" si="1">WEEKNUM(A3,2)</f>
        <v>40</v>
      </c>
      <c r="C3">
        <f t="shared" ref="C3" si="2">MONTH(A3)</f>
        <v>9</v>
      </c>
      <c r="D3" s="48">
        <v>18.884302325581395</v>
      </c>
      <c r="E3" s="49">
        <v>6.4122674412249961E-2</v>
      </c>
      <c r="F3" s="2">
        <f>'Rohdaten SEO Anteil Analytics'!C2</f>
        <v>18.96</v>
      </c>
      <c r="G3" s="53">
        <f>'Rohdaten SEO Anteil Analytics'!C2/'Rohdaten SEO Anteil Analytics'!B2</f>
        <v>0.10031746031746032</v>
      </c>
      <c r="I3" s="24">
        <v>44197</v>
      </c>
      <c r="K3">
        <f t="shared" ref="K3:K14" si="3">MONTH(I3)</f>
        <v>1</v>
      </c>
      <c r="L3" s="9">
        <f>'SEO Anteil Planwerte OM'!G26</f>
        <v>81.202500000000001</v>
      </c>
      <c r="M3" s="47">
        <f>'SEO Anteil Planwerte OM'!G26/('SEO Anteil Planwerte OM'!G2+'SEO Anteil Planwerte OM'!G14)</f>
        <v>6.4122674412249961E-2</v>
      </c>
    </row>
    <row r="4" spans="1:13" x14ac:dyDescent="0.2">
      <c r="A4" s="51">
        <f t="shared" ref="A4:A6" si="4">A5-7</f>
        <v>44109</v>
      </c>
      <c r="B4">
        <f t="shared" si="1"/>
        <v>41</v>
      </c>
      <c r="C4">
        <f t="shared" ref="C4:C7" si="5">MONTH(A4)</f>
        <v>10</v>
      </c>
      <c r="D4" s="48">
        <v>18.884302325581395</v>
      </c>
      <c r="E4" s="49">
        <v>6.4122674412249961E-2</v>
      </c>
      <c r="F4" s="2">
        <f>'Rohdaten SEO Anteil Analytics'!C3</f>
        <v>17.97</v>
      </c>
      <c r="G4" s="53">
        <f>'Rohdaten SEO Anteil Analytics'!C3/'Rohdaten SEO Anteil Analytics'!B3</f>
        <v>8.9402985074626865E-2</v>
      </c>
      <c r="I4" s="24">
        <v>44228</v>
      </c>
      <c r="K4">
        <f t="shared" si="3"/>
        <v>2</v>
      </c>
      <c r="L4" s="9">
        <f>'SEO Anteil Planwerte OM'!G27</f>
        <v>86.872500000000002</v>
      </c>
      <c r="M4" s="47">
        <f>'SEO Anteil Planwerte OM'!G27/('SEO Anteil Planwerte OM'!G3+'SEO Anteil Planwerte OM'!G15)</f>
        <v>6.4429839426283969E-2</v>
      </c>
    </row>
    <row r="5" spans="1:13" x14ac:dyDescent="0.2">
      <c r="A5" s="51">
        <f t="shared" si="4"/>
        <v>44116</v>
      </c>
      <c r="B5">
        <f t="shared" si="1"/>
        <v>42</v>
      </c>
      <c r="C5">
        <f t="shared" si="5"/>
        <v>10</v>
      </c>
      <c r="D5" s="48">
        <v>18.884302325581395</v>
      </c>
      <c r="E5" s="49">
        <v>6.4122674412249961E-2</v>
      </c>
      <c r="F5" s="2">
        <f>'Rohdaten SEO Anteil Analytics'!C4</f>
        <v>15.76</v>
      </c>
      <c r="G5" s="53">
        <f>'Rohdaten SEO Anteil Analytics'!C4/'Rohdaten SEO Anteil Analytics'!B4</f>
        <v>8.1658031088082894E-2</v>
      </c>
      <c r="I5" s="24">
        <v>44256</v>
      </c>
      <c r="K5">
        <f t="shared" si="3"/>
        <v>3</v>
      </c>
      <c r="L5" s="9">
        <f>'SEO Anteil Planwerte OM'!G28</f>
        <v>82.539000000000001</v>
      </c>
      <c r="M5" s="47">
        <f>'SEO Anteil Planwerte OM'!G28/('SEO Anteil Planwerte OM'!G4+'SEO Anteil Planwerte OM'!G16)</f>
        <v>6.4198605446340387E-2</v>
      </c>
    </row>
    <row r="6" spans="1:13" x14ac:dyDescent="0.2">
      <c r="A6" s="51">
        <f t="shared" si="4"/>
        <v>44123</v>
      </c>
      <c r="B6">
        <f t="shared" si="1"/>
        <v>43</v>
      </c>
      <c r="C6">
        <f t="shared" si="5"/>
        <v>10</v>
      </c>
      <c r="D6" s="48">
        <v>18.884302325581395</v>
      </c>
      <c r="E6" s="49">
        <v>6.4122674412249961E-2</v>
      </c>
      <c r="F6" s="2">
        <f>'Rohdaten SEO Anteil Analytics'!C5</f>
        <v>11.1</v>
      </c>
      <c r="G6" s="53">
        <f>'Rohdaten SEO Anteil Analytics'!C5/'Rohdaten SEO Anteil Analytics'!B5</f>
        <v>6.8098159509202449E-2</v>
      </c>
      <c r="I6" s="24">
        <v>44287</v>
      </c>
      <c r="K6">
        <f t="shared" si="3"/>
        <v>4</v>
      </c>
      <c r="L6" s="9">
        <f>'SEO Anteil Planwerte OM'!G29</f>
        <v>80.73</v>
      </c>
      <c r="M6" s="47">
        <f>'SEO Anteil Planwerte OM'!G29/('SEO Anteil Planwerte OM'!G5+'SEO Anteil Planwerte OM'!G17)</f>
        <v>6.4095272755584909E-2</v>
      </c>
    </row>
    <row r="7" spans="1:13" x14ac:dyDescent="0.2">
      <c r="A7" s="51">
        <f>A8-7</f>
        <v>44130</v>
      </c>
      <c r="B7">
        <f t="shared" si="1"/>
        <v>44</v>
      </c>
      <c r="C7">
        <f t="shared" si="5"/>
        <v>10</v>
      </c>
      <c r="D7" s="48">
        <v>18.884302325581395</v>
      </c>
      <c r="E7" s="49">
        <v>6.4122674412249961E-2</v>
      </c>
      <c r="F7" s="2">
        <f>'Rohdaten SEO Anteil Analytics'!C6</f>
        <v>19.350000000000001</v>
      </c>
      <c r="G7" s="53">
        <f>'Rohdaten SEO Anteil Analytics'!C6/'Rohdaten SEO Anteil Analytics'!B6</f>
        <v>9.0420560747663553E-2</v>
      </c>
      <c r="I7" s="24">
        <v>44317</v>
      </c>
      <c r="K7">
        <f t="shared" si="3"/>
        <v>5</v>
      </c>
      <c r="L7" s="9">
        <f>'SEO Anteil Planwerte OM'!G30</f>
        <v>86.926500000000004</v>
      </c>
      <c r="M7" s="47">
        <f>'SEO Anteil Planwerte OM'!G30/('SEO Anteil Planwerte OM'!G6+'SEO Anteil Planwerte OM'!G18)</f>
        <v>6.4432585382360769E-2</v>
      </c>
    </row>
    <row r="8" spans="1:13" x14ac:dyDescent="0.2">
      <c r="A8" s="24">
        <v>44137</v>
      </c>
      <c r="B8">
        <f t="shared" ref="B8:B68" si="6">WEEKNUM(A8,2)</f>
        <v>45</v>
      </c>
      <c r="C8">
        <f>MONTH(A8)</f>
        <v>11</v>
      </c>
      <c r="D8" s="48">
        <v>18.884302325581395</v>
      </c>
      <c r="E8" s="49">
        <v>6.4122674412249961E-2</v>
      </c>
      <c r="F8" s="2"/>
      <c r="G8" s="53"/>
      <c r="I8" s="24">
        <v>44348</v>
      </c>
      <c r="K8">
        <f t="shared" si="3"/>
        <v>6</v>
      </c>
      <c r="L8" s="9">
        <f>'SEO Anteil Planwerte OM'!G31</f>
        <v>125.29349999999999</v>
      </c>
      <c r="M8" s="47">
        <f>'SEO Anteil Planwerte OM'!G31/('SEO Anteil Planwerte OM'!G7+'SEO Anteil Planwerte OM'!G19)</f>
        <v>6.5814385510992543E-2</v>
      </c>
    </row>
    <row r="9" spans="1:13" x14ac:dyDescent="0.2">
      <c r="A9" s="24">
        <f>A8+7</f>
        <v>44144</v>
      </c>
      <c r="B9">
        <f t="shared" si="6"/>
        <v>46</v>
      </c>
      <c r="C9">
        <f t="shared" ref="C9:C68" si="7">MONTH(A9)</f>
        <v>11</v>
      </c>
      <c r="D9" s="48">
        <v>18.884302325581395</v>
      </c>
      <c r="E9" s="49">
        <v>6.4122674412249961E-2</v>
      </c>
      <c r="F9" s="2"/>
      <c r="G9" s="53"/>
      <c r="I9" s="24">
        <v>44378</v>
      </c>
      <c r="K9">
        <f t="shared" si="3"/>
        <v>7</v>
      </c>
      <c r="L9" s="9">
        <f>'SEO Anteil Planwerte OM'!G32</f>
        <v>86.791500000000013</v>
      </c>
      <c r="M9" s="47">
        <f>'SEO Anteil Planwerte OM'!G32/('SEO Anteil Planwerte OM'!G8+'SEO Anteil Planwerte OM'!G20)</f>
        <v>6.4425714525276429E-2</v>
      </c>
    </row>
    <row r="10" spans="1:13" x14ac:dyDescent="0.2">
      <c r="A10" s="24">
        <f t="shared" ref="A10:A68" si="8">A9+7</f>
        <v>44151</v>
      </c>
      <c r="B10">
        <f t="shared" si="6"/>
        <v>47</v>
      </c>
      <c r="C10">
        <f t="shared" si="7"/>
        <v>11</v>
      </c>
      <c r="D10" s="48">
        <v>18.884302325581395</v>
      </c>
      <c r="E10" s="49">
        <v>6.4122674412249961E-2</v>
      </c>
      <c r="F10" s="2"/>
      <c r="G10" s="53"/>
      <c r="I10" s="24">
        <v>44409</v>
      </c>
      <c r="K10">
        <f t="shared" si="3"/>
        <v>8</v>
      </c>
      <c r="L10" s="9">
        <f>'SEO Anteil Planwerte OM'!G33</f>
        <v>113.48099999999999</v>
      </c>
      <c r="M10" s="47">
        <f>'SEO Anteil Planwerte OM'!G33/('SEO Anteil Planwerte OM'!G9+'SEO Anteil Planwerte OM'!G21)</f>
        <v>6.5483191460038323E-2</v>
      </c>
    </row>
    <row r="11" spans="1:13" x14ac:dyDescent="0.2">
      <c r="A11" s="24">
        <f t="shared" si="8"/>
        <v>44158</v>
      </c>
      <c r="B11">
        <f t="shared" si="6"/>
        <v>48</v>
      </c>
      <c r="C11">
        <f t="shared" si="7"/>
        <v>11</v>
      </c>
      <c r="D11" s="48">
        <v>18.884302325581395</v>
      </c>
      <c r="E11" s="49">
        <v>6.4122674412249961E-2</v>
      </c>
      <c r="F11" s="2"/>
      <c r="G11" s="53"/>
      <c r="I11" s="24">
        <v>44440</v>
      </c>
      <c r="K11">
        <f t="shared" si="3"/>
        <v>9</v>
      </c>
      <c r="L11" s="9">
        <f>'SEO Anteil Planwerte OM'!G34</f>
        <v>122.45286375000002</v>
      </c>
      <c r="M11" s="47">
        <f>'SEO Anteil Planwerte OM'!G34/('SEO Anteil Planwerte OM'!G10+'SEO Anteil Planwerte OM'!G22)</f>
        <v>6.5740286520113378E-2</v>
      </c>
    </row>
    <row r="12" spans="1:13" x14ac:dyDescent="0.2">
      <c r="A12" s="24">
        <f t="shared" si="8"/>
        <v>44165</v>
      </c>
      <c r="B12">
        <f t="shared" si="6"/>
        <v>49</v>
      </c>
      <c r="C12">
        <f t="shared" si="7"/>
        <v>11</v>
      </c>
      <c r="D12" s="48">
        <v>18.884302325581395</v>
      </c>
      <c r="E12" s="49">
        <v>6.4122674412249961E-2</v>
      </c>
      <c r="F12" s="2"/>
      <c r="G12" s="53"/>
      <c r="I12" s="24">
        <v>44470</v>
      </c>
      <c r="K12">
        <f t="shared" si="3"/>
        <v>10</v>
      </c>
      <c r="L12" s="9">
        <f>'SEO Anteil Planwerte OM'!G35</f>
        <v>122.00999625000004</v>
      </c>
      <c r="M12" s="47">
        <f>'SEO Anteil Planwerte OM'!G35/('SEO Anteil Planwerte OM'!G11+'SEO Anteil Planwerte OM'!G23)</f>
        <v>6.5728438764356342E-2</v>
      </c>
    </row>
    <row r="13" spans="1:13" x14ac:dyDescent="0.2">
      <c r="A13" s="24">
        <f t="shared" si="8"/>
        <v>44172</v>
      </c>
      <c r="B13">
        <f t="shared" si="6"/>
        <v>50</v>
      </c>
      <c r="C13">
        <f t="shared" si="7"/>
        <v>12</v>
      </c>
      <c r="D13" s="48">
        <v>18.884302325581395</v>
      </c>
      <c r="E13" s="49">
        <v>6.4122674412249961E-2</v>
      </c>
      <c r="F13" s="2"/>
      <c r="G13" s="53"/>
      <c r="I13" s="24">
        <v>44501</v>
      </c>
      <c r="K13">
        <f t="shared" si="3"/>
        <v>11</v>
      </c>
      <c r="L13" s="9">
        <f>'SEO Anteil Planwerte OM'!G36</f>
        <v>98.882471250000023</v>
      </c>
      <c r="M13" s="47">
        <f>'SEO Anteil Planwerte OM'!G36/('SEO Anteil Planwerte OM'!G12+'SEO Anteil Planwerte OM'!G24)</f>
        <v>6.4971204251823261E-2</v>
      </c>
    </row>
    <row r="14" spans="1:13" x14ac:dyDescent="0.2">
      <c r="A14" s="24">
        <f t="shared" si="8"/>
        <v>44179</v>
      </c>
      <c r="B14">
        <f t="shared" si="6"/>
        <v>51</v>
      </c>
      <c r="C14">
        <f t="shared" si="7"/>
        <v>12</v>
      </c>
      <c r="D14" s="48">
        <v>18.884302325581395</v>
      </c>
      <c r="E14" s="49">
        <v>6.4122674412249961E-2</v>
      </c>
      <c r="F14" s="2"/>
      <c r="G14" s="53"/>
      <c r="I14" s="24">
        <v>44531</v>
      </c>
      <c r="K14">
        <f t="shared" si="3"/>
        <v>12</v>
      </c>
      <c r="L14" s="9">
        <f>'SEO Anteil Planwerte OM'!G37</f>
        <v>98.90707500000002</v>
      </c>
      <c r="M14" s="47">
        <f>'SEO Anteil Planwerte OM'!G37/('SEO Anteil Planwerte OM'!G13+'SEO Anteil Planwerte OM'!G25)</f>
        <v>6.4972186553232628E-2</v>
      </c>
    </row>
    <row r="15" spans="1:13" x14ac:dyDescent="0.2">
      <c r="A15" s="24">
        <f t="shared" si="8"/>
        <v>44186</v>
      </c>
      <c r="B15">
        <f t="shared" si="6"/>
        <v>52</v>
      </c>
      <c r="C15">
        <f t="shared" si="7"/>
        <v>12</v>
      </c>
      <c r="D15" s="48">
        <v>18.884302325581395</v>
      </c>
      <c r="E15" s="49">
        <v>6.4122674412249961E-2</v>
      </c>
      <c r="F15" s="2"/>
      <c r="G15" s="53"/>
    </row>
    <row r="16" spans="1:13" x14ac:dyDescent="0.2">
      <c r="A16" s="24">
        <f t="shared" si="8"/>
        <v>44193</v>
      </c>
      <c r="B16">
        <f t="shared" si="6"/>
        <v>53</v>
      </c>
      <c r="C16">
        <f t="shared" si="7"/>
        <v>12</v>
      </c>
      <c r="D16" s="48">
        <v>18.884302325581395</v>
      </c>
      <c r="E16" s="49">
        <v>6.4122674412249961E-2</v>
      </c>
      <c r="F16" s="2"/>
      <c r="G16" s="53"/>
    </row>
    <row r="17" spans="1:9" x14ac:dyDescent="0.2">
      <c r="A17" s="24">
        <f t="shared" si="8"/>
        <v>44200</v>
      </c>
      <c r="B17">
        <f t="shared" si="6"/>
        <v>2</v>
      </c>
      <c r="C17">
        <f t="shared" si="7"/>
        <v>1</v>
      </c>
      <c r="D17" s="9">
        <f>VLOOKUP(C17,$K$3:$M$14,2,FALSE)/4.3</f>
        <v>18.884302325581395</v>
      </c>
      <c r="E17" s="47">
        <f t="shared" ref="E17:E48" si="9">VLOOKUP(C17,$K$3:$M$14,3,FALSE)</f>
        <v>6.4122674412249961E-2</v>
      </c>
      <c r="F17" s="2"/>
      <c r="G17" s="52"/>
      <c r="I17" s="50" t="s">
        <v>202</v>
      </c>
    </row>
    <row r="18" spans="1:9" x14ac:dyDescent="0.2">
      <c r="A18" s="24">
        <f t="shared" si="8"/>
        <v>44207</v>
      </c>
      <c r="B18">
        <f t="shared" si="6"/>
        <v>3</v>
      </c>
      <c r="C18">
        <f t="shared" si="7"/>
        <v>1</v>
      </c>
      <c r="D18" s="9">
        <f t="shared" ref="D18:D68" si="10">VLOOKUP(C18,$K$3:$M$14,2,FALSE)/4.3</f>
        <v>18.884302325581395</v>
      </c>
      <c r="E18" s="47">
        <f t="shared" si="9"/>
        <v>6.4122674412249961E-2</v>
      </c>
      <c r="F18" s="2"/>
      <c r="G18" s="52"/>
    </row>
    <row r="19" spans="1:9" x14ac:dyDescent="0.2">
      <c r="A19" s="24">
        <f t="shared" si="8"/>
        <v>44214</v>
      </c>
      <c r="B19">
        <f t="shared" si="6"/>
        <v>4</v>
      </c>
      <c r="C19">
        <f t="shared" si="7"/>
        <v>1</v>
      </c>
      <c r="D19" s="9">
        <f t="shared" si="10"/>
        <v>18.884302325581395</v>
      </c>
      <c r="E19" s="47">
        <f t="shared" si="9"/>
        <v>6.4122674412249961E-2</v>
      </c>
      <c r="F19" s="2"/>
      <c r="G19" s="52"/>
    </row>
    <row r="20" spans="1:9" x14ac:dyDescent="0.2">
      <c r="A20" s="24">
        <f t="shared" si="8"/>
        <v>44221</v>
      </c>
      <c r="B20">
        <f t="shared" si="6"/>
        <v>5</v>
      </c>
      <c r="C20">
        <f t="shared" si="7"/>
        <v>1</v>
      </c>
      <c r="D20" s="9">
        <f t="shared" si="10"/>
        <v>18.884302325581395</v>
      </c>
      <c r="E20" s="47">
        <f t="shared" si="9"/>
        <v>6.4122674412249961E-2</v>
      </c>
      <c r="F20" s="2"/>
      <c r="G20" s="52"/>
    </row>
    <row r="21" spans="1:9" x14ac:dyDescent="0.2">
      <c r="A21" s="24">
        <f t="shared" si="8"/>
        <v>44228</v>
      </c>
      <c r="B21">
        <f t="shared" si="6"/>
        <v>6</v>
      </c>
      <c r="C21">
        <f t="shared" si="7"/>
        <v>2</v>
      </c>
      <c r="D21" s="9">
        <f t="shared" si="10"/>
        <v>20.202906976744188</v>
      </c>
      <c r="E21" s="47">
        <f t="shared" si="9"/>
        <v>6.4429839426283969E-2</v>
      </c>
      <c r="F21" s="2"/>
      <c r="G21" s="52"/>
    </row>
    <row r="22" spans="1:9" x14ac:dyDescent="0.2">
      <c r="A22" s="24">
        <f t="shared" si="8"/>
        <v>44235</v>
      </c>
      <c r="B22">
        <f t="shared" si="6"/>
        <v>7</v>
      </c>
      <c r="C22">
        <f t="shared" si="7"/>
        <v>2</v>
      </c>
      <c r="D22" s="9">
        <f t="shared" si="10"/>
        <v>20.202906976744188</v>
      </c>
      <c r="E22" s="47">
        <f t="shared" si="9"/>
        <v>6.4429839426283969E-2</v>
      </c>
      <c r="F22" s="2"/>
      <c r="G22" s="52"/>
    </row>
    <row r="23" spans="1:9" x14ac:dyDescent="0.2">
      <c r="A23" s="24">
        <f t="shared" si="8"/>
        <v>44242</v>
      </c>
      <c r="B23">
        <f t="shared" si="6"/>
        <v>8</v>
      </c>
      <c r="C23">
        <f t="shared" si="7"/>
        <v>2</v>
      </c>
      <c r="D23" s="9">
        <f t="shared" si="10"/>
        <v>20.202906976744188</v>
      </c>
      <c r="E23" s="47">
        <f t="shared" si="9"/>
        <v>6.4429839426283969E-2</v>
      </c>
      <c r="F23" s="2"/>
      <c r="G23" s="52"/>
    </row>
    <row r="24" spans="1:9" x14ac:dyDescent="0.2">
      <c r="A24" s="24">
        <f t="shared" si="8"/>
        <v>44249</v>
      </c>
      <c r="B24">
        <f t="shared" si="6"/>
        <v>9</v>
      </c>
      <c r="C24">
        <f t="shared" si="7"/>
        <v>2</v>
      </c>
      <c r="D24" s="9">
        <f t="shared" si="10"/>
        <v>20.202906976744188</v>
      </c>
      <c r="E24" s="47">
        <f t="shared" si="9"/>
        <v>6.4429839426283969E-2</v>
      </c>
      <c r="F24" s="2"/>
      <c r="G24" s="52"/>
    </row>
    <row r="25" spans="1:9" x14ac:dyDescent="0.2">
      <c r="A25" s="24">
        <f t="shared" si="8"/>
        <v>44256</v>
      </c>
      <c r="B25">
        <f t="shared" si="6"/>
        <v>10</v>
      </c>
      <c r="C25">
        <f t="shared" si="7"/>
        <v>3</v>
      </c>
      <c r="D25" s="9">
        <f t="shared" si="10"/>
        <v>19.195116279069769</v>
      </c>
      <c r="E25" s="47">
        <f t="shared" si="9"/>
        <v>6.4198605446340387E-2</v>
      </c>
      <c r="F25" s="2"/>
      <c r="G25" s="52"/>
    </row>
    <row r="26" spans="1:9" x14ac:dyDescent="0.2">
      <c r="A26" s="24">
        <f t="shared" si="8"/>
        <v>44263</v>
      </c>
      <c r="B26">
        <f t="shared" si="6"/>
        <v>11</v>
      </c>
      <c r="C26">
        <f t="shared" si="7"/>
        <v>3</v>
      </c>
      <c r="D26" s="9">
        <f t="shared" si="10"/>
        <v>19.195116279069769</v>
      </c>
      <c r="E26" s="47">
        <f t="shared" si="9"/>
        <v>6.4198605446340387E-2</v>
      </c>
      <c r="F26" s="2"/>
      <c r="G26" s="52"/>
    </row>
    <row r="27" spans="1:9" x14ac:dyDescent="0.2">
      <c r="A27" s="24">
        <f t="shared" si="8"/>
        <v>44270</v>
      </c>
      <c r="B27">
        <f t="shared" si="6"/>
        <v>12</v>
      </c>
      <c r="C27">
        <f t="shared" si="7"/>
        <v>3</v>
      </c>
      <c r="D27" s="9">
        <f t="shared" si="10"/>
        <v>19.195116279069769</v>
      </c>
      <c r="E27" s="47">
        <f t="shared" si="9"/>
        <v>6.4198605446340387E-2</v>
      </c>
      <c r="F27" s="2"/>
      <c r="G27" s="52"/>
    </row>
    <row r="28" spans="1:9" x14ac:dyDescent="0.2">
      <c r="A28" s="24">
        <f t="shared" si="8"/>
        <v>44277</v>
      </c>
      <c r="B28">
        <f t="shared" si="6"/>
        <v>13</v>
      </c>
      <c r="C28">
        <f t="shared" si="7"/>
        <v>3</v>
      </c>
      <c r="D28" s="9">
        <f t="shared" si="10"/>
        <v>19.195116279069769</v>
      </c>
      <c r="E28" s="47">
        <f t="shared" si="9"/>
        <v>6.4198605446340387E-2</v>
      </c>
      <c r="F28" s="2"/>
      <c r="G28" s="52"/>
    </row>
    <row r="29" spans="1:9" x14ac:dyDescent="0.2">
      <c r="A29" s="24">
        <f t="shared" si="8"/>
        <v>44284</v>
      </c>
      <c r="B29">
        <f t="shared" si="6"/>
        <v>14</v>
      </c>
      <c r="C29">
        <f t="shared" si="7"/>
        <v>3</v>
      </c>
      <c r="D29" s="9">
        <f t="shared" si="10"/>
        <v>19.195116279069769</v>
      </c>
      <c r="E29" s="47">
        <f t="shared" si="9"/>
        <v>6.4198605446340387E-2</v>
      </c>
      <c r="F29" s="2"/>
      <c r="G29" s="52"/>
    </row>
    <row r="30" spans="1:9" x14ac:dyDescent="0.2">
      <c r="A30" s="24">
        <f t="shared" si="8"/>
        <v>44291</v>
      </c>
      <c r="B30">
        <f t="shared" si="6"/>
        <v>15</v>
      </c>
      <c r="C30">
        <f t="shared" si="7"/>
        <v>4</v>
      </c>
      <c r="D30" s="9">
        <f t="shared" si="10"/>
        <v>18.774418604651164</v>
      </c>
      <c r="E30" s="47">
        <f t="shared" si="9"/>
        <v>6.4095272755584909E-2</v>
      </c>
      <c r="F30" s="2"/>
      <c r="G30" s="52"/>
    </row>
    <row r="31" spans="1:9" x14ac:dyDescent="0.2">
      <c r="A31" s="24">
        <f t="shared" si="8"/>
        <v>44298</v>
      </c>
      <c r="B31">
        <f t="shared" si="6"/>
        <v>16</v>
      </c>
      <c r="C31">
        <f t="shared" si="7"/>
        <v>4</v>
      </c>
      <c r="D31" s="9">
        <f t="shared" si="10"/>
        <v>18.774418604651164</v>
      </c>
      <c r="E31" s="47">
        <f t="shared" si="9"/>
        <v>6.4095272755584909E-2</v>
      </c>
      <c r="F31" s="2"/>
      <c r="G31" s="52"/>
    </row>
    <row r="32" spans="1:9" x14ac:dyDescent="0.2">
      <c r="A32" s="24">
        <f t="shared" si="8"/>
        <v>44305</v>
      </c>
      <c r="B32">
        <f t="shared" si="6"/>
        <v>17</v>
      </c>
      <c r="C32">
        <f t="shared" si="7"/>
        <v>4</v>
      </c>
      <c r="D32" s="9">
        <f t="shared" si="10"/>
        <v>18.774418604651164</v>
      </c>
      <c r="E32" s="47">
        <f t="shared" si="9"/>
        <v>6.4095272755584909E-2</v>
      </c>
      <c r="F32" s="2"/>
      <c r="G32" s="52"/>
    </row>
    <row r="33" spans="1:7" x14ac:dyDescent="0.2">
      <c r="A33" s="24">
        <f t="shared" si="8"/>
        <v>44312</v>
      </c>
      <c r="B33">
        <f t="shared" si="6"/>
        <v>18</v>
      </c>
      <c r="C33">
        <f t="shared" si="7"/>
        <v>4</v>
      </c>
      <c r="D33" s="9">
        <f t="shared" si="10"/>
        <v>18.774418604651164</v>
      </c>
      <c r="E33" s="47">
        <f t="shared" si="9"/>
        <v>6.4095272755584909E-2</v>
      </c>
      <c r="F33" s="2"/>
      <c r="G33" s="52"/>
    </row>
    <row r="34" spans="1:7" x14ac:dyDescent="0.2">
      <c r="A34" s="24">
        <f t="shared" si="8"/>
        <v>44319</v>
      </c>
      <c r="B34">
        <f t="shared" si="6"/>
        <v>19</v>
      </c>
      <c r="C34">
        <f t="shared" si="7"/>
        <v>5</v>
      </c>
      <c r="D34" s="9">
        <f t="shared" si="10"/>
        <v>20.21546511627907</v>
      </c>
      <c r="E34" s="47">
        <f t="shared" si="9"/>
        <v>6.4432585382360769E-2</v>
      </c>
      <c r="F34" s="2"/>
      <c r="G34" s="52"/>
    </row>
    <row r="35" spans="1:7" x14ac:dyDescent="0.2">
      <c r="A35" s="24">
        <f t="shared" si="8"/>
        <v>44326</v>
      </c>
      <c r="B35">
        <f t="shared" si="6"/>
        <v>20</v>
      </c>
      <c r="C35">
        <f t="shared" si="7"/>
        <v>5</v>
      </c>
      <c r="D35" s="9">
        <f t="shared" si="10"/>
        <v>20.21546511627907</v>
      </c>
      <c r="E35" s="47">
        <f t="shared" si="9"/>
        <v>6.4432585382360769E-2</v>
      </c>
      <c r="F35" s="2"/>
      <c r="G35" s="52"/>
    </row>
    <row r="36" spans="1:7" x14ac:dyDescent="0.2">
      <c r="A36" s="24">
        <f t="shared" si="8"/>
        <v>44333</v>
      </c>
      <c r="B36">
        <f t="shared" si="6"/>
        <v>21</v>
      </c>
      <c r="C36">
        <f t="shared" si="7"/>
        <v>5</v>
      </c>
      <c r="D36" s="9">
        <f t="shared" si="10"/>
        <v>20.21546511627907</v>
      </c>
      <c r="E36" s="47">
        <f t="shared" si="9"/>
        <v>6.4432585382360769E-2</v>
      </c>
      <c r="F36" s="2"/>
      <c r="G36" s="52"/>
    </row>
    <row r="37" spans="1:7" x14ac:dyDescent="0.2">
      <c r="A37" s="24">
        <f t="shared" si="8"/>
        <v>44340</v>
      </c>
      <c r="B37">
        <f t="shared" si="6"/>
        <v>22</v>
      </c>
      <c r="C37">
        <f t="shared" si="7"/>
        <v>5</v>
      </c>
      <c r="D37" s="9">
        <f t="shared" si="10"/>
        <v>20.21546511627907</v>
      </c>
      <c r="E37" s="47">
        <f t="shared" si="9"/>
        <v>6.4432585382360769E-2</v>
      </c>
      <c r="F37" s="2"/>
      <c r="G37" s="52"/>
    </row>
    <row r="38" spans="1:7" x14ac:dyDescent="0.2">
      <c r="A38" s="24">
        <f t="shared" si="8"/>
        <v>44347</v>
      </c>
      <c r="B38">
        <f t="shared" si="6"/>
        <v>23</v>
      </c>
      <c r="C38">
        <f t="shared" si="7"/>
        <v>5</v>
      </c>
      <c r="D38" s="9">
        <f t="shared" si="10"/>
        <v>20.21546511627907</v>
      </c>
      <c r="E38" s="47">
        <f t="shared" si="9"/>
        <v>6.4432585382360769E-2</v>
      </c>
      <c r="F38" s="2"/>
      <c r="G38" s="52"/>
    </row>
    <row r="39" spans="1:7" x14ac:dyDescent="0.2">
      <c r="A39" s="24">
        <f t="shared" si="8"/>
        <v>44354</v>
      </c>
      <c r="B39">
        <f t="shared" si="6"/>
        <v>24</v>
      </c>
      <c r="C39">
        <f t="shared" si="7"/>
        <v>6</v>
      </c>
      <c r="D39" s="9">
        <f t="shared" si="10"/>
        <v>29.138023255813952</v>
      </c>
      <c r="E39" s="47">
        <f t="shared" si="9"/>
        <v>6.5814385510992543E-2</v>
      </c>
      <c r="F39" s="2"/>
      <c r="G39" s="52"/>
    </row>
    <row r="40" spans="1:7" x14ac:dyDescent="0.2">
      <c r="A40" s="24">
        <f t="shared" si="8"/>
        <v>44361</v>
      </c>
      <c r="B40">
        <f t="shared" si="6"/>
        <v>25</v>
      </c>
      <c r="C40">
        <f t="shared" si="7"/>
        <v>6</v>
      </c>
      <c r="D40" s="9">
        <f t="shared" si="10"/>
        <v>29.138023255813952</v>
      </c>
      <c r="E40" s="47">
        <f t="shared" si="9"/>
        <v>6.5814385510992543E-2</v>
      </c>
      <c r="F40" s="2"/>
      <c r="G40" s="52"/>
    </row>
    <row r="41" spans="1:7" x14ac:dyDescent="0.2">
      <c r="A41" s="24">
        <f t="shared" si="8"/>
        <v>44368</v>
      </c>
      <c r="B41">
        <f t="shared" si="6"/>
        <v>26</v>
      </c>
      <c r="C41">
        <f t="shared" si="7"/>
        <v>6</v>
      </c>
      <c r="D41" s="9">
        <f t="shared" si="10"/>
        <v>29.138023255813952</v>
      </c>
      <c r="E41" s="47">
        <f t="shared" si="9"/>
        <v>6.5814385510992543E-2</v>
      </c>
      <c r="F41" s="2"/>
      <c r="G41" s="52"/>
    </row>
    <row r="42" spans="1:7" x14ac:dyDescent="0.2">
      <c r="A42" s="24">
        <f t="shared" si="8"/>
        <v>44375</v>
      </c>
      <c r="B42">
        <f t="shared" si="6"/>
        <v>27</v>
      </c>
      <c r="C42">
        <f t="shared" si="7"/>
        <v>6</v>
      </c>
      <c r="D42" s="9">
        <f t="shared" si="10"/>
        <v>29.138023255813952</v>
      </c>
      <c r="E42" s="47">
        <f t="shared" si="9"/>
        <v>6.5814385510992543E-2</v>
      </c>
      <c r="F42" s="2"/>
      <c r="G42" s="52"/>
    </row>
    <row r="43" spans="1:7" x14ac:dyDescent="0.2">
      <c r="A43" s="24">
        <f t="shared" si="8"/>
        <v>44382</v>
      </c>
      <c r="B43">
        <f t="shared" si="6"/>
        <v>28</v>
      </c>
      <c r="C43">
        <f t="shared" si="7"/>
        <v>7</v>
      </c>
      <c r="D43" s="9">
        <f t="shared" si="10"/>
        <v>20.184069767441866</v>
      </c>
      <c r="E43" s="47">
        <f t="shared" si="9"/>
        <v>6.4425714525276429E-2</v>
      </c>
      <c r="F43" s="2"/>
      <c r="G43" s="52"/>
    </row>
    <row r="44" spans="1:7" x14ac:dyDescent="0.2">
      <c r="A44" s="24">
        <f t="shared" si="8"/>
        <v>44389</v>
      </c>
      <c r="B44">
        <f t="shared" si="6"/>
        <v>29</v>
      </c>
      <c r="C44">
        <f t="shared" si="7"/>
        <v>7</v>
      </c>
      <c r="D44" s="9">
        <f t="shared" si="10"/>
        <v>20.184069767441866</v>
      </c>
      <c r="E44" s="47">
        <f t="shared" si="9"/>
        <v>6.4425714525276429E-2</v>
      </c>
      <c r="F44" s="2"/>
      <c r="G44" s="52"/>
    </row>
    <row r="45" spans="1:7" x14ac:dyDescent="0.2">
      <c r="A45" s="24">
        <f t="shared" si="8"/>
        <v>44396</v>
      </c>
      <c r="B45">
        <f t="shared" si="6"/>
        <v>30</v>
      </c>
      <c r="C45">
        <f t="shared" si="7"/>
        <v>7</v>
      </c>
      <c r="D45" s="9">
        <f t="shared" si="10"/>
        <v>20.184069767441866</v>
      </c>
      <c r="E45" s="47">
        <f t="shared" si="9"/>
        <v>6.4425714525276429E-2</v>
      </c>
      <c r="F45" s="2"/>
      <c r="G45" s="52"/>
    </row>
    <row r="46" spans="1:7" x14ac:dyDescent="0.2">
      <c r="A46" s="24">
        <f t="shared" si="8"/>
        <v>44403</v>
      </c>
      <c r="B46">
        <f t="shared" si="6"/>
        <v>31</v>
      </c>
      <c r="C46">
        <f t="shared" si="7"/>
        <v>7</v>
      </c>
      <c r="D46" s="9">
        <f t="shared" si="10"/>
        <v>20.184069767441866</v>
      </c>
      <c r="E46" s="47">
        <f t="shared" si="9"/>
        <v>6.4425714525276429E-2</v>
      </c>
      <c r="F46" s="2"/>
      <c r="G46" s="52"/>
    </row>
    <row r="47" spans="1:7" x14ac:dyDescent="0.2">
      <c r="A47" s="24">
        <f t="shared" si="8"/>
        <v>44410</v>
      </c>
      <c r="B47">
        <f t="shared" si="6"/>
        <v>32</v>
      </c>
      <c r="C47">
        <f t="shared" si="7"/>
        <v>8</v>
      </c>
      <c r="D47" s="9">
        <f t="shared" si="10"/>
        <v>26.390930232558141</v>
      </c>
      <c r="E47" s="47">
        <f t="shared" si="9"/>
        <v>6.5483191460038323E-2</v>
      </c>
      <c r="F47" s="2"/>
      <c r="G47" s="52"/>
    </row>
    <row r="48" spans="1:7" x14ac:dyDescent="0.2">
      <c r="A48" s="24">
        <f t="shared" si="8"/>
        <v>44417</v>
      </c>
      <c r="B48">
        <f t="shared" si="6"/>
        <v>33</v>
      </c>
      <c r="C48">
        <f t="shared" si="7"/>
        <v>8</v>
      </c>
      <c r="D48" s="9">
        <f t="shared" si="10"/>
        <v>26.390930232558141</v>
      </c>
      <c r="E48" s="47">
        <f t="shared" si="9"/>
        <v>6.5483191460038323E-2</v>
      </c>
      <c r="F48" s="2"/>
      <c r="G48" s="52"/>
    </row>
    <row r="49" spans="1:7" x14ac:dyDescent="0.2">
      <c r="A49" s="24">
        <f t="shared" si="8"/>
        <v>44424</v>
      </c>
      <c r="B49">
        <f t="shared" si="6"/>
        <v>34</v>
      </c>
      <c r="C49">
        <f t="shared" si="7"/>
        <v>8</v>
      </c>
      <c r="D49" s="9">
        <f t="shared" si="10"/>
        <v>26.390930232558141</v>
      </c>
      <c r="E49" s="47">
        <f t="shared" ref="E49:E68" si="11">VLOOKUP(C49,$K$3:$M$14,3,FALSE)</f>
        <v>6.5483191460038323E-2</v>
      </c>
      <c r="F49" s="2"/>
      <c r="G49" s="52"/>
    </row>
    <row r="50" spans="1:7" x14ac:dyDescent="0.2">
      <c r="A50" s="24">
        <f t="shared" si="8"/>
        <v>44431</v>
      </c>
      <c r="B50">
        <f t="shared" si="6"/>
        <v>35</v>
      </c>
      <c r="C50">
        <f t="shared" si="7"/>
        <v>8</v>
      </c>
      <c r="D50" s="9">
        <f t="shared" si="10"/>
        <v>26.390930232558141</v>
      </c>
      <c r="E50" s="47">
        <f t="shared" si="11"/>
        <v>6.5483191460038323E-2</v>
      </c>
      <c r="F50" s="2"/>
      <c r="G50" s="52"/>
    </row>
    <row r="51" spans="1:7" x14ac:dyDescent="0.2">
      <c r="A51" s="24">
        <f t="shared" si="8"/>
        <v>44438</v>
      </c>
      <c r="B51">
        <f t="shared" si="6"/>
        <v>36</v>
      </c>
      <c r="C51">
        <f t="shared" si="7"/>
        <v>8</v>
      </c>
      <c r="D51" s="9">
        <f t="shared" si="10"/>
        <v>26.390930232558141</v>
      </c>
      <c r="E51" s="47">
        <f t="shared" si="11"/>
        <v>6.5483191460038323E-2</v>
      </c>
      <c r="F51" s="2"/>
      <c r="G51" s="52"/>
    </row>
    <row r="52" spans="1:7" x14ac:dyDescent="0.2">
      <c r="A52" s="24">
        <f t="shared" si="8"/>
        <v>44445</v>
      </c>
      <c r="B52">
        <f t="shared" si="6"/>
        <v>37</v>
      </c>
      <c r="C52">
        <f t="shared" si="7"/>
        <v>9</v>
      </c>
      <c r="D52" s="9">
        <f t="shared" si="10"/>
        <v>28.477410174418612</v>
      </c>
      <c r="E52" s="47">
        <f t="shared" si="11"/>
        <v>6.5740286520113378E-2</v>
      </c>
      <c r="F52" s="2"/>
      <c r="G52" s="52"/>
    </row>
    <row r="53" spans="1:7" x14ac:dyDescent="0.2">
      <c r="A53" s="24">
        <f t="shared" si="8"/>
        <v>44452</v>
      </c>
      <c r="B53">
        <f t="shared" si="6"/>
        <v>38</v>
      </c>
      <c r="C53">
        <f t="shared" si="7"/>
        <v>9</v>
      </c>
      <c r="D53" s="9">
        <f t="shared" si="10"/>
        <v>28.477410174418612</v>
      </c>
      <c r="E53" s="47">
        <f t="shared" si="11"/>
        <v>6.5740286520113378E-2</v>
      </c>
      <c r="F53" s="2"/>
      <c r="G53" s="52"/>
    </row>
    <row r="54" spans="1:7" x14ac:dyDescent="0.2">
      <c r="A54" s="24">
        <f t="shared" si="8"/>
        <v>44459</v>
      </c>
      <c r="B54">
        <f t="shared" si="6"/>
        <v>39</v>
      </c>
      <c r="C54">
        <f t="shared" si="7"/>
        <v>9</v>
      </c>
      <c r="D54" s="9">
        <f t="shared" si="10"/>
        <v>28.477410174418612</v>
      </c>
      <c r="E54" s="47">
        <f t="shared" si="11"/>
        <v>6.5740286520113378E-2</v>
      </c>
      <c r="F54" s="2"/>
      <c r="G54" s="52"/>
    </row>
    <row r="55" spans="1:7" x14ac:dyDescent="0.2">
      <c r="A55" s="24">
        <f t="shared" si="8"/>
        <v>44466</v>
      </c>
      <c r="B55">
        <f t="shared" si="6"/>
        <v>40</v>
      </c>
      <c r="C55">
        <f t="shared" si="7"/>
        <v>9</v>
      </c>
      <c r="D55" s="9">
        <f t="shared" si="10"/>
        <v>28.477410174418612</v>
      </c>
      <c r="E55" s="47">
        <f t="shared" si="11"/>
        <v>6.5740286520113378E-2</v>
      </c>
      <c r="F55" s="2"/>
      <c r="G55" s="52"/>
    </row>
    <row r="56" spans="1:7" x14ac:dyDescent="0.2">
      <c r="A56" s="24">
        <f t="shared" si="8"/>
        <v>44473</v>
      </c>
      <c r="B56">
        <f t="shared" si="6"/>
        <v>41</v>
      </c>
      <c r="C56">
        <f t="shared" si="7"/>
        <v>10</v>
      </c>
      <c r="D56" s="9">
        <f t="shared" si="10"/>
        <v>28.37441773255815</v>
      </c>
      <c r="E56" s="47">
        <f t="shared" si="11"/>
        <v>6.5728438764356342E-2</v>
      </c>
      <c r="F56" s="2"/>
      <c r="G56" s="52"/>
    </row>
    <row r="57" spans="1:7" x14ac:dyDescent="0.2">
      <c r="A57" s="24">
        <f t="shared" si="8"/>
        <v>44480</v>
      </c>
      <c r="B57">
        <f t="shared" si="6"/>
        <v>42</v>
      </c>
      <c r="C57">
        <f t="shared" si="7"/>
        <v>10</v>
      </c>
      <c r="D57" s="9">
        <f t="shared" si="10"/>
        <v>28.37441773255815</v>
      </c>
      <c r="E57" s="47">
        <f t="shared" si="11"/>
        <v>6.5728438764356342E-2</v>
      </c>
      <c r="F57" s="2"/>
      <c r="G57" s="52"/>
    </row>
    <row r="58" spans="1:7" x14ac:dyDescent="0.2">
      <c r="A58" s="24">
        <f t="shared" si="8"/>
        <v>44487</v>
      </c>
      <c r="B58">
        <f t="shared" si="6"/>
        <v>43</v>
      </c>
      <c r="C58">
        <f t="shared" si="7"/>
        <v>10</v>
      </c>
      <c r="D58" s="9">
        <f t="shared" si="10"/>
        <v>28.37441773255815</v>
      </c>
      <c r="E58" s="47">
        <f t="shared" si="11"/>
        <v>6.5728438764356342E-2</v>
      </c>
      <c r="F58" s="2"/>
      <c r="G58" s="52"/>
    </row>
    <row r="59" spans="1:7" x14ac:dyDescent="0.2">
      <c r="A59" s="24">
        <f t="shared" si="8"/>
        <v>44494</v>
      </c>
      <c r="B59">
        <f t="shared" si="6"/>
        <v>44</v>
      </c>
      <c r="C59">
        <f t="shared" si="7"/>
        <v>10</v>
      </c>
      <c r="D59" s="9">
        <f t="shared" si="10"/>
        <v>28.37441773255815</v>
      </c>
      <c r="E59" s="47">
        <f t="shared" si="11"/>
        <v>6.5728438764356342E-2</v>
      </c>
      <c r="F59" s="2"/>
      <c r="G59" s="52"/>
    </row>
    <row r="60" spans="1:7" x14ac:dyDescent="0.2">
      <c r="A60" s="24">
        <f t="shared" si="8"/>
        <v>44501</v>
      </c>
      <c r="B60">
        <f t="shared" si="6"/>
        <v>45</v>
      </c>
      <c r="C60">
        <f t="shared" si="7"/>
        <v>11</v>
      </c>
      <c r="D60" s="9">
        <f t="shared" si="10"/>
        <v>22.995923546511634</v>
      </c>
      <c r="E60" s="47">
        <f t="shared" si="11"/>
        <v>6.4971204251823261E-2</v>
      </c>
      <c r="F60" s="2"/>
      <c r="G60" s="52"/>
    </row>
    <row r="61" spans="1:7" x14ac:dyDescent="0.2">
      <c r="A61" s="24">
        <f t="shared" si="8"/>
        <v>44508</v>
      </c>
      <c r="B61">
        <f t="shared" si="6"/>
        <v>46</v>
      </c>
      <c r="C61">
        <f t="shared" si="7"/>
        <v>11</v>
      </c>
      <c r="D61" s="9">
        <f t="shared" si="10"/>
        <v>22.995923546511634</v>
      </c>
      <c r="E61" s="47">
        <f t="shared" si="11"/>
        <v>6.4971204251823261E-2</v>
      </c>
      <c r="F61" s="2"/>
      <c r="G61" s="52"/>
    </row>
    <row r="62" spans="1:7" x14ac:dyDescent="0.2">
      <c r="A62" s="24">
        <f t="shared" si="8"/>
        <v>44515</v>
      </c>
      <c r="B62">
        <f t="shared" si="6"/>
        <v>47</v>
      </c>
      <c r="C62">
        <f t="shared" si="7"/>
        <v>11</v>
      </c>
      <c r="D62" s="9">
        <f t="shared" si="10"/>
        <v>22.995923546511634</v>
      </c>
      <c r="E62" s="47">
        <f t="shared" si="11"/>
        <v>6.4971204251823261E-2</v>
      </c>
      <c r="F62" s="2"/>
      <c r="G62" s="52"/>
    </row>
    <row r="63" spans="1:7" x14ac:dyDescent="0.2">
      <c r="A63" s="24">
        <f t="shared" si="8"/>
        <v>44522</v>
      </c>
      <c r="B63">
        <f t="shared" si="6"/>
        <v>48</v>
      </c>
      <c r="C63">
        <f t="shared" si="7"/>
        <v>11</v>
      </c>
      <c r="D63" s="9">
        <f t="shared" si="10"/>
        <v>22.995923546511634</v>
      </c>
      <c r="E63" s="47">
        <f t="shared" si="11"/>
        <v>6.4971204251823261E-2</v>
      </c>
      <c r="F63" s="2"/>
      <c r="G63" s="52"/>
    </row>
    <row r="64" spans="1:7" x14ac:dyDescent="0.2">
      <c r="A64" s="24">
        <f t="shared" si="8"/>
        <v>44529</v>
      </c>
      <c r="B64">
        <f t="shared" si="6"/>
        <v>49</v>
      </c>
      <c r="C64">
        <f t="shared" si="7"/>
        <v>11</v>
      </c>
      <c r="D64" s="9">
        <f t="shared" si="10"/>
        <v>22.995923546511634</v>
      </c>
      <c r="E64" s="47">
        <f t="shared" si="11"/>
        <v>6.4971204251823261E-2</v>
      </c>
      <c r="F64" s="2"/>
      <c r="G64" s="52"/>
    </row>
    <row r="65" spans="1:7" x14ac:dyDescent="0.2">
      <c r="A65" s="24">
        <f t="shared" si="8"/>
        <v>44536</v>
      </c>
      <c r="B65">
        <f t="shared" si="6"/>
        <v>50</v>
      </c>
      <c r="C65">
        <f t="shared" si="7"/>
        <v>12</v>
      </c>
      <c r="D65" s="9">
        <f t="shared" si="10"/>
        <v>23.001645348837215</v>
      </c>
      <c r="E65" s="47">
        <f t="shared" si="11"/>
        <v>6.4972186553232628E-2</v>
      </c>
      <c r="F65" s="2"/>
      <c r="G65" s="52"/>
    </row>
    <row r="66" spans="1:7" x14ac:dyDescent="0.2">
      <c r="A66" s="24">
        <f t="shared" si="8"/>
        <v>44543</v>
      </c>
      <c r="B66">
        <f t="shared" si="6"/>
        <v>51</v>
      </c>
      <c r="C66">
        <f t="shared" si="7"/>
        <v>12</v>
      </c>
      <c r="D66" s="9">
        <f t="shared" si="10"/>
        <v>23.001645348837215</v>
      </c>
      <c r="E66" s="47">
        <f t="shared" si="11"/>
        <v>6.4972186553232628E-2</v>
      </c>
      <c r="F66" s="2"/>
      <c r="G66" s="52"/>
    </row>
    <row r="67" spans="1:7" x14ac:dyDescent="0.2">
      <c r="A67" s="24">
        <f t="shared" si="8"/>
        <v>44550</v>
      </c>
      <c r="B67">
        <f t="shared" si="6"/>
        <v>52</v>
      </c>
      <c r="C67">
        <f t="shared" si="7"/>
        <v>12</v>
      </c>
      <c r="D67" s="9">
        <f t="shared" si="10"/>
        <v>23.001645348837215</v>
      </c>
      <c r="E67" s="47">
        <f t="shared" si="11"/>
        <v>6.4972186553232628E-2</v>
      </c>
      <c r="F67" s="2"/>
      <c r="G67" s="52"/>
    </row>
    <row r="68" spans="1:7" x14ac:dyDescent="0.2">
      <c r="A68" s="24">
        <f t="shared" si="8"/>
        <v>44557</v>
      </c>
      <c r="B68">
        <f t="shared" si="6"/>
        <v>53</v>
      </c>
      <c r="C68">
        <f t="shared" si="7"/>
        <v>12</v>
      </c>
      <c r="D68" s="9">
        <f t="shared" si="10"/>
        <v>23.001645348837215</v>
      </c>
      <c r="E68" s="47">
        <f t="shared" si="11"/>
        <v>6.4972186553232628E-2</v>
      </c>
      <c r="F68" s="2"/>
      <c r="G68" s="52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  <row r="126" spans="1:1" x14ac:dyDescent="0.2">
      <c r="A126" s="24"/>
    </row>
    <row r="127" spans="1:1" x14ac:dyDescent="0.2">
      <c r="A127" s="24"/>
    </row>
    <row r="128" spans="1:1" x14ac:dyDescent="0.2">
      <c r="A128" s="24"/>
    </row>
    <row r="129" spans="1:1" x14ac:dyDescent="0.2">
      <c r="A129" s="24"/>
    </row>
    <row r="130" spans="1:1" x14ac:dyDescent="0.2">
      <c r="A130" s="2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58"/>
  <sheetViews>
    <sheetView tabSelected="1" topLeftCell="H22" workbookViewId="0">
      <selection activeCell="R6" sqref="R6"/>
    </sheetView>
  </sheetViews>
  <sheetFormatPr baseColWidth="10" defaultRowHeight="12.75" x14ac:dyDescent="0.2"/>
  <cols>
    <col min="1" max="1" width="29.85546875" bestFit="1" customWidth="1"/>
    <col min="2" max="2" width="13.5703125" bestFit="1" customWidth="1"/>
    <col min="3" max="3" width="8.28515625" bestFit="1" customWidth="1"/>
    <col min="4" max="5" width="15.7109375" bestFit="1" customWidth="1"/>
    <col min="6" max="6" width="20.5703125" bestFit="1" customWidth="1"/>
    <col min="7" max="8" width="28.28515625" bestFit="1" customWidth="1"/>
    <col min="9" max="9" width="22.28515625" bestFit="1" customWidth="1"/>
    <col min="10" max="11" width="29.85546875" bestFit="1" customWidth="1"/>
    <col min="12" max="12" width="13" bestFit="1" customWidth="1"/>
    <col min="13" max="13" width="5" bestFit="1" customWidth="1"/>
    <col min="14" max="14" width="12.7109375" bestFit="1" customWidth="1"/>
    <col min="15" max="15" width="18.140625" bestFit="1" customWidth="1"/>
    <col min="16" max="16" width="6.5703125" bestFit="1" customWidth="1"/>
    <col min="17" max="17" width="9.85546875" bestFit="1" customWidth="1"/>
    <col min="18" max="18" width="60.5703125" bestFit="1" customWidth="1"/>
    <col min="19" max="19" width="17.140625" bestFit="1" customWidth="1"/>
    <col min="20" max="20" width="13.42578125" bestFit="1" customWidth="1"/>
  </cols>
  <sheetData>
    <row r="1" spans="1:20" ht="1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</row>
    <row r="2" spans="1:20" ht="15" x14ac:dyDescent="0.25">
      <c r="A2" s="4" t="s">
        <v>7</v>
      </c>
      <c r="B2" s="4" t="s">
        <v>40</v>
      </c>
      <c r="C2" s="4">
        <v>3</v>
      </c>
      <c r="D2" s="4" t="s">
        <v>41</v>
      </c>
      <c r="E2" s="4" t="s">
        <v>41</v>
      </c>
      <c r="F2" s="4"/>
      <c r="G2" s="4" t="s">
        <v>41</v>
      </c>
      <c r="H2" s="4" t="s">
        <v>41</v>
      </c>
      <c r="I2" s="4">
        <v>14</v>
      </c>
      <c r="J2" s="4" t="s">
        <v>41</v>
      </c>
      <c r="K2" s="4" t="s">
        <v>41</v>
      </c>
      <c r="L2" s="4">
        <v>2900</v>
      </c>
      <c r="M2" s="4">
        <v>5.0199999999999996</v>
      </c>
      <c r="N2" s="4">
        <v>95</v>
      </c>
      <c r="O2" s="4" t="s">
        <v>42</v>
      </c>
      <c r="P2" s="4" t="s">
        <v>41</v>
      </c>
      <c r="Q2" s="4" t="s">
        <v>43</v>
      </c>
      <c r="R2" s="4" t="s">
        <v>44</v>
      </c>
      <c r="S2" s="4" t="s">
        <v>45</v>
      </c>
      <c r="T2" s="4" t="s">
        <v>41</v>
      </c>
    </row>
    <row r="3" spans="1:20" ht="15" x14ac:dyDescent="0.25">
      <c r="A3" s="4" t="s">
        <v>46</v>
      </c>
      <c r="B3" s="4" t="s">
        <v>40</v>
      </c>
      <c r="C3" s="4">
        <v>3</v>
      </c>
      <c r="D3" s="4" t="s">
        <v>41</v>
      </c>
      <c r="E3" s="4" t="s">
        <v>41</v>
      </c>
      <c r="F3" s="4"/>
      <c r="G3" s="4" t="s">
        <v>41</v>
      </c>
      <c r="H3" s="4" t="s">
        <v>41</v>
      </c>
      <c r="I3" s="4">
        <v>1</v>
      </c>
      <c r="J3" s="4" t="s">
        <v>41</v>
      </c>
      <c r="K3" s="4" t="s">
        <v>41</v>
      </c>
      <c r="L3" s="4">
        <v>260</v>
      </c>
      <c r="M3" s="4">
        <v>5.0599999999999996</v>
      </c>
      <c r="N3" s="4">
        <v>92</v>
      </c>
      <c r="O3" s="4" t="s">
        <v>42</v>
      </c>
      <c r="P3" s="4" t="s">
        <v>41</v>
      </c>
      <c r="Q3" s="4" t="s">
        <v>43</v>
      </c>
      <c r="R3" s="4" t="s">
        <v>44</v>
      </c>
      <c r="S3" s="4" t="s">
        <v>45</v>
      </c>
      <c r="T3" s="4" t="s">
        <v>47</v>
      </c>
    </row>
    <row r="4" spans="1:20" ht="15" x14ac:dyDescent="0.25">
      <c r="A4" s="4" t="s">
        <v>48</v>
      </c>
      <c r="B4" s="4" t="s">
        <v>40</v>
      </c>
      <c r="C4" s="4">
        <v>4</v>
      </c>
      <c r="D4" s="4" t="s">
        <v>41</v>
      </c>
      <c r="E4" s="4" t="s">
        <v>41</v>
      </c>
      <c r="F4" s="4" t="s">
        <v>49</v>
      </c>
      <c r="G4" s="4" t="s">
        <v>41</v>
      </c>
      <c r="H4" s="4" t="s">
        <v>41</v>
      </c>
      <c r="I4" s="4" t="s">
        <v>50</v>
      </c>
      <c r="J4" s="4" t="s">
        <v>41</v>
      </c>
      <c r="K4" s="4" t="s">
        <v>41</v>
      </c>
      <c r="L4" s="4">
        <v>70</v>
      </c>
      <c r="M4" s="4">
        <v>4.79</v>
      </c>
      <c r="N4" s="4">
        <v>100</v>
      </c>
      <c r="O4" s="4" t="s">
        <v>42</v>
      </c>
      <c r="P4" s="4" t="s">
        <v>41</v>
      </c>
      <c r="Q4" s="4" t="s">
        <v>43</v>
      </c>
      <c r="R4" s="4" t="s">
        <v>44</v>
      </c>
      <c r="S4" s="4" t="s">
        <v>45</v>
      </c>
      <c r="T4" s="4" t="s">
        <v>47</v>
      </c>
    </row>
    <row r="5" spans="1:20" ht="15" x14ac:dyDescent="0.25">
      <c r="A5" s="4" t="s">
        <v>51</v>
      </c>
      <c r="B5" s="4" t="s">
        <v>40</v>
      </c>
      <c r="C5" s="4">
        <v>5</v>
      </c>
      <c r="D5" s="4" t="s">
        <v>41</v>
      </c>
      <c r="E5" s="4" t="s">
        <v>41</v>
      </c>
      <c r="F5" s="4"/>
      <c r="G5" s="4" t="s">
        <v>41</v>
      </c>
      <c r="H5" s="4" t="s">
        <v>41</v>
      </c>
      <c r="I5" s="4"/>
      <c r="J5" s="4" t="s">
        <v>41</v>
      </c>
      <c r="K5" s="4" t="s">
        <v>41</v>
      </c>
      <c r="L5" s="4">
        <v>70</v>
      </c>
      <c r="M5" s="4">
        <v>4.22</v>
      </c>
      <c r="N5" s="4">
        <v>98</v>
      </c>
      <c r="O5" s="4" t="s">
        <v>42</v>
      </c>
      <c r="P5" s="4" t="s">
        <v>41</v>
      </c>
      <c r="Q5" s="4" t="s">
        <v>43</v>
      </c>
      <c r="R5" s="4" t="s">
        <v>44</v>
      </c>
      <c r="S5" s="4" t="s">
        <v>45</v>
      </c>
      <c r="T5" s="4" t="s">
        <v>47</v>
      </c>
    </row>
    <row r="6" spans="1:20" ht="15" x14ac:dyDescent="0.25">
      <c r="A6" s="4" t="s">
        <v>52</v>
      </c>
      <c r="B6" s="4" t="s">
        <v>40</v>
      </c>
      <c r="C6" s="4">
        <v>5</v>
      </c>
      <c r="D6" s="4" t="s">
        <v>41</v>
      </c>
      <c r="E6" s="4" t="s">
        <v>41</v>
      </c>
      <c r="F6" s="4" t="s">
        <v>49</v>
      </c>
      <c r="G6" s="4" t="s">
        <v>41</v>
      </c>
      <c r="H6" s="4" t="s">
        <v>41</v>
      </c>
      <c r="I6" s="4" t="s">
        <v>53</v>
      </c>
      <c r="J6" s="4" t="s">
        <v>41</v>
      </c>
      <c r="K6" s="4" t="s">
        <v>41</v>
      </c>
      <c r="L6" s="4">
        <v>210</v>
      </c>
      <c r="M6" s="4">
        <v>4.66</v>
      </c>
      <c r="N6" s="4">
        <v>92</v>
      </c>
      <c r="O6" s="4" t="s">
        <v>42</v>
      </c>
      <c r="P6" s="4" t="s">
        <v>41</v>
      </c>
      <c r="Q6" s="4" t="s">
        <v>43</v>
      </c>
      <c r="R6" s="4" t="s">
        <v>44</v>
      </c>
      <c r="S6" s="4" t="s">
        <v>45</v>
      </c>
      <c r="T6" s="4" t="s">
        <v>41</v>
      </c>
    </row>
    <row r="7" spans="1:20" ht="15" x14ac:dyDescent="0.25">
      <c r="A7" s="4" t="s">
        <v>16</v>
      </c>
      <c r="B7" s="4" t="s">
        <v>40</v>
      </c>
      <c r="C7" s="4">
        <v>6</v>
      </c>
      <c r="D7" s="4" t="s">
        <v>41</v>
      </c>
      <c r="E7" s="4" t="s">
        <v>41</v>
      </c>
      <c r="F7" s="4"/>
      <c r="G7" s="4" t="s">
        <v>41</v>
      </c>
      <c r="H7" s="4" t="s">
        <v>41</v>
      </c>
      <c r="I7" s="4" t="s">
        <v>50</v>
      </c>
      <c r="J7" s="4" t="s">
        <v>41</v>
      </c>
      <c r="K7" s="4" t="s">
        <v>41</v>
      </c>
      <c r="L7" s="4">
        <v>480</v>
      </c>
      <c r="M7" s="4">
        <v>4.8099999999999996</v>
      </c>
      <c r="N7" s="4">
        <v>90</v>
      </c>
      <c r="O7" s="4" t="s">
        <v>42</v>
      </c>
      <c r="P7" s="4" t="s">
        <v>41</v>
      </c>
      <c r="Q7" s="4" t="s">
        <v>43</v>
      </c>
      <c r="R7" s="4" t="s">
        <v>44</v>
      </c>
      <c r="S7" s="4" t="s">
        <v>45</v>
      </c>
      <c r="T7" s="4" t="s">
        <v>54</v>
      </c>
    </row>
    <row r="8" spans="1:20" ht="15" x14ac:dyDescent="0.25">
      <c r="A8" s="4" t="s">
        <v>17</v>
      </c>
      <c r="B8" s="4" t="s">
        <v>40</v>
      </c>
      <c r="C8" s="4">
        <v>6</v>
      </c>
      <c r="D8" s="4" t="s">
        <v>41</v>
      </c>
      <c r="E8" s="4" t="s">
        <v>41</v>
      </c>
      <c r="F8" s="4"/>
      <c r="G8" s="4" t="s">
        <v>41</v>
      </c>
      <c r="H8" s="4" t="s">
        <v>41</v>
      </c>
      <c r="I8" s="4" t="s">
        <v>53</v>
      </c>
      <c r="J8" s="4" t="s">
        <v>41</v>
      </c>
      <c r="K8" s="4" t="s">
        <v>41</v>
      </c>
      <c r="L8" s="4">
        <v>320</v>
      </c>
      <c r="M8" s="4">
        <v>4.96</v>
      </c>
      <c r="N8" s="4">
        <v>96</v>
      </c>
      <c r="O8" s="4" t="s">
        <v>42</v>
      </c>
      <c r="P8" s="4" t="s">
        <v>41</v>
      </c>
      <c r="Q8" s="4" t="s">
        <v>43</v>
      </c>
      <c r="R8" s="4" t="s">
        <v>44</v>
      </c>
      <c r="S8" s="4" t="s">
        <v>45</v>
      </c>
      <c r="T8" s="4" t="s">
        <v>47</v>
      </c>
    </row>
    <row r="9" spans="1:20" ht="15" x14ac:dyDescent="0.25">
      <c r="A9" s="4" t="s">
        <v>19</v>
      </c>
      <c r="B9" s="4" t="s">
        <v>40</v>
      </c>
      <c r="C9" s="4">
        <v>6</v>
      </c>
      <c r="D9" s="4" t="s">
        <v>41</v>
      </c>
      <c r="E9" s="4" t="s">
        <v>41</v>
      </c>
      <c r="F9" s="4"/>
      <c r="G9" s="4" t="s">
        <v>41</v>
      </c>
      <c r="H9" s="4" t="s">
        <v>41</v>
      </c>
      <c r="I9" s="4" t="s">
        <v>53</v>
      </c>
      <c r="J9" s="4" t="s">
        <v>41</v>
      </c>
      <c r="K9" s="4" t="s">
        <v>41</v>
      </c>
      <c r="L9" s="4">
        <v>480</v>
      </c>
      <c r="M9" s="4">
        <v>3.6</v>
      </c>
      <c r="N9" s="4">
        <v>92</v>
      </c>
      <c r="O9" s="4" t="s">
        <v>42</v>
      </c>
      <c r="P9" s="4" t="s">
        <v>41</v>
      </c>
      <c r="Q9" s="4" t="s">
        <v>43</v>
      </c>
      <c r="R9" s="4" t="s">
        <v>44</v>
      </c>
      <c r="S9" s="4" t="s">
        <v>45</v>
      </c>
      <c r="T9" s="4" t="s">
        <v>47</v>
      </c>
    </row>
    <row r="10" spans="1:20" ht="15" x14ac:dyDescent="0.25">
      <c r="A10" s="4" t="s">
        <v>14</v>
      </c>
      <c r="B10" s="4" t="s">
        <v>40</v>
      </c>
      <c r="C10" s="4">
        <v>7</v>
      </c>
      <c r="D10" s="4" t="s">
        <v>41</v>
      </c>
      <c r="E10" s="4" t="s">
        <v>41</v>
      </c>
      <c r="F10" s="4"/>
      <c r="G10" s="4" t="s">
        <v>41</v>
      </c>
      <c r="H10" s="4" t="s">
        <v>41</v>
      </c>
      <c r="I10" s="4">
        <v>2</v>
      </c>
      <c r="J10" s="4" t="s">
        <v>41</v>
      </c>
      <c r="K10" s="4" t="s">
        <v>41</v>
      </c>
      <c r="L10" s="4">
        <v>880</v>
      </c>
      <c r="M10" s="4">
        <v>5.55</v>
      </c>
      <c r="N10" s="4">
        <v>91</v>
      </c>
      <c r="O10" s="4" t="s">
        <v>42</v>
      </c>
      <c r="P10" s="4" t="s">
        <v>41</v>
      </c>
      <c r="Q10" s="4" t="s">
        <v>43</v>
      </c>
      <c r="R10" s="4" t="s">
        <v>44</v>
      </c>
      <c r="S10" s="4" t="s">
        <v>45</v>
      </c>
      <c r="T10" s="4" t="s">
        <v>41</v>
      </c>
    </row>
    <row r="11" spans="1:20" ht="15" x14ac:dyDescent="0.25">
      <c r="A11" s="4" t="s">
        <v>55</v>
      </c>
      <c r="B11" s="4" t="s">
        <v>40</v>
      </c>
      <c r="C11" s="4">
        <v>8</v>
      </c>
      <c r="D11" s="4" t="s">
        <v>41</v>
      </c>
      <c r="E11" s="4" t="s">
        <v>41</v>
      </c>
      <c r="F11" s="4" t="s">
        <v>49</v>
      </c>
      <c r="G11" s="4" t="s">
        <v>41</v>
      </c>
      <c r="H11" s="4" t="s">
        <v>41</v>
      </c>
      <c r="I11" s="4">
        <v>8</v>
      </c>
      <c r="J11" s="4" t="s">
        <v>41</v>
      </c>
      <c r="K11" s="4" t="s">
        <v>41</v>
      </c>
      <c r="L11" s="4">
        <v>140</v>
      </c>
      <c r="M11" s="4">
        <v>4.8</v>
      </c>
      <c r="N11" s="4">
        <v>93</v>
      </c>
      <c r="O11" s="4" t="s">
        <v>42</v>
      </c>
      <c r="P11" s="4" t="s">
        <v>41</v>
      </c>
      <c r="Q11" s="4" t="s">
        <v>43</v>
      </c>
      <c r="R11" s="4" t="s">
        <v>56</v>
      </c>
      <c r="S11" s="4" t="s">
        <v>45</v>
      </c>
      <c r="T11" s="4" t="s">
        <v>41</v>
      </c>
    </row>
    <row r="12" spans="1:20" ht="15" x14ac:dyDescent="0.25">
      <c r="A12" s="4" t="s">
        <v>57</v>
      </c>
      <c r="B12" s="4" t="s">
        <v>40</v>
      </c>
      <c r="C12" s="4">
        <v>11</v>
      </c>
      <c r="D12" s="4" t="s">
        <v>41</v>
      </c>
      <c r="E12" s="4" t="s">
        <v>41</v>
      </c>
      <c r="F12" s="4" t="s">
        <v>49</v>
      </c>
      <c r="G12" s="4" t="s">
        <v>41</v>
      </c>
      <c r="H12" s="4" t="s">
        <v>41</v>
      </c>
      <c r="I12" s="4" t="s">
        <v>58</v>
      </c>
      <c r="J12" s="4" t="s">
        <v>41</v>
      </c>
      <c r="K12" s="4" t="s">
        <v>41</v>
      </c>
      <c r="L12" s="4">
        <v>110</v>
      </c>
      <c r="M12" s="4">
        <v>3.53</v>
      </c>
      <c r="N12" s="4">
        <v>98</v>
      </c>
      <c r="O12" s="4" t="s">
        <v>42</v>
      </c>
      <c r="P12" s="4" t="s">
        <v>41</v>
      </c>
      <c r="Q12" s="4" t="s">
        <v>43</v>
      </c>
      <c r="R12" s="4" t="s">
        <v>44</v>
      </c>
      <c r="S12" s="4" t="s">
        <v>45</v>
      </c>
      <c r="T12" s="4" t="s">
        <v>47</v>
      </c>
    </row>
    <row r="13" spans="1:20" ht="15" x14ac:dyDescent="0.25">
      <c r="A13" s="4" t="s">
        <v>59</v>
      </c>
      <c r="B13" s="4" t="s">
        <v>40</v>
      </c>
      <c r="C13" s="4">
        <v>12</v>
      </c>
      <c r="D13" s="4" t="s">
        <v>41</v>
      </c>
      <c r="E13" s="4" t="s">
        <v>41</v>
      </c>
      <c r="F13" s="4"/>
      <c r="G13" s="4" t="s">
        <v>41</v>
      </c>
      <c r="H13" s="4" t="s">
        <v>41</v>
      </c>
      <c r="I13" s="4" t="s">
        <v>60</v>
      </c>
      <c r="J13" s="4" t="s">
        <v>41</v>
      </c>
      <c r="K13" s="4" t="s">
        <v>41</v>
      </c>
      <c r="L13" s="4">
        <v>110</v>
      </c>
      <c r="M13" s="4">
        <v>3.08</v>
      </c>
      <c r="N13" s="4">
        <v>81</v>
      </c>
      <c r="O13" s="4" t="s">
        <v>42</v>
      </c>
      <c r="P13" s="4" t="s">
        <v>41</v>
      </c>
      <c r="Q13" s="4" t="s">
        <v>43</v>
      </c>
      <c r="R13" s="4" t="s">
        <v>44</v>
      </c>
      <c r="S13" s="4" t="s">
        <v>45</v>
      </c>
      <c r="T13" s="4" t="s">
        <v>47</v>
      </c>
    </row>
    <row r="14" spans="1:20" ht="15" x14ac:dyDescent="0.25">
      <c r="A14" s="4" t="s">
        <v>61</v>
      </c>
      <c r="B14" s="4" t="s">
        <v>40</v>
      </c>
      <c r="C14" s="4">
        <v>14</v>
      </c>
      <c r="D14" s="4" t="s">
        <v>41</v>
      </c>
      <c r="E14" s="4" t="s">
        <v>41</v>
      </c>
      <c r="F14" s="4"/>
      <c r="G14" s="4" t="s">
        <v>41</v>
      </c>
      <c r="H14" s="4" t="s">
        <v>41</v>
      </c>
      <c r="I14" s="4" t="s">
        <v>62</v>
      </c>
      <c r="J14" s="4" t="s">
        <v>41</v>
      </c>
      <c r="K14" s="4" t="s">
        <v>41</v>
      </c>
      <c r="L14" s="4">
        <v>140</v>
      </c>
      <c r="M14" s="4">
        <v>2.2999999999999998</v>
      </c>
      <c r="N14" s="4">
        <v>49</v>
      </c>
      <c r="O14" s="4" t="s">
        <v>42</v>
      </c>
      <c r="P14" s="4" t="s">
        <v>41</v>
      </c>
      <c r="Q14" s="4" t="s">
        <v>43</v>
      </c>
      <c r="R14" s="4" t="s">
        <v>44</v>
      </c>
      <c r="S14" s="4" t="s">
        <v>45</v>
      </c>
      <c r="T14" s="4" t="s">
        <v>63</v>
      </c>
    </row>
    <row r="15" spans="1:20" ht="15" x14ac:dyDescent="0.25">
      <c r="A15" s="4" t="s">
        <v>64</v>
      </c>
      <c r="B15" s="4" t="s">
        <v>40</v>
      </c>
      <c r="C15" s="4">
        <v>18</v>
      </c>
      <c r="D15" s="4" t="s">
        <v>41</v>
      </c>
      <c r="E15" s="4" t="s">
        <v>41</v>
      </c>
      <c r="F15" s="4" t="s">
        <v>49</v>
      </c>
      <c r="G15" s="4" t="s">
        <v>41</v>
      </c>
      <c r="H15" s="4" t="s">
        <v>41</v>
      </c>
      <c r="I15" s="4" t="s">
        <v>65</v>
      </c>
      <c r="J15" s="4" t="s">
        <v>41</v>
      </c>
      <c r="K15" s="4" t="s">
        <v>41</v>
      </c>
      <c r="L15" s="4">
        <v>210</v>
      </c>
      <c r="M15" s="4">
        <v>2.77</v>
      </c>
      <c r="N15" s="4">
        <v>45</v>
      </c>
      <c r="O15" s="4" t="s">
        <v>42</v>
      </c>
      <c r="P15" s="4" t="s">
        <v>41</v>
      </c>
      <c r="Q15" s="4" t="s">
        <v>43</v>
      </c>
      <c r="R15" s="4" t="s">
        <v>44</v>
      </c>
      <c r="S15" s="4" t="s">
        <v>45</v>
      </c>
      <c r="T15" s="4" t="s">
        <v>41</v>
      </c>
    </row>
    <row r="16" spans="1:20" ht="15" x14ac:dyDescent="0.25">
      <c r="A16" s="4" t="s">
        <v>13</v>
      </c>
      <c r="B16" s="4" t="s">
        <v>40</v>
      </c>
      <c r="C16" s="4">
        <v>19</v>
      </c>
      <c r="D16" s="4" t="s">
        <v>41</v>
      </c>
      <c r="E16" s="4" t="s">
        <v>41</v>
      </c>
      <c r="F16" s="4"/>
      <c r="G16" s="4" t="s">
        <v>41</v>
      </c>
      <c r="H16" s="4" t="s">
        <v>41</v>
      </c>
      <c r="I16" s="4" t="s">
        <v>66</v>
      </c>
      <c r="J16" s="4" t="s">
        <v>41</v>
      </c>
      <c r="K16" s="4" t="s">
        <v>41</v>
      </c>
      <c r="L16" s="4">
        <v>1000</v>
      </c>
      <c r="M16" s="4">
        <v>1.37</v>
      </c>
      <c r="N16" s="4">
        <v>72</v>
      </c>
      <c r="O16" s="4" t="s">
        <v>42</v>
      </c>
      <c r="P16" s="4" t="s">
        <v>41</v>
      </c>
      <c r="Q16" s="4" t="s">
        <v>43</v>
      </c>
      <c r="R16" s="4" t="s">
        <v>67</v>
      </c>
      <c r="S16" s="4" t="s">
        <v>45</v>
      </c>
      <c r="T16" s="4" t="s">
        <v>41</v>
      </c>
    </row>
    <row r="17" spans="1:20" ht="15" x14ac:dyDescent="0.25">
      <c r="A17" s="4" t="s">
        <v>11</v>
      </c>
      <c r="B17" s="4" t="s">
        <v>40</v>
      </c>
      <c r="C17" s="4">
        <v>21</v>
      </c>
      <c r="D17" s="4" t="s">
        <v>41</v>
      </c>
      <c r="E17" s="4" t="s">
        <v>41</v>
      </c>
      <c r="F17" s="4" t="s">
        <v>53</v>
      </c>
      <c r="G17" s="4" t="s">
        <v>41</v>
      </c>
      <c r="H17" s="4" t="s">
        <v>41</v>
      </c>
      <c r="I17" s="4">
        <v>34</v>
      </c>
      <c r="J17" s="4" t="s">
        <v>41</v>
      </c>
      <c r="K17" s="4" t="s">
        <v>41</v>
      </c>
      <c r="L17" s="4">
        <v>1600</v>
      </c>
      <c r="M17" s="4">
        <v>2.96</v>
      </c>
      <c r="N17" s="4">
        <v>100</v>
      </c>
      <c r="O17" s="4" t="s">
        <v>42</v>
      </c>
      <c r="P17" s="4" t="s">
        <v>41</v>
      </c>
      <c r="Q17" s="4" t="s">
        <v>43</v>
      </c>
      <c r="R17" s="4" t="s">
        <v>56</v>
      </c>
      <c r="S17" s="4" t="s">
        <v>45</v>
      </c>
      <c r="T17" s="4" t="s">
        <v>68</v>
      </c>
    </row>
    <row r="18" spans="1:20" ht="15" x14ac:dyDescent="0.25">
      <c r="A18" s="4" t="s">
        <v>69</v>
      </c>
      <c r="B18" s="4" t="s">
        <v>40</v>
      </c>
      <c r="C18" s="4">
        <v>34</v>
      </c>
      <c r="D18" s="4" t="s">
        <v>41</v>
      </c>
      <c r="E18" s="4" t="s">
        <v>41</v>
      </c>
      <c r="F18" s="4" t="s">
        <v>49</v>
      </c>
      <c r="G18" s="4" t="s">
        <v>41</v>
      </c>
      <c r="H18" s="4" t="s">
        <v>41</v>
      </c>
      <c r="I18" s="4">
        <v>62</v>
      </c>
      <c r="J18" s="4" t="s">
        <v>41</v>
      </c>
      <c r="K18" s="4" t="s">
        <v>41</v>
      </c>
      <c r="L18" s="4">
        <v>50</v>
      </c>
      <c r="M18" s="4">
        <v>3.02</v>
      </c>
      <c r="N18" s="4">
        <v>100</v>
      </c>
      <c r="O18" s="4" t="s">
        <v>42</v>
      </c>
      <c r="P18" s="4" t="s">
        <v>41</v>
      </c>
      <c r="Q18" s="4" t="s">
        <v>43</v>
      </c>
      <c r="R18" s="4" t="s">
        <v>70</v>
      </c>
      <c r="S18" s="4" t="s">
        <v>45</v>
      </c>
      <c r="T18" s="4" t="s">
        <v>71</v>
      </c>
    </row>
    <row r="19" spans="1:20" ht="15" x14ac:dyDescent="0.25">
      <c r="A19" s="4" t="s">
        <v>1</v>
      </c>
      <c r="B19" s="4" t="s">
        <v>40</v>
      </c>
      <c r="C19" s="4">
        <v>37</v>
      </c>
      <c r="D19" s="4" t="s">
        <v>41</v>
      </c>
      <c r="E19" s="4" t="s">
        <v>41</v>
      </c>
      <c r="F19" s="4">
        <v>4</v>
      </c>
      <c r="G19" s="4" t="s">
        <v>41</v>
      </c>
      <c r="H19" s="4" t="s">
        <v>41</v>
      </c>
      <c r="I19" s="4" t="s">
        <v>66</v>
      </c>
      <c r="J19" s="4" t="s">
        <v>41</v>
      </c>
      <c r="K19" s="4" t="s">
        <v>41</v>
      </c>
      <c r="L19" s="4">
        <v>18100</v>
      </c>
      <c r="M19" s="4">
        <v>2.5</v>
      </c>
      <c r="N19" s="4">
        <v>100</v>
      </c>
      <c r="O19" s="4" t="s">
        <v>42</v>
      </c>
      <c r="P19" s="4" t="s">
        <v>41</v>
      </c>
      <c r="Q19" s="4" t="s">
        <v>43</v>
      </c>
      <c r="R19" s="4" t="s">
        <v>72</v>
      </c>
      <c r="S19" s="4" t="s">
        <v>45</v>
      </c>
      <c r="T19" s="4" t="s">
        <v>73</v>
      </c>
    </row>
    <row r="20" spans="1:20" ht="15" x14ac:dyDescent="0.25">
      <c r="A20" s="4" t="s">
        <v>74</v>
      </c>
      <c r="B20" s="4" t="s">
        <v>40</v>
      </c>
      <c r="C20" s="4">
        <v>38</v>
      </c>
      <c r="D20" s="4" t="s">
        <v>41</v>
      </c>
      <c r="E20" s="4" t="s">
        <v>41</v>
      </c>
      <c r="F20" s="4">
        <v>5</v>
      </c>
      <c r="G20" s="4" t="s">
        <v>41</v>
      </c>
      <c r="H20" s="4" t="s">
        <v>41</v>
      </c>
      <c r="I20" s="4">
        <v>7</v>
      </c>
      <c r="J20" s="4" t="s">
        <v>41</v>
      </c>
      <c r="K20" s="4" t="s">
        <v>41</v>
      </c>
      <c r="L20" s="4">
        <v>390</v>
      </c>
      <c r="M20" s="4">
        <v>2.2400000000000002</v>
      </c>
      <c r="N20" s="4">
        <v>100</v>
      </c>
      <c r="O20" s="4" t="s">
        <v>42</v>
      </c>
      <c r="P20" s="4" t="s">
        <v>41</v>
      </c>
      <c r="Q20" s="4" t="s">
        <v>43</v>
      </c>
      <c r="R20" s="4" t="s">
        <v>72</v>
      </c>
      <c r="S20" s="4" t="s">
        <v>45</v>
      </c>
      <c r="T20" s="4" t="s">
        <v>75</v>
      </c>
    </row>
    <row r="21" spans="1:20" ht="15" x14ac:dyDescent="0.25">
      <c r="A21" s="4" t="s">
        <v>6</v>
      </c>
      <c r="B21" s="4" t="s">
        <v>40</v>
      </c>
      <c r="C21" s="4">
        <v>40</v>
      </c>
      <c r="D21" s="4" t="s">
        <v>41</v>
      </c>
      <c r="E21" s="4" t="s">
        <v>41</v>
      </c>
      <c r="F21" s="4" t="s">
        <v>58</v>
      </c>
      <c r="G21" s="4" t="s">
        <v>41</v>
      </c>
      <c r="H21" s="4" t="s">
        <v>41</v>
      </c>
      <c r="I21" s="4" t="s">
        <v>66</v>
      </c>
      <c r="J21" s="4" t="s">
        <v>41</v>
      </c>
      <c r="K21" s="4" t="s">
        <v>41</v>
      </c>
      <c r="L21" s="4">
        <v>2900</v>
      </c>
      <c r="M21" s="4">
        <v>0.87</v>
      </c>
      <c r="N21" s="4">
        <v>100</v>
      </c>
      <c r="O21" s="4" t="s">
        <v>42</v>
      </c>
      <c r="P21" s="4" t="s">
        <v>41</v>
      </c>
      <c r="Q21" s="4" t="s">
        <v>43</v>
      </c>
      <c r="R21" s="4" t="s">
        <v>44</v>
      </c>
      <c r="S21" s="4" t="s">
        <v>45</v>
      </c>
      <c r="T21" s="4" t="s">
        <v>76</v>
      </c>
    </row>
    <row r="22" spans="1:20" ht="15" x14ac:dyDescent="0.25">
      <c r="A22" s="4" t="s">
        <v>2</v>
      </c>
      <c r="B22" s="4" t="s">
        <v>40</v>
      </c>
      <c r="C22" s="4">
        <v>41</v>
      </c>
      <c r="D22" s="4" t="s">
        <v>41</v>
      </c>
      <c r="E22" s="4" t="s">
        <v>41</v>
      </c>
      <c r="F22" s="4">
        <v>14</v>
      </c>
      <c r="G22" s="4" t="s">
        <v>41</v>
      </c>
      <c r="H22" s="4" t="s">
        <v>41</v>
      </c>
      <c r="I22" s="4" t="s">
        <v>77</v>
      </c>
      <c r="J22" s="4" t="s">
        <v>41</v>
      </c>
      <c r="K22" s="4" t="s">
        <v>41</v>
      </c>
      <c r="L22" s="4">
        <v>8100</v>
      </c>
      <c r="M22" s="4">
        <v>1.73</v>
      </c>
      <c r="N22" s="4">
        <v>100</v>
      </c>
      <c r="O22" s="4" t="s">
        <v>42</v>
      </c>
      <c r="P22" s="4" t="s">
        <v>41</v>
      </c>
      <c r="Q22" s="4" t="s">
        <v>43</v>
      </c>
      <c r="R22" s="4" t="s">
        <v>70</v>
      </c>
      <c r="S22" s="4" t="s">
        <v>45</v>
      </c>
      <c r="T22" s="4" t="s">
        <v>78</v>
      </c>
    </row>
    <row r="23" spans="1:20" ht="15" x14ac:dyDescent="0.25">
      <c r="A23" s="4" t="s">
        <v>79</v>
      </c>
      <c r="B23" s="4" t="s">
        <v>40</v>
      </c>
      <c r="C23" s="4">
        <v>41</v>
      </c>
      <c r="D23" s="4" t="s">
        <v>41</v>
      </c>
      <c r="E23" s="4" t="s">
        <v>41</v>
      </c>
      <c r="F23" s="4" t="s">
        <v>53</v>
      </c>
      <c r="G23" s="4" t="s">
        <v>41</v>
      </c>
      <c r="H23" s="4" t="s">
        <v>41</v>
      </c>
      <c r="I23" s="4">
        <v>27</v>
      </c>
      <c r="J23" s="4" t="s">
        <v>41</v>
      </c>
      <c r="K23" s="4" t="s">
        <v>41</v>
      </c>
      <c r="L23" s="4">
        <v>140</v>
      </c>
      <c r="M23" s="4">
        <v>1.77</v>
      </c>
      <c r="N23" s="4">
        <v>100</v>
      </c>
      <c r="O23" s="4" t="s">
        <v>42</v>
      </c>
      <c r="P23" s="4" t="s">
        <v>41</v>
      </c>
      <c r="Q23" s="4" t="s">
        <v>43</v>
      </c>
      <c r="R23" s="4" t="s">
        <v>67</v>
      </c>
      <c r="S23" s="4" t="s">
        <v>45</v>
      </c>
      <c r="T23" s="4" t="s">
        <v>41</v>
      </c>
    </row>
    <row r="24" spans="1:20" ht="15" x14ac:dyDescent="0.25">
      <c r="A24" s="4" t="s">
        <v>80</v>
      </c>
      <c r="B24" s="4" t="s">
        <v>40</v>
      </c>
      <c r="C24" s="4">
        <v>42</v>
      </c>
      <c r="D24" s="4" t="s">
        <v>41</v>
      </c>
      <c r="E24" s="4" t="s">
        <v>41</v>
      </c>
      <c r="F24" s="4" t="s">
        <v>60</v>
      </c>
      <c r="G24" s="4" t="s">
        <v>41</v>
      </c>
      <c r="H24" s="4" t="s">
        <v>41</v>
      </c>
      <c r="I24" s="4" t="s">
        <v>66</v>
      </c>
      <c r="J24" s="4" t="s">
        <v>41</v>
      </c>
      <c r="K24" s="4" t="s">
        <v>41</v>
      </c>
      <c r="L24" s="4">
        <v>170</v>
      </c>
      <c r="M24" s="4">
        <v>1.1599999999999999</v>
      </c>
      <c r="N24" s="4">
        <v>99</v>
      </c>
      <c r="O24" s="4" t="s">
        <v>42</v>
      </c>
      <c r="P24" s="4" t="s">
        <v>41</v>
      </c>
      <c r="Q24" s="4" t="s">
        <v>43</v>
      </c>
      <c r="R24" s="4" t="s">
        <v>81</v>
      </c>
      <c r="S24" s="4" t="s">
        <v>45</v>
      </c>
      <c r="T24" s="4" t="s">
        <v>41</v>
      </c>
    </row>
    <row r="25" spans="1:20" ht="15" x14ac:dyDescent="0.25">
      <c r="A25" s="4" t="s">
        <v>8</v>
      </c>
      <c r="B25" s="4" t="s">
        <v>40</v>
      </c>
      <c r="C25" s="4">
        <v>45</v>
      </c>
      <c r="D25" s="4" t="s">
        <v>41</v>
      </c>
      <c r="E25" s="4" t="s">
        <v>41</v>
      </c>
      <c r="F25" s="4">
        <v>1</v>
      </c>
      <c r="G25" s="4" t="s">
        <v>41</v>
      </c>
      <c r="H25" s="4" t="s">
        <v>41</v>
      </c>
      <c r="I25" s="4"/>
      <c r="J25" s="4" t="s">
        <v>41</v>
      </c>
      <c r="K25" s="4" t="s">
        <v>41</v>
      </c>
      <c r="L25" s="4">
        <v>2400</v>
      </c>
      <c r="M25" s="4">
        <v>1.51</v>
      </c>
      <c r="N25" s="4">
        <v>100</v>
      </c>
      <c r="O25" s="4" t="s">
        <v>42</v>
      </c>
      <c r="P25" s="4" t="s">
        <v>41</v>
      </c>
      <c r="Q25" s="4" t="s">
        <v>43</v>
      </c>
      <c r="R25" s="4" t="s">
        <v>82</v>
      </c>
      <c r="S25" s="4" t="s">
        <v>45</v>
      </c>
      <c r="T25" s="4" t="s">
        <v>41</v>
      </c>
    </row>
    <row r="26" spans="1:20" ht="15" x14ac:dyDescent="0.25">
      <c r="A26" s="4" t="s">
        <v>83</v>
      </c>
      <c r="B26" s="4" t="s">
        <v>40</v>
      </c>
      <c r="C26" s="4">
        <v>47</v>
      </c>
      <c r="D26" s="4" t="s">
        <v>41</v>
      </c>
      <c r="E26" s="4" t="s">
        <v>41</v>
      </c>
      <c r="F26" s="4">
        <v>12</v>
      </c>
      <c r="G26" s="4" t="s">
        <v>41</v>
      </c>
      <c r="H26" s="4" t="s">
        <v>41</v>
      </c>
      <c r="I26" s="4" t="s">
        <v>66</v>
      </c>
      <c r="J26" s="4" t="s">
        <v>41</v>
      </c>
      <c r="K26" s="4" t="s">
        <v>41</v>
      </c>
      <c r="L26" s="4"/>
      <c r="M26" s="4"/>
      <c r="N26" s="4"/>
      <c r="O26" s="4" t="s">
        <v>42</v>
      </c>
      <c r="P26" s="4" t="s">
        <v>41</v>
      </c>
      <c r="Q26" s="4" t="s">
        <v>43</v>
      </c>
      <c r="R26" s="4" t="s">
        <v>84</v>
      </c>
      <c r="S26" s="4" t="s">
        <v>45</v>
      </c>
      <c r="T26" s="4" t="s">
        <v>41</v>
      </c>
    </row>
    <row r="27" spans="1:20" ht="15" x14ac:dyDescent="0.25">
      <c r="A27" s="4" t="s">
        <v>85</v>
      </c>
      <c r="B27" s="4" t="s">
        <v>40</v>
      </c>
      <c r="C27" s="4">
        <v>51</v>
      </c>
      <c r="D27" s="4" t="s">
        <v>41</v>
      </c>
      <c r="E27" s="4" t="s">
        <v>41</v>
      </c>
      <c r="F27" s="4" t="s">
        <v>50</v>
      </c>
      <c r="G27" s="4" t="s">
        <v>41</v>
      </c>
      <c r="H27" s="4" t="s">
        <v>41</v>
      </c>
      <c r="I27" s="4">
        <v>11</v>
      </c>
      <c r="J27" s="4" t="s">
        <v>41</v>
      </c>
      <c r="K27" s="4" t="s">
        <v>41</v>
      </c>
      <c r="L27" s="4">
        <v>170</v>
      </c>
      <c r="M27" s="4">
        <v>3.04</v>
      </c>
      <c r="N27" s="4">
        <v>95</v>
      </c>
      <c r="O27" s="4" t="s">
        <v>42</v>
      </c>
      <c r="P27" s="4" t="s">
        <v>41</v>
      </c>
      <c r="Q27" s="4" t="s">
        <v>43</v>
      </c>
      <c r="R27" s="4" t="s">
        <v>44</v>
      </c>
      <c r="S27" s="4" t="s">
        <v>45</v>
      </c>
      <c r="T27" s="4" t="s">
        <v>41</v>
      </c>
    </row>
    <row r="28" spans="1:20" ht="15" x14ac:dyDescent="0.25">
      <c r="A28" s="4" t="s">
        <v>86</v>
      </c>
      <c r="B28" s="4" t="s">
        <v>40</v>
      </c>
      <c r="C28" s="4">
        <v>53</v>
      </c>
      <c r="D28" s="4" t="s">
        <v>41</v>
      </c>
      <c r="E28" s="4" t="s">
        <v>41</v>
      </c>
      <c r="F28" s="4" t="s">
        <v>87</v>
      </c>
      <c r="G28" s="4" t="s">
        <v>41</v>
      </c>
      <c r="H28" s="4" t="s">
        <v>41</v>
      </c>
      <c r="I28" s="4" t="s">
        <v>66</v>
      </c>
      <c r="J28" s="4" t="s">
        <v>41</v>
      </c>
      <c r="K28" s="4" t="s">
        <v>41</v>
      </c>
      <c r="L28" s="4">
        <v>260</v>
      </c>
      <c r="M28" s="4">
        <v>1.44</v>
      </c>
      <c r="N28" s="4">
        <v>100</v>
      </c>
      <c r="O28" s="4" t="s">
        <v>42</v>
      </c>
      <c r="P28" s="4" t="s">
        <v>41</v>
      </c>
      <c r="Q28" s="4" t="s">
        <v>43</v>
      </c>
      <c r="R28" s="4" t="s">
        <v>70</v>
      </c>
      <c r="S28" s="4" t="s">
        <v>45</v>
      </c>
      <c r="T28" s="4" t="s">
        <v>88</v>
      </c>
    </row>
    <row r="29" spans="1:20" ht="15" x14ac:dyDescent="0.25">
      <c r="A29" s="4" t="s">
        <v>9</v>
      </c>
      <c r="B29" s="4" t="s">
        <v>40</v>
      </c>
      <c r="C29" s="4">
        <v>54</v>
      </c>
      <c r="D29" s="4" t="s">
        <v>41</v>
      </c>
      <c r="E29" s="4" t="s">
        <v>41</v>
      </c>
      <c r="F29" s="4" t="s">
        <v>89</v>
      </c>
      <c r="G29" s="4" t="s">
        <v>41</v>
      </c>
      <c r="H29" s="4" t="s">
        <v>41</v>
      </c>
      <c r="I29" s="4" t="s">
        <v>66</v>
      </c>
      <c r="J29" s="4" t="s">
        <v>41</v>
      </c>
      <c r="K29" s="4" t="s">
        <v>41</v>
      </c>
      <c r="L29" s="4">
        <v>2400</v>
      </c>
      <c r="M29" s="4">
        <v>1.74</v>
      </c>
      <c r="N29" s="4">
        <v>79</v>
      </c>
      <c r="O29" s="4" t="s">
        <v>42</v>
      </c>
      <c r="P29" s="4" t="s">
        <v>41</v>
      </c>
      <c r="Q29" s="4" t="s">
        <v>43</v>
      </c>
      <c r="R29" s="4" t="s">
        <v>67</v>
      </c>
      <c r="S29" s="4" t="s">
        <v>45</v>
      </c>
      <c r="T29" s="4" t="s">
        <v>75</v>
      </c>
    </row>
    <row r="30" spans="1:20" ht="15" x14ac:dyDescent="0.25">
      <c r="A30" s="4" t="s">
        <v>18</v>
      </c>
      <c r="B30" s="4" t="s">
        <v>40</v>
      </c>
      <c r="C30" s="4">
        <v>57</v>
      </c>
      <c r="D30" s="4" t="s">
        <v>41</v>
      </c>
      <c r="E30" s="4" t="s">
        <v>41</v>
      </c>
      <c r="F30" s="4">
        <v>8</v>
      </c>
      <c r="G30" s="4" t="s">
        <v>41</v>
      </c>
      <c r="H30" s="4" t="s">
        <v>41</v>
      </c>
      <c r="I30" s="4" t="s">
        <v>66</v>
      </c>
      <c r="J30" s="4" t="s">
        <v>41</v>
      </c>
      <c r="K30" s="4" t="s">
        <v>41</v>
      </c>
      <c r="L30" s="4">
        <v>320</v>
      </c>
      <c r="M30" s="4">
        <v>1.59</v>
      </c>
      <c r="N30" s="4">
        <v>100</v>
      </c>
      <c r="O30" s="4" t="s">
        <v>42</v>
      </c>
      <c r="P30" s="4" t="s">
        <v>41</v>
      </c>
      <c r="Q30" s="4" t="s">
        <v>43</v>
      </c>
      <c r="R30" s="4" t="s">
        <v>67</v>
      </c>
      <c r="S30" s="4" t="s">
        <v>45</v>
      </c>
      <c r="T30" s="4" t="s">
        <v>41</v>
      </c>
    </row>
    <row r="31" spans="1:20" ht="15" x14ac:dyDescent="0.25">
      <c r="A31" s="4" t="s">
        <v>15</v>
      </c>
      <c r="B31" s="4" t="s">
        <v>40</v>
      </c>
      <c r="C31" s="4">
        <v>58</v>
      </c>
      <c r="D31" s="4" t="s">
        <v>41</v>
      </c>
      <c r="E31" s="4" t="s">
        <v>41</v>
      </c>
      <c r="F31" s="4" t="s">
        <v>90</v>
      </c>
      <c r="G31" s="4" t="s">
        <v>41</v>
      </c>
      <c r="H31" s="4" t="s">
        <v>41</v>
      </c>
      <c r="I31" s="4" t="s">
        <v>60</v>
      </c>
      <c r="J31" s="4" t="s">
        <v>41</v>
      </c>
      <c r="K31" s="4" t="s">
        <v>41</v>
      </c>
      <c r="L31" s="4">
        <v>590</v>
      </c>
      <c r="M31" s="4">
        <v>1.63</v>
      </c>
      <c r="N31" s="4">
        <v>100</v>
      </c>
      <c r="O31" s="4" t="s">
        <v>42</v>
      </c>
      <c r="P31" s="4" t="s">
        <v>41</v>
      </c>
      <c r="Q31" s="4" t="s">
        <v>43</v>
      </c>
      <c r="R31" s="4" t="s">
        <v>70</v>
      </c>
      <c r="S31" s="4" t="s">
        <v>45</v>
      </c>
      <c r="T31" s="4" t="s">
        <v>41</v>
      </c>
    </row>
    <row r="32" spans="1:20" ht="15" x14ac:dyDescent="0.25">
      <c r="A32" s="4" t="s">
        <v>91</v>
      </c>
      <c r="B32" s="4" t="s">
        <v>40</v>
      </c>
      <c r="C32" s="4">
        <v>58</v>
      </c>
      <c r="D32" s="4" t="s">
        <v>41</v>
      </c>
      <c r="E32" s="4" t="s">
        <v>41</v>
      </c>
      <c r="F32" s="4" t="s">
        <v>60</v>
      </c>
      <c r="G32" s="4" t="s">
        <v>41</v>
      </c>
      <c r="H32" s="4" t="s">
        <v>41</v>
      </c>
      <c r="I32" s="4">
        <v>33</v>
      </c>
      <c r="J32" s="4" t="s">
        <v>41</v>
      </c>
      <c r="K32" s="4" t="s">
        <v>41</v>
      </c>
      <c r="L32" s="4">
        <v>140</v>
      </c>
      <c r="M32" s="4">
        <v>2.86</v>
      </c>
      <c r="N32" s="4">
        <v>70</v>
      </c>
      <c r="O32" s="4" t="s">
        <v>42</v>
      </c>
      <c r="P32" s="4" t="s">
        <v>41</v>
      </c>
      <c r="Q32" s="4" t="s">
        <v>43</v>
      </c>
      <c r="R32" s="4" t="s">
        <v>92</v>
      </c>
      <c r="S32" s="4" t="s">
        <v>45</v>
      </c>
      <c r="T32" s="4" t="s">
        <v>41</v>
      </c>
    </row>
    <row r="33" spans="1:20" ht="15" x14ac:dyDescent="0.25">
      <c r="A33" s="4" t="s">
        <v>3</v>
      </c>
      <c r="B33" s="4" t="s">
        <v>40</v>
      </c>
      <c r="C33" s="4">
        <v>59</v>
      </c>
      <c r="D33" s="4" t="s">
        <v>41</v>
      </c>
      <c r="E33" s="4" t="s">
        <v>41</v>
      </c>
      <c r="F33" s="4">
        <v>17</v>
      </c>
      <c r="G33" s="4" t="s">
        <v>41</v>
      </c>
      <c r="H33" s="4" t="s">
        <v>41</v>
      </c>
      <c r="I33" s="4" t="s">
        <v>66</v>
      </c>
      <c r="J33" s="4" t="s">
        <v>41</v>
      </c>
      <c r="K33" s="4" t="s">
        <v>41</v>
      </c>
      <c r="L33" s="4">
        <v>6600</v>
      </c>
      <c r="M33" s="4">
        <v>3.43</v>
      </c>
      <c r="N33" s="4">
        <v>100</v>
      </c>
      <c r="O33" s="4" t="s">
        <v>42</v>
      </c>
      <c r="P33" s="4" t="s">
        <v>41</v>
      </c>
      <c r="Q33" s="4" t="s">
        <v>43</v>
      </c>
      <c r="R33" s="4" t="s">
        <v>84</v>
      </c>
      <c r="S33" s="4" t="s">
        <v>45</v>
      </c>
      <c r="T33" s="4" t="s">
        <v>93</v>
      </c>
    </row>
    <row r="34" spans="1:20" ht="15" x14ac:dyDescent="0.25">
      <c r="A34" s="4" t="s">
        <v>94</v>
      </c>
      <c r="B34" s="4" t="s">
        <v>40</v>
      </c>
      <c r="C34" s="4">
        <v>59</v>
      </c>
      <c r="D34" s="4" t="s">
        <v>41</v>
      </c>
      <c r="E34" s="4" t="s">
        <v>41</v>
      </c>
      <c r="F34" s="4">
        <v>8</v>
      </c>
      <c r="G34" s="4" t="s">
        <v>41</v>
      </c>
      <c r="H34" s="4" t="s">
        <v>41</v>
      </c>
      <c r="I34" s="4" t="s">
        <v>49</v>
      </c>
      <c r="J34" s="4" t="s">
        <v>41</v>
      </c>
      <c r="K34" s="4" t="s">
        <v>41</v>
      </c>
      <c r="L34" s="4">
        <v>260</v>
      </c>
      <c r="M34" s="4">
        <v>1.52</v>
      </c>
      <c r="N34" s="4">
        <v>99</v>
      </c>
      <c r="O34" s="4" t="s">
        <v>42</v>
      </c>
      <c r="P34" s="4" t="s">
        <v>41</v>
      </c>
      <c r="Q34" s="4" t="s">
        <v>43</v>
      </c>
      <c r="R34" s="4" t="s">
        <v>95</v>
      </c>
      <c r="S34" s="4" t="s">
        <v>45</v>
      </c>
      <c r="T34" s="4" t="s">
        <v>41</v>
      </c>
    </row>
    <row r="35" spans="1:20" ht="15" x14ac:dyDescent="0.25">
      <c r="A35" s="4" t="s">
        <v>12</v>
      </c>
      <c r="B35" s="4" t="s">
        <v>40</v>
      </c>
      <c r="C35" s="4">
        <v>60</v>
      </c>
      <c r="D35" s="4" t="s">
        <v>41</v>
      </c>
      <c r="E35" s="4" t="s">
        <v>41</v>
      </c>
      <c r="F35" s="4" t="s">
        <v>50</v>
      </c>
      <c r="G35" s="4" t="s">
        <v>41</v>
      </c>
      <c r="H35" s="4" t="s">
        <v>41</v>
      </c>
      <c r="I35" s="4" t="s">
        <v>66</v>
      </c>
      <c r="J35" s="4" t="s">
        <v>41</v>
      </c>
      <c r="K35" s="4" t="s">
        <v>41</v>
      </c>
      <c r="L35" s="4">
        <v>1600</v>
      </c>
      <c r="M35" s="4">
        <v>1.57</v>
      </c>
      <c r="N35" s="4">
        <v>100</v>
      </c>
      <c r="O35" s="4" t="s">
        <v>42</v>
      </c>
      <c r="P35" s="4" t="s">
        <v>41</v>
      </c>
      <c r="Q35" s="4" t="s">
        <v>43</v>
      </c>
      <c r="R35" s="4" t="s">
        <v>67</v>
      </c>
      <c r="S35" s="4" t="s">
        <v>45</v>
      </c>
      <c r="T35" s="4" t="s">
        <v>41</v>
      </c>
    </row>
    <row r="36" spans="1:20" ht="15" x14ac:dyDescent="0.25">
      <c r="A36" s="4" t="s">
        <v>96</v>
      </c>
      <c r="B36" s="4" t="s">
        <v>40</v>
      </c>
      <c r="C36" s="4">
        <v>61</v>
      </c>
      <c r="D36" s="4" t="s">
        <v>41</v>
      </c>
      <c r="E36" s="4" t="s">
        <v>41</v>
      </c>
      <c r="F36" s="4" t="s">
        <v>50</v>
      </c>
      <c r="G36" s="4" t="s">
        <v>41</v>
      </c>
      <c r="H36" s="4" t="s">
        <v>41</v>
      </c>
      <c r="I36" s="4" t="s">
        <v>66</v>
      </c>
      <c r="J36" s="4" t="s">
        <v>41</v>
      </c>
      <c r="K36" s="4" t="s">
        <v>41</v>
      </c>
      <c r="L36" s="4">
        <v>140</v>
      </c>
      <c r="M36" s="4">
        <v>1.29</v>
      </c>
      <c r="N36" s="4">
        <v>100</v>
      </c>
      <c r="O36" s="4" t="s">
        <v>42</v>
      </c>
      <c r="P36" s="4" t="s">
        <v>41</v>
      </c>
      <c r="Q36" s="4" t="s">
        <v>43</v>
      </c>
      <c r="R36" s="4" t="s">
        <v>97</v>
      </c>
      <c r="S36" s="4" t="s">
        <v>45</v>
      </c>
      <c r="T36" s="4" t="s">
        <v>41</v>
      </c>
    </row>
    <row r="37" spans="1:20" ht="15" x14ac:dyDescent="0.25">
      <c r="A37" s="4" t="s">
        <v>4</v>
      </c>
      <c r="B37" s="4" t="s">
        <v>40</v>
      </c>
      <c r="C37" s="4">
        <v>66</v>
      </c>
      <c r="D37" s="4" t="s">
        <v>41</v>
      </c>
      <c r="E37" s="4" t="s">
        <v>41</v>
      </c>
      <c r="F37" s="4" t="s">
        <v>50</v>
      </c>
      <c r="G37" s="4" t="s">
        <v>41</v>
      </c>
      <c r="H37" s="4" t="s">
        <v>41</v>
      </c>
      <c r="I37" s="4" t="s">
        <v>66</v>
      </c>
      <c r="J37" s="4" t="s">
        <v>41</v>
      </c>
      <c r="K37" s="4" t="s">
        <v>41</v>
      </c>
      <c r="L37" s="4">
        <v>5400</v>
      </c>
      <c r="M37" s="4">
        <v>1.61</v>
      </c>
      <c r="N37" s="4">
        <v>100</v>
      </c>
      <c r="O37" s="4" t="s">
        <v>42</v>
      </c>
      <c r="P37" s="4" t="s">
        <v>41</v>
      </c>
      <c r="Q37" s="4" t="s">
        <v>43</v>
      </c>
      <c r="R37" s="4" t="s">
        <v>67</v>
      </c>
      <c r="S37" s="4" t="s">
        <v>45</v>
      </c>
      <c r="T37" s="4" t="s">
        <v>98</v>
      </c>
    </row>
    <row r="38" spans="1:20" ht="15" x14ac:dyDescent="0.25">
      <c r="A38" s="4" t="s">
        <v>99</v>
      </c>
      <c r="B38" s="4" t="s">
        <v>40</v>
      </c>
      <c r="C38" s="4">
        <v>73</v>
      </c>
      <c r="D38" s="4" t="s">
        <v>41</v>
      </c>
      <c r="E38" s="4" t="s">
        <v>41</v>
      </c>
      <c r="F38" s="4" t="s">
        <v>66</v>
      </c>
      <c r="G38" s="4" t="s">
        <v>41</v>
      </c>
      <c r="H38" s="4" t="s">
        <v>41</v>
      </c>
      <c r="I38" s="4">
        <v>13</v>
      </c>
      <c r="J38" s="4" t="s">
        <v>41</v>
      </c>
      <c r="K38" s="4" t="s">
        <v>41</v>
      </c>
      <c r="L38" s="4">
        <v>260</v>
      </c>
      <c r="M38" s="4">
        <v>2.82</v>
      </c>
      <c r="N38" s="4">
        <v>100</v>
      </c>
      <c r="O38" s="4" t="s">
        <v>42</v>
      </c>
      <c r="P38" s="4" t="s">
        <v>41</v>
      </c>
      <c r="Q38" s="4" t="s">
        <v>43</v>
      </c>
      <c r="R38" s="4" t="s">
        <v>72</v>
      </c>
      <c r="S38" s="4" t="s">
        <v>45</v>
      </c>
      <c r="T38" s="4" t="s">
        <v>41</v>
      </c>
    </row>
    <row r="39" spans="1:20" ht="15" x14ac:dyDescent="0.25">
      <c r="A39" s="4" t="s">
        <v>100</v>
      </c>
      <c r="B39" s="4" t="s">
        <v>40</v>
      </c>
      <c r="C39" s="4">
        <v>74</v>
      </c>
      <c r="D39" s="4" t="s">
        <v>41</v>
      </c>
      <c r="E39" s="4" t="s">
        <v>41</v>
      </c>
      <c r="F39" s="4">
        <v>13</v>
      </c>
      <c r="G39" s="4" t="s">
        <v>41</v>
      </c>
      <c r="H39" s="4" t="s">
        <v>41</v>
      </c>
      <c r="I39" s="4" t="s">
        <v>66</v>
      </c>
      <c r="J39" s="4" t="s">
        <v>41</v>
      </c>
      <c r="K39" s="4" t="s">
        <v>41</v>
      </c>
      <c r="L39" s="4">
        <v>210</v>
      </c>
      <c r="M39" s="4">
        <v>1.54</v>
      </c>
      <c r="N39" s="4">
        <v>100</v>
      </c>
      <c r="O39" s="4" t="s">
        <v>42</v>
      </c>
      <c r="P39" s="4" t="s">
        <v>41</v>
      </c>
      <c r="Q39" s="4" t="s">
        <v>43</v>
      </c>
      <c r="R39" s="4" t="s">
        <v>101</v>
      </c>
      <c r="S39" s="4" t="s">
        <v>45</v>
      </c>
      <c r="T39" s="4" t="s">
        <v>41</v>
      </c>
    </row>
    <row r="40" spans="1:20" ht="15" x14ac:dyDescent="0.25">
      <c r="A40" s="4" t="s">
        <v>102</v>
      </c>
      <c r="B40" s="4" t="s">
        <v>40</v>
      </c>
      <c r="C40" s="4">
        <v>77</v>
      </c>
      <c r="D40" s="4" t="s">
        <v>41</v>
      </c>
      <c r="E40" s="4" t="s">
        <v>41</v>
      </c>
      <c r="F40" s="4"/>
      <c r="G40" s="4" t="s">
        <v>41</v>
      </c>
      <c r="H40" s="4" t="s">
        <v>41</v>
      </c>
      <c r="I40" s="4" t="s">
        <v>66</v>
      </c>
      <c r="J40" s="4" t="s">
        <v>41</v>
      </c>
      <c r="K40" s="4" t="s">
        <v>41</v>
      </c>
      <c r="L40" s="4">
        <v>110</v>
      </c>
      <c r="M40" s="4">
        <v>1.76</v>
      </c>
      <c r="N40" s="4">
        <v>97</v>
      </c>
      <c r="O40" s="4" t="s">
        <v>42</v>
      </c>
      <c r="P40" s="4" t="s">
        <v>41</v>
      </c>
      <c r="Q40" s="4" t="s">
        <v>43</v>
      </c>
      <c r="R40" s="4" t="s">
        <v>67</v>
      </c>
      <c r="S40" s="4" t="s">
        <v>45</v>
      </c>
      <c r="T40" s="4" t="s">
        <v>41</v>
      </c>
    </row>
    <row r="41" spans="1:20" ht="15" x14ac:dyDescent="0.25">
      <c r="A41" s="4" t="s">
        <v>103</v>
      </c>
      <c r="B41" s="4" t="s">
        <v>40</v>
      </c>
      <c r="C41" s="4">
        <v>79</v>
      </c>
      <c r="D41" s="4" t="s">
        <v>41</v>
      </c>
      <c r="E41" s="4" t="s">
        <v>41</v>
      </c>
      <c r="F41" s="4" t="s">
        <v>66</v>
      </c>
      <c r="G41" s="4" t="s">
        <v>41</v>
      </c>
      <c r="H41" s="4" t="s">
        <v>41</v>
      </c>
      <c r="I41" s="4" t="s">
        <v>66</v>
      </c>
      <c r="J41" s="4" t="s">
        <v>41</v>
      </c>
      <c r="K41" s="4" t="s">
        <v>41</v>
      </c>
      <c r="L41" s="4">
        <v>1900</v>
      </c>
      <c r="M41" s="4">
        <v>1.44</v>
      </c>
      <c r="N41" s="4">
        <v>100</v>
      </c>
      <c r="O41" s="4" t="s">
        <v>42</v>
      </c>
      <c r="P41" s="4" t="s">
        <v>41</v>
      </c>
      <c r="Q41" s="4" t="s">
        <v>43</v>
      </c>
      <c r="R41" s="4" t="s">
        <v>104</v>
      </c>
      <c r="S41" s="4" t="s">
        <v>45</v>
      </c>
      <c r="T41" s="4" t="s">
        <v>41</v>
      </c>
    </row>
    <row r="42" spans="1:20" ht="15" x14ac:dyDescent="0.25">
      <c r="A42" s="4" t="s">
        <v>105</v>
      </c>
      <c r="B42" s="4" t="s">
        <v>40</v>
      </c>
      <c r="C42" s="4">
        <v>86</v>
      </c>
      <c r="D42" s="4" t="s">
        <v>41</v>
      </c>
      <c r="E42" s="4" t="s">
        <v>41</v>
      </c>
      <c r="F42" s="4">
        <v>6</v>
      </c>
      <c r="G42" s="4" t="s">
        <v>41</v>
      </c>
      <c r="H42" s="4" t="s">
        <v>41</v>
      </c>
      <c r="I42" s="4" t="s">
        <v>106</v>
      </c>
      <c r="J42" s="4" t="s">
        <v>41</v>
      </c>
      <c r="K42" s="4" t="s">
        <v>41</v>
      </c>
      <c r="L42" s="4">
        <v>110</v>
      </c>
      <c r="M42" s="4">
        <v>2.92</v>
      </c>
      <c r="N42" s="4">
        <v>47</v>
      </c>
      <c r="O42" s="4" t="s">
        <v>42</v>
      </c>
      <c r="P42" s="4" t="s">
        <v>41</v>
      </c>
      <c r="Q42" s="4" t="s">
        <v>43</v>
      </c>
      <c r="R42" s="4" t="s">
        <v>107</v>
      </c>
      <c r="S42" s="4" t="s">
        <v>45</v>
      </c>
      <c r="T42" s="4" t="s">
        <v>41</v>
      </c>
    </row>
    <row r="43" spans="1:20" ht="15" x14ac:dyDescent="0.25">
      <c r="A43" s="4" t="s">
        <v>10</v>
      </c>
      <c r="B43" s="4" t="s">
        <v>40</v>
      </c>
      <c r="C43" s="4">
        <v>93</v>
      </c>
      <c r="D43" s="4" t="s">
        <v>41</v>
      </c>
      <c r="E43" s="4" t="s">
        <v>41</v>
      </c>
      <c r="F43" s="4" t="s">
        <v>50</v>
      </c>
      <c r="G43" s="4" t="s">
        <v>41</v>
      </c>
      <c r="H43" s="4" t="s">
        <v>41</v>
      </c>
      <c r="I43" s="4" t="s">
        <v>66</v>
      </c>
      <c r="J43" s="4" t="s">
        <v>41</v>
      </c>
      <c r="K43" s="4" t="s">
        <v>41</v>
      </c>
      <c r="L43" s="4">
        <v>1900</v>
      </c>
      <c r="M43" s="4">
        <v>3.58</v>
      </c>
      <c r="N43" s="4">
        <v>100</v>
      </c>
      <c r="O43" s="4" t="s">
        <v>42</v>
      </c>
      <c r="P43" s="4" t="s">
        <v>41</v>
      </c>
      <c r="Q43" s="4" t="s">
        <v>43</v>
      </c>
      <c r="R43" s="4" t="s">
        <v>56</v>
      </c>
      <c r="S43" s="4" t="s">
        <v>45</v>
      </c>
      <c r="T43" s="4" t="s">
        <v>108</v>
      </c>
    </row>
    <row r="44" spans="1:20" ht="15" x14ac:dyDescent="0.25">
      <c r="A44" s="4" t="s">
        <v>109</v>
      </c>
      <c r="B44" s="4" t="s">
        <v>40</v>
      </c>
      <c r="C44" s="4">
        <v>98</v>
      </c>
      <c r="D44" s="4" t="s">
        <v>41</v>
      </c>
      <c r="E44" s="4" t="s">
        <v>41</v>
      </c>
      <c r="F44" s="4" t="s">
        <v>66</v>
      </c>
      <c r="G44" s="4" t="s">
        <v>41</v>
      </c>
      <c r="H44" s="4" t="s">
        <v>41</v>
      </c>
      <c r="I44" s="4" t="s">
        <v>110</v>
      </c>
      <c r="J44" s="4" t="s">
        <v>41</v>
      </c>
      <c r="K44" s="4" t="s">
        <v>41</v>
      </c>
      <c r="L44" s="4">
        <v>140</v>
      </c>
      <c r="M44" s="4">
        <v>1.24</v>
      </c>
      <c r="N44" s="4">
        <v>100</v>
      </c>
      <c r="O44" s="4" t="s">
        <v>42</v>
      </c>
      <c r="P44" s="4" t="s">
        <v>41</v>
      </c>
      <c r="Q44" s="4" t="s">
        <v>43</v>
      </c>
      <c r="R44" s="4" t="s">
        <v>101</v>
      </c>
      <c r="S44" s="4" t="s">
        <v>45</v>
      </c>
      <c r="T44" s="4" t="s">
        <v>41</v>
      </c>
    </row>
    <row r="45" spans="1:20" ht="15" x14ac:dyDescent="0.25">
      <c r="A45" s="4" t="s">
        <v>111</v>
      </c>
      <c r="B45" s="4" t="s">
        <v>40</v>
      </c>
      <c r="C45" s="4" t="s">
        <v>112</v>
      </c>
      <c r="D45" s="4" t="s">
        <v>41</v>
      </c>
      <c r="E45" s="4" t="s">
        <v>41</v>
      </c>
      <c r="F45" s="4"/>
      <c r="G45" s="4" t="s">
        <v>41</v>
      </c>
      <c r="H45" s="4" t="s">
        <v>41</v>
      </c>
      <c r="I45" s="4" t="s">
        <v>113</v>
      </c>
      <c r="J45" s="4" t="s">
        <v>41</v>
      </c>
      <c r="K45" s="4" t="s">
        <v>41</v>
      </c>
      <c r="L45" s="4">
        <v>10</v>
      </c>
      <c r="M45" s="4">
        <v>2.46</v>
      </c>
      <c r="N45" s="4">
        <v>88</v>
      </c>
      <c r="O45" s="4" t="s">
        <v>42</v>
      </c>
      <c r="P45" s="4" t="s">
        <v>41</v>
      </c>
      <c r="Q45" s="4" t="s">
        <v>43</v>
      </c>
      <c r="R45" s="4" t="s">
        <v>41</v>
      </c>
      <c r="S45" s="4" t="s">
        <v>45</v>
      </c>
      <c r="T45" s="4" t="s">
        <v>114</v>
      </c>
    </row>
    <row r="46" spans="1:20" ht="15" x14ac:dyDescent="0.25">
      <c r="A46" s="4" t="s">
        <v>115</v>
      </c>
      <c r="B46" s="4" t="s">
        <v>40</v>
      </c>
      <c r="C46" s="4" t="s">
        <v>112</v>
      </c>
      <c r="D46" s="4" t="s">
        <v>41</v>
      </c>
      <c r="E46" s="4" t="s">
        <v>41</v>
      </c>
      <c r="F46" s="4"/>
      <c r="G46" s="4" t="s">
        <v>41</v>
      </c>
      <c r="H46" s="4" t="s">
        <v>41</v>
      </c>
      <c r="I46" s="4" t="s">
        <v>113</v>
      </c>
      <c r="J46" s="4" t="s">
        <v>41</v>
      </c>
      <c r="K46" s="4" t="s">
        <v>41</v>
      </c>
      <c r="L46" s="4">
        <v>320</v>
      </c>
      <c r="M46" s="4">
        <v>1.0900000000000001</v>
      </c>
      <c r="N46" s="4">
        <v>100</v>
      </c>
      <c r="O46" s="4" t="s">
        <v>42</v>
      </c>
      <c r="P46" s="4" t="s">
        <v>41</v>
      </c>
      <c r="Q46" s="4" t="s">
        <v>43</v>
      </c>
      <c r="R46" s="4" t="s">
        <v>41</v>
      </c>
      <c r="S46" s="4" t="s">
        <v>45</v>
      </c>
      <c r="T46" s="4" t="s">
        <v>41</v>
      </c>
    </row>
    <row r="47" spans="1:20" ht="15" x14ac:dyDescent="0.25">
      <c r="A47" s="4" t="s">
        <v>116</v>
      </c>
      <c r="B47" s="4" t="s">
        <v>40</v>
      </c>
      <c r="C47" s="4" t="s">
        <v>112</v>
      </c>
      <c r="D47" s="4" t="s">
        <v>41</v>
      </c>
      <c r="E47" s="4" t="s">
        <v>41</v>
      </c>
      <c r="F47" s="4"/>
      <c r="G47" s="4" t="s">
        <v>41</v>
      </c>
      <c r="H47" s="4" t="s">
        <v>41</v>
      </c>
      <c r="I47" s="4"/>
      <c r="J47" s="4" t="s">
        <v>41</v>
      </c>
      <c r="K47" s="4" t="s">
        <v>41</v>
      </c>
      <c r="L47" s="4">
        <v>90</v>
      </c>
      <c r="M47" s="4">
        <v>1.62</v>
      </c>
      <c r="N47" s="4">
        <v>100</v>
      </c>
      <c r="O47" s="4" t="s">
        <v>42</v>
      </c>
      <c r="P47" s="4" t="s">
        <v>41</v>
      </c>
      <c r="Q47" s="4" t="s">
        <v>43</v>
      </c>
      <c r="R47" s="4" t="s">
        <v>41</v>
      </c>
      <c r="S47" s="4" t="s">
        <v>45</v>
      </c>
      <c r="T47" s="4" t="s">
        <v>41</v>
      </c>
    </row>
    <row r="48" spans="1:20" ht="15" x14ac:dyDescent="0.25">
      <c r="A48" s="4" t="s">
        <v>117</v>
      </c>
      <c r="B48" s="4" t="s">
        <v>40</v>
      </c>
      <c r="C48" s="4" t="s">
        <v>112</v>
      </c>
      <c r="D48" s="4" t="s">
        <v>41</v>
      </c>
      <c r="E48" s="4" t="s">
        <v>41</v>
      </c>
      <c r="F48" s="4"/>
      <c r="G48" s="4" t="s">
        <v>41</v>
      </c>
      <c r="H48" s="4" t="s">
        <v>41</v>
      </c>
      <c r="I48" s="4"/>
      <c r="J48" s="4" t="s">
        <v>41</v>
      </c>
      <c r="K48" s="4" t="s">
        <v>41</v>
      </c>
      <c r="L48" s="4">
        <v>110</v>
      </c>
      <c r="M48" s="4">
        <v>1.3</v>
      </c>
      <c r="N48" s="4">
        <v>100</v>
      </c>
      <c r="O48" s="4" t="s">
        <v>42</v>
      </c>
      <c r="P48" s="4" t="s">
        <v>41</v>
      </c>
      <c r="Q48" s="4" t="s">
        <v>43</v>
      </c>
      <c r="R48" s="4" t="s">
        <v>41</v>
      </c>
      <c r="S48" s="4" t="s">
        <v>45</v>
      </c>
      <c r="T48" s="4" t="s">
        <v>41</v>
      </c>
    </row>
    <row r="49" spans="1:20" ht="15" x14ac:dyDescent="0.25">
      <c r="A49" s="4" t="s">
        <v>118</v>
      </c>
      <c r="B49" s="4" t="s">
        <v>40</v>
      </c>
      <c r="C49" s="4" t="s">
        <v>112</v>
      </c>
      <c r="D49" s="4" t="s">
        <v>41</v>
      </c>
      <c r="E49" s="4" t="s">
        <v>41</v>
      </c>
      <c r="F49" s="4"/>
      <c r="G49" s="4" t="s">
        <v>41</v>
      </c>
      <c r="H49" s="4" t="s">
        <v>41</v>
      </c>
      <c r="I49" s="4"/>
      <c r="J49" s="4" t="s">
        <v>41</v>
      </c>
      <c r="K49" s="4" t="s">
        <v>41</v>
      </c>
      <c r="L49" s="4">
        <v>260</v>
      </c>
      <c r="M49" s="4">
        <v>1.1599999999999999</v>
      </c>
      <c r="N49" s="4">
        <v>100</v>
      </c>
      <c r="O49" s="4" t="s">
        <v>42</v>
      </c>
      <c r="P49" s="4" t="s">
        <v>41</v>
      </c>
      <c r="Q49" s="4" t="s">
        <v>43</v>
      </c>
      <c r="R49" s="4" t="s">
        <v>41</v>
      </c>
      <c r="S49" s="4" t="s">
        <v>45</v>
      </c>
      <c r="T49" s="4" t="s">
        <v>41</v>
      </c>
    </row>
    <row r="50" spans="1:20" ht="15" x14ac:dyDescent="0.25">
      <c r="A50" s="4" t="s">
        <v>119</v>
      </c>
      <c r="B50" s="4" t="s">
        <v>40</v>
      </c>
      <c r="C50" s="4" t="s">
        <v>112</v>
      </c>
      <c r="D50" s="4" t="s">
        <v>41</v>
      </c>
      <c r="E50" s="4" t="s">
        <v>41</v>
      </c>
      <c r="F50" s="4"/>
      <c r="G50" s="4" t="s">
        <v>41</v>
      </c>
      <c r="H50" s="4" t="s">
        <v>41</v>
      </c>
      <c r="I50" s="4"/>
      <c r="J50" s="4" t="s">
        <v>41</v>
      </c>
      <c r="K50" s="4" t="s">
        <v>41</v>
      </c>
      <c r="L50" s="4">
        <v>110</v>
      </c>
      <c r="M50" s="4">
        <v>3.68</v>
      </c>
      <c r="N50" s="4">
        <v>77</v>
      </c>
      <c r="O50" s="4" t="s">
        <v>42</v>
      </c>
      <c r="P50" s="4" t="s">
        <v>41</v>
      </c>
      <c r="Q50" s="4" t="s">
        <v>43</v>
      </c>
      <c r="R50" s="4" t="s">
        <v>41</v>
      </c>
      <c r="S50" s="4" t="s">
        <v>45</v>
      </c>
      <c r="T50" s="4" t="s">
        <v>41</v>
      </c>
    </row>
    <row r="51" spans="1:20" ht="15" x14ac:dyDescent="0.25">
      <c r="A51" s="4" t="s">
        <v>120</v>
      </c>
      <c r="B51" s="4" t="s">
        <v>40</v>
      </c>
      <c r="C51" s="4" t="s">
        <v>112</v>
      </c>
      <c r="D51" s="4" t="s">
        <v>41</v>
      </c>
      <c r="E51" s="4" t="s">
        <v>41</v>
      </c>
      <c r="F51" s="4" t="s">
        <v>113</v>
      </c>
      <c r="G51" s="4" t="s">
        <v>41</v>
      </c>
      <c r="H51" s="4" t="s">
        <v>41</v>
      </c>
      <c r="I51" s="4"/>
      <c r="J51" s="4" t="s">
        <v>41</v>
      </c>
      <c r="K51" s="4" t="s">
        <v>41</v>
      </c>
      <c r="L51" s="4">
        <v>110000</v>
      </c>
      <c r="M51" s="4">
        <v>1.99</v>
      </c>
      <c r="N51" s="4">
        <v>100</v>
      </c>
      <c r="O51" s="4" t="s">
        <v>42</v>
      </c>
      <c r="P51" s="4" t="s">
        <v>41</v>
      </c>
      <c r="Q51" s="4" t="s">
        <v>43</v>
      </c>
      <c r="R51" s="4" t="s">
        <v>41</v>
      </c>
      <c r="S51" s="4" t="s">
        <v>45</v>
      </c>
      <c r="T51" s="4" t="s">
        <v>121</v>
      </c>
    </row>
    <row r="52" spans="1:20" ht="15" x14ac:dyDescent="0.25">
      <c r="A52" s="4" t="s">
        <v>5</v>
      </c>
      <c r="B52" s="4" t="s">
        <v>40</v>
      </c>
      <c r="C52" s="4" t="s">
        <v>112</v>
      </c>
      <c r="D52" s="4" t="s">
        <v>41</v>
      </c>
      <c r="E52" s="4" t="s">
        <v>41</v>
      </c>
      <c r="F52" s="4" t="s">
        <v>113</v>
      </c>
      <c r="G52" s="4" t="s">
        <v>41</v>
      </c>
      <c r="H52" s="4" t="s">
        <v>41</v>
      </c>
      <c r="I52" s="4"/>
      <c r="J52" s="4" t="s">
        <v>41</v>
      </c>
      <c r="K52" s="4" t="s">
        <v>41</v>
      </c>
      <c r="L52" s="4">
        <v>3600</v>
      </c>
      <c r="M52" s="4">
        <v>1.72</v>
      </c>
      <c r="N52" s="4">
        <v>100</v>
      </c>
      <c r="O52" s="4" t="s">
        <v>42</v>
      </c>
      <c r="P52" s="4" t="s">
        <v>41</v>
      </c>
      <c r="Q52" s="4" t="s">
        <v>43</v>
      </c>
      <c r="R52" s="4" t="s">
        <v>41</v>
      </c>
      <c r="S52" s="4" t="s">
        <v>45</v>
      </c>
      <c r="T52" s="4" t="s">
        <v>41</v>
      </c>
    </row>
    <row r="53" spans="1:20" ht="15" x14ac:dyDescent="0.25">
      <c r="A53" s="4" t="s">
        <v>122</v>
      </c>
      <c r="B53" s="4" t="s">
        <v>40</v>
      </c>
      <c r="C53" s="4" t="s">
        <v>112</v>
      </c>
      <c r="D53" s="4" t="s">
        <v>41</v>
      </c>
      <c r="E53" s="4" t="s">
        <v>41</v>
      </c>
      <c r="F53" s="4" t="s">
        <v>113</v>
      </c>
      <c r="G53" s="4" t="s">
        <v>41</v>
      </c>
      <c r="H53" s="4" t="s">
        <v>41</v>
      </c>
      <c r="I53" s="4"/>
      <c r="J53" s="4" t="s">
        <v>41</v>
      </c>
      <c r="K53" s="4" t="s">
        <v>41</v>
      </c>
      <c r="L53" s="4">
        <v>320</v>
      </c>
      <c r="M53" s="4">
        <v>3.91</v>
      </c>
      <c r="N53" s="4">
        <v>89</v>
      </c>
      <c r="O53" s="4" t="s">
        <v>42</v>
      </c>
      <c r="P53" s="4" t="s">
        <v>41</v>
      </c>
      <c r="Q53" s="4" t="s">
        <v>43</v>
      </c>
      <c r="R53" s="4" t="s">
        <v>41</v>
      </c>
      <c r="S53" s="4" t="s">
        <v>45</v>
      </c>
      <c r="T53" s="4" t="s">
        <v>41</v>
      </c>
    </row>
    <row r="54" spans="1:20" ht="15" x14ac:dyDescent="0.25">
      <c r="A54" s="4" t="s">
        <v>123</v>
      </c>
      <c r="B54" s="4" t="s">
        <v>40</v>
      </c>
      <c r="C54" s="4" t="s">
        <v>112</v>
      </c>
      <c r="D54" s="4" t="s">
        <v>41</v>
      </c>
      <c r="E54" s="4" t="s">
        <v>41</v>
      </c>
      <c r="F54" s="4"/>
      <c r="G54" s="4" t="s">
        <v>41</v>
      </c>
      <c r="H54" s="4" t="s">
        <v>41</v>
      </c>
      <c r="I54" s="4"/>
      <c r="J54" s="4" t="s">
        <v>41</v>
      </c>
      <c r="K54" s="4" t="s">
        <v>41</v>
      </c>
      <c r="L54" s="4">
        <v>2900</v>
      </c>
      <c r="M54" s="4">
        <v>1.03</v>
      </c>
      <c r="N54" s="4">
        <v>68</v>
      </c>
      <c r="O54" s="4" t="s">
        <v>42</v>
      </c>
      <c r="P54" s="4" t="s">
        <v>41</v>
      </c>
      <c r="Q54" s="4" t="s">
        <v>43</v>
      </c>
      <c r="R54" s="4" t="s">
        <v>41</v>
      </c>
      <c r="S54" s="4" t="s">
        <v>45</v>
      </c>
      <c r="T54" s="4" t="s">
        <v>41</v>
      </c>
    </row>
    <row r="55" spans="1:20" ht="15" x14ac:dyDescent="0.25">
      <c r="A55" s="4" t="s">
        <v>0</v>
      </c>
      <c r="B55" s="4" t="s">
        <v>40</v>
      </c>
      <c r="C55" s="4" t="s">
        <v>112</v>
      </c>
      <c r="D55" s="4" t="s">
        <v>41</v>
      </c>
      <c r="E55" s="4" t="s">
        <v>41</v>
      </c>
      <c r="F55" s="4"/>
      <c r="G55" s="4" t="s">
        <v>41</v>
      </c>
      <c r="H55" s="4" t="s">
        <v>41</v>
      </c>
      <c r="I55" s="4"/>
      <c r="J55" s="4" t="s">
        <v>41</v>
      </c>
      <c r="K55" s="4" t="s">
        <v>41</v>
      </c>
      <c r="L55" s="4">
        <v>33100</v>
      </c>
      <c r="M55" s="4">
        <v>2.58</v>
      </c>
      <c r="N55" s="4">
        <v>100</v>
      </c>
      <c r="O55" s="4" t="s">
        <v>42</v>
      </c>
      <c r="P55" s="4" t="s">
        <v>41</v>
      </c>
      <c r="Q55" s="4" t="s">
        <v>43</v>
      </c>
      <c r="R55" s="4" t="s">
        <v>41</v>
      </c>
      <c r="S55" s="4" t="s">
        <v>45</v>
      </c>
      <c r="T55" s="4" t="s">
        <v>124</v>
      </c>
    </row>
    <row r="56" spans="1:20" ht="15" x14ac:dyDescent="0.25">
      <c r="A56" s="4" t="s">
        <v>125</v>
      </c>
      <c r="B56" s="4" t="s">
        <v>40</v>
      </c>
      <c r="C56" s="4" t="s">
        <v>112</v>
      </c>
      <c r="D56" s="4" t="s">
        <v>41</v>
      </c>
      <c r="E56" s="4" t="s">
        <v>41</v>
      </c>
      <c r="F56" s="4"/>
      <c r="G56" s="4" t="s">
        <v>41</v>
      </c>
      <c r="H56" s="4" t="s">
        <v>41</v>
      </c>
      <c r="I56" s="4"/>
      <c r="J56" s="4" t="s">
        <v>41</v>
      </c>
      <c r="K56" s="4" t="s">
        <v>41</v>
      </c>
      <c r="L56" s="4">
        <v>3600</v>
      </c>
      <c r="M56" s="4">
        <v>1.94</v>
      </c>
      <c r="N56" s="4">
        <v>100</v>
      </c>
      <c r="O56" s="4" t="s">
        <v>42</v>
      </c>
      <c r="P56" s="4" t="s">
        <v>41</v>
      </c>
      <c r="Q56" s="4" t="s">
        <v>43</v>
      </c>
      <c r="R56" s="4" t="s">
        <v>41</v>
      </c>
      <c r="S56" s="4" t="s">
        <v>45</v>
      </c>
      <c r="T56" s="4" t="s">
        <v>108</v>
      </c>
    </row>
    <row r="57" spans="1:20" ht="15" x14ac:dyDescent="0.25">
      <c r="A57" s="4" t="s">
        <v>126</v>
      </c>
      <c r="B57" s="4" t="s">
        <v>40</v>
      </c>
      <c r="C57" s="4" t="s">
        <v>112</v>
      </c>
      <c r="D57" s="4" t="s">
        <v>41</v>
      </c>
      <c r="E57" s="4" t="s">
        <v>41</v>
      </c>
      <c r="F57" s="4"/>
      <c r="G57" s="4" t="s">
        <v>41</v>
      </c>
      <c r="H57" s="4" t="s">
        <v>41</v>
      </c>
      <c r="I57" s="4"/>
      <c r="J57" s="4" t="s">
        <v>41</v>
      </c>
      <c r="K57" s="4" t="s">
        <v>41</v>
      </c>
      <c r="L57" s="4">
        <v>9900</v>
      </c>
      <c r="M57" s="4">
        <v>1.01</v>
      </c>
      <c r="N57" s="4">
        <v>100</v>
      </c>
      <c r="O57" s="4" t="s">
        <v>42</v>
      </c>
      <c r="P57" s="4" t="s">
        <v>41</v>
      </c>
      <c r="Q57" s="4" t="s">
        <v>43</v>
      </c>
      <c r="R57" s="4" t="s">
        <v>41</v>
      </c>
      <c r="S57" s="4" t="s">
        <v>45</v>
      </c>
      <c r="T57" s="4" t="s">
        <v>127</v>
      </c>
    </row>
    <row r="58" spans="1:20" ht="15" x14ac:dyDescent="0.25">
      <c r="A58" s="4" t="s">
        <v>128</v>
      </c>
      <c r="B58" s="4" t="s">
        <v>40</v>
      </c>
      <c r="C58" s="4" t="s">
        <v>112</v>
      </c>
      <c r="D58" s="4" t="s">
        <v>41</v>
      </c>
      <c r="E58" s="4" t="s">
        <v>41</v>
      </c>
      <c r="F58" s="4"/>
      <c r="G58" s="4" t="s">
        <v>41</v>
      </c>
      <c r="H58" s="4" t="s">
        <v>41</v>
      </c>
      <c r="I58" s="4"/>
      <c r="J58" s="4" t="s">
        <v>41</v>
      </c>
      <c r="K58" s="4" t="s">
        <v>41</v>
      </c>
      <c r="L58" s="4"/>
      <c r="M58" s="4"/>
      <c r="N58" s="4"/>
      <c r="O58" s="4" t="s">
        <v>42</v>
      </c>
      <c r="P58" s="4" t="s">
        <v>41</v>
      </c>
      <c r="Q58" s="4" t="s">
        <v>43</v>
      </c>
      <c r="R58" s="4" t="s">
        <v>41</v>
      </c>
      <c r="S58" s="4" t="s">
        <v>45</v>
      </c>
      <c r="T58" s="4" t="s">
        <v>41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5"/>
  <sheetViews>
    <sheetView workbookViewId="0">
      <selection activeCell="B7" sqref="B7"/>
    </sheetView>
  </sheetViews>
  <sheetFormatPr baseColWidth="10" defaultRowHeight="12.75" x14ac:dyDescent="0.2"/>
  <cols>
    <col min="2" max="2" width="9.85546875" customWidth="1"/>
    <col min="3" max="3" width="15.85546875" bestFit="1" customWidth="1"/>
  </cols>
  <sheetData>
    <row r="1" spans="1:3" s="5" customFormat="1" ht="25.5" x14ac:dyDescent="0.2">
      <c r="A1" s="13" t="s">
        <v>129</v>
      </c>
      <c r="B1" s="13" t="s">
        <v>166</v>
      </c>
      <c r="C1" s="13" t="s">
        <v>167</v>
      </c>
    </row>
    <row r="2" spans="1:3" x14ac:dyDescent="0.2">
      <c r="A2" s="8">
        <v>40</v>
      </c>
      <c r="B2">
        <v>189</v>
      </c>
      <c r="C2">
        <v>18.96</v>
      </c>
    </row>
    <row r="3" spans="1:3" x14ac:dyDescent="0.2">
      <c r="A3" s="8">
        <v>41</v>
      </c>
      <c r="B3">
        <v>201</v>
      </c>
      <c r="C3">
        <v>17.97</v>
      </c>
    </row>
    <row r="4" spans="1:3" x14ac:dyDescent="0.2">
      <c r="A4" s="8">
        <v>42</v>
      </c>
      <c r="B4">
        <v>193</v>
      </c>
      <c r="C4">
        <v>15.76</v>
      </c>
    </row>
    <row r="5" spans="1:3" x14ac:dyDescent="0.2">
      <c r="A5" s="8">
        <v>43</v>
      </c>
      <c r="B5">
        <v>163</v>
      </c>
      <c r="C5">
        <v>11.1</v>
      </c>
    </row>
    <row r="6" spans="1:3" x14ac:dyDescent="0.2">
      <c r="A6" s="8">
        <v>44</v>
      </c>
      <c r="B6">
        <v>214</v>
      </c>
      <c r="C6">
        <v>19.350000000000001</v>
      </c>
    </row>
    <row r="7" spans="1:3" x14ac:dyDescent="0.2">
      <c r="A7" s="8">
        <v>45</v>
      </c>
    </row>
    <row r="8" spans="1:3" x14ac:dyDescent="0.2">
      <c r="A8" s="8">
        <v>46</v>
      </c>
    </row>
    <row r="9" spans="1:3" x14ac:dyDescent="0.2">
      <c r="A9" s="8">
        <v>47</v>
      </c>
    </row>
    <row r="10" spans="1:3" x14ac:dyDescent="0.2">
      <c r="A10" s="8">
        <v>48</v>
      </c>
    </row>
    <row r="11" spans="1:3" x14ac:dyDescent="0.2">
      <c r="A11" s="8">
        <v>49</v>
      </c>
    </row>
    <row r="12" spans="1:3" x14ac:dyDescent="0.2">
      <c r="A12" s="8">
        <v>50</v>
      </c>
    </row>
    <row r="13" spans="1:3" x14ac:dyDescent="0.2">
      <c r="A13" s="8">
        <v>51</v>
      </c>
    </row>
    <row r="14" spans="1:3" x14ac:dyDescent="0.2">
      <c r="A14" s="8">
        <v>52</v>
      </c>
    </row>
    <row r="15" spans="1:3" x14ac:dyDescent="0.2">
      <c r="A15" s="8">
        <v>53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V37"/>
  <sheetViews>
    <sheetView workbookViewId="0">
      <selection activeCell="G40" sqref="G40"/>
    </sheetView>
  </sheetViews>
  <sheetFormatPr baseColWidth="10" defaultRowHeight="12.75" x14ac:dyDescent="0.2"/>
  <cols>
    <col min="4" max="4" width="22.140625" customWidth="1"/>
  </cols>
  <sheetData>
    <row r="1" spans="1:22" ht="44.25" customHeight="1" x14ac:dyDescent="0.2">
      <c r="A1" s="41" t="s">
        <v>173</v>
      </c>
      <c r="B1" s="41" t="s">
        <v>174</v>
      </c>
      <c r="C1" s="41" t="s">
        <v>175</v>
      </c>
      <c r="D1" s="41" t="s">
        <v>176</v>
      </c>
      <c r="E1" s="41" t="s">
        <v>177</v>
      </c>
      <c r="F1" s="42" t="s">
        <v>178</v>
      </c>
      <c r="G1" s="43" t="s">
        <v>179</v>
      </c>
      <c r="H1" s="43" t="s">
        <v>180</v>
      </c>
      <c r="I1" s="42" t="s">
        <v>181</v>
      </c>
      <c r="J1" s="42" t="s">
        <v>182</v>
      </c>
      <c r="K1" s="44" t="s">
        <v>183</v>
      </c>
      <c r="L1" s="44" t="s">
        <v>184</v>
      </c>
      <c r="M1" s="43" t="s">
        <v>185</v>
      </c>
      <c r="N1" s="43" t="s">
        <v>186</v>
      </c>
      <c r="O1" s="42" t="s">
        <v>187</v>
      </c>
      <c r="P1" s="44" t="s">
        <v>188</v>
      </c>
      <c r="Q1" s="42" t="s">
        <v>189</v>
      </c>
      <c r="R1" s="42" t="s">
        <v>190</v>
      </c>
      <c r="S1" s="43" t="s">
        <v>191</v>
      </c>
      <c r="T1" s="45" t="s">
        <v>192</v>
      </c>
      <c r="U1" s="42" t="s">
        <v>193</v>
      </c>
      <c r="V1" s="42" t="s">
        <v>194</v>
      </c>
    </row>
    <row r="2" spans="1:22" ht="15" x14ac:dyDescent="0.25">
      <c r="A2" s="28">
        <v>44197</v>
      </c>
      <c r="B2" s="36" t="s">
        <v>168</v>
      </c>
      <c r="C2" s="25" t="s">
        <v>169</v>
      </c>
      <c r="D2" s="25" t="s">
        <v>170</v>
      </c>
      <c r="E2" s="25" t="s">
        <v>168</v>
      </c>
      <c r="F2" s="34">
        <v>38406.549431249994</v>
      </c>
      <c r="G2" s="26">
        <v>984.78331874999981</v>
      </c>
      <c r="H2" s="29"/>
      <c r="I2" s="35">
        <v>39</v>
      </c>
      <c r="J2" s="30">
        <v>0.36</v>
      </c>
      <c r="K2" s="30">
        <v>0.27</v>
      </c>
      <c r="L2" s="27">
        <v>0.66</v>
      </c>
      <c r="M2" s="38">
        <v>0.41399999999999998</v>
      </c>
      <c r="N2" s="38">
        <v>0.3105</v>
      </c>
      <c r="O2" s="37">
        <v>269.08219401524997</v>
      </c>
      <c r="P2" s="37">
        <v>103.96357496043747</v>
      </c>
      <c r="Q2" s="31">
        <v>9.9999999999999992E-2</v>
      </c>
      <c r="R2" s="30">
        <v>0.04</v>
      </c>
      <c r="S2" s="33">
        <v>0.12</v>
      </c>
      <c r="T2" s="33">
        <v>0.06</v>
      </c>
      <c r="U2" s="32">
        <v>38.527677779456241</v>
      </c>
      <c r="V2" s="40">
        <v>996.8560693198375</v>
      </c>
    </row>
    <row r="3" spans="1:22" ht="15" x14ac:dyDescent="0.25">
      <c r="A3" s="28">
        <v>44228</v>
      </c>
      <c r="B3" s="36" t="s">
        <v>168</v>
      </c>
      <c r="C3" s="25" t="s">
        <v>169</v>
      </c>
      <c r="D3" s="25" t="s">
        <v>170</v>
      </c>
      <c r="E3" s="25" t="s">
        <v>168</v>
      </c>
      <c r="F3" s="34">
        <v>41088.303506249998</v>
      </c>
      <c r="G3" s="26">
        <v>1053.54624375</v>
      </c>
      <c r="H3" s="29"/>
      <c r="I3" s="35">
        <v>39</v>
      </c>
      <c r="J3" s="30">
        <v>0.36</v>
      </c>
      <c r="K3" s="30">
        <v>0.27</v>
      </c>
      <c r="L3" s="27">
        <v>0.66</v>
      </c>
      <c r="M3" s="38">
        <v>0.41399999999999998</v>
      </c>
      <c r="N3" s="38">
        <v>0.3105</v>
      </c>
      <c r="O3" s="37">
        <v>287.87097564225002</v>
      </c>
      <c r="P3" s="37">
        <v>111.2228769526875</v>
      </c>
      <c r="Q3" s="31">
        <v>9.9999999999999992E-2</v>
      </c>
      <c r="R3" s="30">
        <v>0.04</v>
      </c>
      <c r="S3" s="33">
        <v>0.12</v>
      </c>
      <c r="T3" s="33">
        <v>0.06</v>
      </c>
      <c r="U3" s="32">
        <v>41.217889694231246</v>
      </c>
      <c r="V3" s="40">
        <v>996.8560693198375</v>
      </c>
    </row>
    <row r="4" spans="1:22" ht="15" x14ac:dyDescent="0.25">
      <c r="A4" s="28">
        <v>44256</v>
      </c>
      <c r="B4" s="36" t="s">
        <v>168</v>
      </c>
      <c r="C4" s="25" t="s">
        <v>169</v>
      </c>
      <c r="D4" s="25" t="s">
        <v>170</v>
      </c>
      <c r="E4" s="25" t="s">
        <v>168</v>
      </c>
      <c r="F4" s="34">
        <v>39038.677177499994</v>
      </c>
      <c r="G4" s="26">
        <v>1000.9917224999999</v>
      </c>
      <c r="H4" s="29"/>
      <c r="I4" s="35">
        <v>39</v>
      </c>
      <c r="J4" s="30">
        <v>0.36</v>
      </c>
      <c r="K4" s="30">
        <v>0.27</v>
      </c>
      <c r="L4" s="27">
        <v>0.66</v>
      </c>
      <c r="M4" s="38">
        <v>0.41399999999999998</v>
      </c>
      <c r="N4" s="38">
        <v>0.3105</v>
      </c>
      <c r="O4" s="37">
        <v>273.51097825589994</v>
      </c>
      <c r="P4" s="37">
        <v>105.67469614432498</v>
      </c>
      <c r="Q4" s="31">
        <v>9.9999999999999992E-2</v>
      </c>
      <c r="R4" s="30">
        <v>0.04</v>
      </c>
      <c r="S4" s="33">
        <v>0.12</v>
      </c>
      <c r="T4" s="33">
        <v>0.06</v>
      </c>
      <c r="U4" s="32">
        <v>39.16179915936749</v>
      </c>
      <c r="V4" s="40">
        <v>996.8560693198375</v>
      </c>
    </row>
    <row r="5" spans="1:22" ht="15" x14ac:dyDescent="0.25">
      <c r="A5" s="28">
        <v>44287</v>
      </c>
      <c r="B5" s="36" t="s">
        <v>168</v>
      </c>
      <c r="C5" s="25" t="s">
        <v>169</v>
      </c>
      <c r="D5" s="25" t="s">
        <v>170</v>
      </c>
      <c r="E5" s="25" t="s">
        <v>168</v>
      </c>
      <c r="F5" s="34">
        <v>38183.069924999996</v>
      </c>
      <c r="G5" s="26">
        <v>979.05307499999992</v>
      </c>
      <c r="H5" s="29"/>
      <c r="I5" s="35">
        <v>39</v>
      </c>
      <c r="J5" s="30">
        <v>0.36</v>
      </c>
      <c r="K5" s="30">
        <v>0.27</v>
      </c>
      <c r="L5" s="27">
        <v>0.66</v>
      </c>
      <c r="M5" s="38">
        <v>0.41399999999999998</v>
      </c>
      <c r="N5" s="38">
        <v>0.3105</v>
      </c>
      <c r="O5" s="37">
        <v>267.51646221300001</v>
      </c>
      <c r="P5" s="37">
        <v>103.35863312774997</v>
      </c>
      <c r="Q5" s="31">
        <v>9.9999999999999992E-2</v>
      </c>
      <c r="R5" s="30">
        <v>0.04</v>
      </c>
      <c r="S5" s="33">
        <v>0.12</v>
      </c>
      <c r="T5" s="33">
        <v>0.06</v>
      </c>
      <c r="U5" s="32">
        <v>38.303493453225002</v>
      </c>
      <c r="V5" s="40">
        <v>996.85606931983727</v>
      </c>
    </row>
    <row r="6" spans="1:22" ht="15" x14ac:dyDescent="0.25">
      <c r="A6" s="28">
        <v>44317</v>
      </c>
      <c r="B6" s="36" t="s">
        <v>168</v>
      </c>
      <c r="C6" s="25" t="s">
        <v>169</v>
      </c>
      <c r="D6" s="25" t="s">
        <v>170</v>
      </c>
      <c r="E6" s="25" t="s">
        <v>168</v>
      </c>
      <c r="F6" s="34">
        <v>41113.844021249999</v>
      </c>
      <c r="G6" s="26">
        <v>1054.20112875</v>
      </c>
      <c r="H6" s="29"/>
      <c r="I6" s="35">
        <v>39</v>
      </c>
      <c r="J6" s="30">
        <v>0.36</v>
      </c>
      <c r="K6" s="30">
        <v>0.27</v>
      </c>
      <c r="L6" s="27">
        <v>0.66</v>
      </c>
      <c r="M6" s="38">
        <v>0.41399999999999998</v>
      </c>
      <c r="N6" s="38">
        <v>0.3105</v>
      </c>
      <c r="O6" s="37">
        <v>288.04991641965</v>
      </c>
      <c r="P6" s="37">
        <v>111.29201316213748</v>
      </c>
      <c r="Q6" s="31">
        <v>9.9999999999999992E-2</v>
      </c>
      <c r="R6" s="30">
        <v>0.04</v>
      </c>
      <c r="S6" s="33">
        <v>0.12</v>
      </c>
      <c r="T6" s="33">
        <v>0.06</v>
      </c>
      <c r="U6" s="32">
        <v>41.243510760086245</v>
      </c>
      <c r="V6" s="40">
        <v>996.8560693198375</v>
      </c>
    </row>
    <row r="7" spans="1:22" ht="15" x14ac:dyDescent="0.25">
      <c r="A7" s="28">
        <v>44348</v>
      </c>
      <c r="B7" s="36" t="s">
        <v>168</v>
      </c>
      <c r="C7" s="25" t="s">
        <v>169</v>
      </c>
      <c r="D7" s="25" t="s">
        <v>170</v>
      </c>
      <c r="E7" s="25" t="s">
        <v>168</v>
      </c>
      <c r="F7" s="34">
        <v>59260.379928749993</v>
      </c>
      <c r="G7" s="26">
        <v>1519.4969212499998</v>
      </c>
      <c r="H7" s="29"/>
      <c r="I7" s="35">
        <v>39</v>
      </c>
      <c r="J7" s="30">
        <v>0.36</v>
      </c>
      <c r="K7" s="30">
        <v>0.27</v>
      </c>
      <c r="L7" s="27">
        <v>0.66</v>
      </c>
      <c r="M7" s="38">
        <v>0.41399999999999998</v>
      </c>
      <c r="N7" s="38">
        <v>0.3105</v>
      </c>
      <c r="O7" s="37">
        <v>415.18733876234995</v>
      </c>
      <c r="P7" s="37">
        <v>160.41328997636245</v>
      </c>
      <c r="Q7" s="31">
        <v>9.9999999999999992E-2</v>
      </c>
      <c r="R7" s="30">
        <v>0.04</v>
      </c>
      <c r="S7" s="33">
        <v>0.12</v>
      </c>
      <c r="T7" s="33">
        <v>0.06</v>
      </c>
      <c r="U7" s="32">
        <v>59.447278050063744</v>
      </c>
      <c r="V7" s="40">
        <v>996.85606931983739</v>
      </c>
    </row>
    <row r="8" spans="1:22" ht="15" x14ac:dyDescent="0.25">
      <c r="A8" s="28">
        <v>44378</v>
      </c>
      <c r="B8" s="36" t="s">
        <v>168</v>
      </c>
      <c r="C8" s="25" t="s">
        <v>169</v>
      </c>
      <c r="D8" s="25" t="s">
        <v>170</v>
      </c>
      <c r="E8" s="25" t="s">
        <v>168</v>
      </c>
      <c r="F8" s="34">
        <v>41049.992733750005</v>
      </c>
      <c r="G8" s="26">
        <v>1052.5639162500001</v>
      </c>
      <c r="H8" s="29"/>
      <c r="I8" s="35">
        <v>39</v>
      </c>
      <c r="J8" s="30">
        <v>0.36</v>
      </c>
      <c r="K8" s="30">
        <v>0.27</v>
      </c>
      <c r="L8" s="39">
        <v>0.83999999999999986</v>
      </c>
      <c r="M8" s="38">
        <v>0.41399999999999998</v>
      </c>
      <c r="N8" s="38">
        <v>0.3105</v>
      </c>
      <c r="O8" s="37">
        <v>366.03962751509999</v>
      </c>
      <c r="P8" s="37">
        <v>52.291375359300055</v>
      </c>
      <c r="Q8" s="31">
        <v>9.9999999999999992E-2</v>
      </c>
      <c r="R8" s="30">
        <v>0.04</v>
      </c>
      <c r="S8" s="33">
        <v>0.12</v>
      </c>
      <c r="T8" s="33">
        <v>0.06</v>
      </c>
      <c r="U8" s="32">
        <v>47.062237823370005</v>
      </c>
      <c r="V8" s="40">
        <v>872.24906065485777</v>
      </c>
    </row>
    <row r="9" spans="1:22" ht="15" x14ac:dyDescent="0.25">
      <c r="A9" s="28">
        <v>44409</v>
      </c>
      <c r="B9" s="36" t="s">
        <v>168</v>
      </c>
      <c r="C9" s="25" t="s">
        <v>169</v>
      </c>
      <c r="D9" s="25" t="s">
        <v>170</v>
      </c>
      <c r="E9" s="25" t="s">
        <v>168</v>
      </c>
      <c r="F9" s="34">
        <v>53673.392272499994</v>
      </c>
      <c r="G9" s="26">
        <v>1376.2408274999998</v>
      </c>
      <c r="H9" s="29"/>
      <c r="I9" s="35">
        <v>39</v>
      </c>
      <c r="J9" s="30">
        <v>0.36</v>
      </c>
      <c r="K9" s="30">
        <v>0.27</v>
      </c>
      <c r="L9" s="39">
        <v>0.83999999999999986</v>
      </c>
      <c r="M9" s="38">
        <v>0.41399999999999998</v>
      </c>
      <c r="N9" s="38">
        <v>0.3105</v>
      </c>
      <c r="O9" s="37">
        <v>478.60151017139987</v>
      </c>
      <c r="P9" s="37">
        <v>68.371644310200054</v>
      </c>
      <c r="Q9" s="31">
        <v>9.9999999999999992E-2</v>
      </c>
      <c r="R9" s="30">
        <v>0.04</v>
      </c>
      <c r="S9" s="33">
        <v>0.12</v>
      </c>
      <c r="T9" s="33">
        <v>0.06</v>
      </c>
      <c r="U9" s="32">
        <v>61.534479879179983</v>
      </c>
      <c r="V9" s="40">
        <v>872.24906065485789</v>
      </c>
    </row>
    <row r="10" spans="1:22" ht="15" x14ac:dyDescent="0.25">
      <c r="A10" s="28">
        <v>44440</v>
      </c>
      <c r="B10" s="36" t="s">
        <v>168</v>
      </c>
      <c r="C10" s="25" t="s">
        <v>169</v>
      </c>
      <c r="D10" s="25" t="s">
        <v>170</v>
      </c>
      <c r="E10" s="25" t="s">
        <v>168</v>
      </c>
      <c r="F10" s="34">
        <v>57916.837099996876</v>
      </c>
      <c r="G10" s="26">
        <v>1485.0471051281249</v>
      </c>
      <c r="H10" s="29"/>
      <c r="I10" s="35">
        <v>39</v>
      </c>
      <c r="J10" s="30">
        <v>0.36</v>
      </c>
      <c r="K10" s="30">
        <v>0.27</v>
      </c>
      <c r="L10" s="39">
        <v>0.83999999999999986</v>
      </c>
      <c r="M10" s="38">
        <v>0.41399999999999998</v>
      </c>
      <c r="N10" s="38">
        <v>0.3105</v>
      </c>
      <c r="O10" s="37">
        <v>516.43998127935663</v>
      </c>
      <c r="P10" s="37">
        <v>73.777140182765308</v>
      </c>
      <c r="Q10" s="31">
        <v>9.9999999999999992E-2</v>
      </c>
      <c r="R10" s="30">
        <v>0.04</v>
      </c>
      <c r="S10" s="33">
        <v>0.12</v>
      </c>
      <c r="T10" s="33">
        <v>0.06</v>
      </c>
      <c r="U10" s="32">
        <v>66.399426164488716</v>
      </c>
      <c r="V10" s="40">
        <v>872.24906065485789</v>
      </c>
    </row>
    <row r="11" spans="1:22" ht="15" x14ac:dyDescent="0.25">
      <c r="A11" s="28">
        <v>44470</v>
      </c>
      <c r="B11" s="36" t="s">
        <v>168</v>
      </c>
      <c r="C11" s="25" t="s">
        <v>169</v>
      </c>
      <c r="D11" s="25" t="s">
        <v>170</v>
      </c>
      <c r="E11" s="25" t="s">
        <v>168</v>
      </c>
      <c r="F11" s="34">
        <v>57707.372951353136</v>
      </c>
      <c r="G11" s="26">
        <v>1479.6762295218753</v>
      </c>
      <c r="H11" s="29"/>
      <c r="I11" s="35">
        <v>39</v>
      </c>
      <c r="J11" s="30">
        <v>0.36</v>
      </c>
      <c r="K11" s="30">
        <v>0.27</v>
      </c>
      <c r="L11" s="39">
        <v>0.83999999999999986</v>
      </c>
      <c r="M11" s="38">
        <v>0.41399999999999998</v>
      </c>
      <c r="N11" s="38">
        <v>0.3105</v>
      </c>
      <c r="O11" s="37">
        <v>514.57220557852713</v>
      </c>
      <c r="P11" s="37">
        <v>73.510315082646827</v>
      </c>
      <c r="Q11" s="31">
        <v>9.9999999999999992E-2</v>
      </c>
      <c r="R11" s="30">
        <v>0.04</v>
      </c>
      <c r="S11" s="33">
        <v>0.12</v>
      </c>
      <c r="T11" s="33">
        <v>0.06</v>
      </c>
      <c r="U11" s="32">
        <v>66.159283574382073</v>
      </c>
      <c r="V11" s="40">
        <v>872.249060654858</v>
      </c>
    </row>
    <row r="12" spans="1:22" ht="15" x14ac:dyDescent="0.25">
      <c r="A12" s="28">
        <v>44501</v>
      </c>
      <c r="B12" s="36" t="s">
        <v>168</v>
      </c>
      <c r="C12" s="25" t="s">
        <v>169</v>
      </c>
      <c r="D12" s="25" t="s">
        <v>170</v>
      </c>
      <c r="E12" s="25" t="s">
        <v>168</v>
      </c>
      <c r="F12" s="34">
        <v>46768.689633290633</v>
      </c>
      <c r="G12" s="26">
        <v>1199.1971700843751</v>
      </c>
      <c r="H12" s="29"/>
      <c r="I12" s="35">
        <v>39</v>
      </c>
      <c r="J12" s="30">
        <v>0.36</v>
      </c>
      <c r="K12" s="30">
        <v>0.27</v>
      </c>
      <c r="L12" s="39">
        <v>0.83999999999999986</v>
      </c>
      <c r="M12" s="38">
        <v>0.41399999999999998</v>
      </c>
      <c r="N12" s="38">
        <v>0.3105</v>
      </c>
      <c r="O12" s="37">
        <v>417.03280786854219</v>
      </c>
      <c r="P12" s="37">
        <v>59.576115409791811</v>
      </c>
      <c r="Q12" s="31">
        <v>9.9999999999999992E-2</v>
      </c>
      <c r="R12" s="30">
        <v>0.04</v>
      </c>
      <c r="S12" s="33">
        <v>0.12</v>
      </c>
      <c r="T12" s="33">
        <v>0.06</v>
      </c>
      <c r="U12" s="32">
        <v>53.618503868812567</v>
      </c>
      <c r="V12" s="40">
        <v>872.249060654858</v>
      </c>
    </row>
    <row r="13" spans="1:22" ht="15" x14ac:dyDescent="0.25">
      <c r="A13" s="28">
        <v>44531</v>
      </c>
      <c r="B13" s="36" t="s">
        <v>168</v>
      </c>
      <c r="C13" s="25" t="s">
        <v>169</v>
      </c>
      <c r="D13" s="25" t="s">
        <v>170</v>
      </c>
      <c r="E13" s="25" t="s">
        <v>168</v>
      </c>
      <c r="F13" s="34">
        <v>46780.326530437502</v>
      </c>
      <c r="G13" s="26">
        <v>1199.4955520625001</v>
      </c>
      <c r="H13" s="29"/>
      <c r="I13" s="35">
        <v>39</v>
      </c>
      <c r="J13" s="30">
        <v>0.36</v>
      </c>
      <c r="K13" s="30">
        <v>0.27</v>
      </c>
      <c r="L13" s="39">
        <v>0.83999999999999986</v>
      </c>
      <c r="M13" s="38">
        <v>0.41399999999999998</v>
      </c>
      <c r="N13" s="38">
        <v>0.3105</v>
      </c>
      <c r="O13" s="37">
        <v>417.13657318525492</v>
      </c>
      <c r="P13" s="37">
        <v>59.590939026465058</v>
      </c>
      <c r="Q13" s="31">
        <v>9.9999999999999992E-2</v>
      </c>
      <c r="R13" s="30">
        <v>0.04</v>
      </c>
      <c r="S13" s="33">
        <v>0.12</v>
      </c>
      <c r="T13" s="33">
        <v>0.06</v>
      </c>
      <c r="U13" s="32">
        <v>53.631845123818493</v>
      </c>
      <c r="V13" s="40">
        <v>872.24906065485789</v>
      </c>
    </row>
    <row r="14" spans="1:22" ht="15" x14ac:dyDescent="0.25">
      <c r="A14" s="28">
        <v>44197</v>
      </c>
      <c r="B14" s="36" t="s">
        <v>168</v>
      </c>
      <c r="C14" s="25" t="s">
        <v>169</v>
      </c>
      <c r="D14" s="25" t="s">
        <v>171</v>
      </c>
      <c r="E14" s="25" t="s">
        <v>168</v>
      </c>
      <c r="F14" s="34">
        <v>14078.91986</v>
      </c>
      <c r="G14" s="37">
        <v>281.57839719999998</v>
      </c>
      <c r="H14" s="29"/>
      <c r="I14" s="35">
        <v>50</v>
      </c>
      <c r="J14" s="38">
        <v>0.36</v>
      </c>
      <c r="K14" s="38">
        <v>0.27</v>
      </c>
      <c r="L14" s="38">
        <v>0.66</v>
      </c>
      <c r="M14" s="38">
        <v>0.41399999999999998</v>
      </c>
      <c r="N14" s="38">
        <v>0.3105</v>
      </c>
      <c r="O14" s="37">
        <v>76.938481250927993</v>
      </c>
      <c r="P14" s="37">
        <v>29.726231392403992</v>
      </c>
      <c r="Q14" s="33">
        <v>7.9999999999999988E-2</v>
      </c>
      <c r="R14" s="33">
        <v>0.03</v>
      </c>
      <c r="S14" s="33">
        <v>9.9999999999999992E-2</v>
      </c>
      <c r="T14" s="33">
        <v>4.9999999999999996E-2</v>
      </c>
      <c r="U14" s="32">
        <v>9.180159694712998</v>
      </c>
      <c r="V14" s="40">
        <v>1533.6247220305195</v>
      </c>
    </row>
    <row r="15" spans="1:22" ht="15" x14ac:dyDescent="0.25">
      <c r="A15" s="28">
        <v>44228</v>
      </c>
      <c r="B15" s="36" t="s">
        <v>168</v>
      </c>
      <c r="C15" s="25" t="s">
        <v>169</v>
      </c>
      <c r="D15" s="25" t="s">
        <v>171</v>
      </c>
      <c r="E15" s="25" t="s">
        <v>168</v>
      </c>
      <c r="F15" s="34">
        <v>14739.04394</v>
      </c>
      <c r="G15" s="37">
        <v>294.78087879999998</v>
      </c>
      <c r="H15" s="29"/>
      <c r="I15" s="35">
        <v>50</v>
      </c>
      <c r="J15" s="38">
        <v>0.36</v>
      </c>
      <c r="K15" s="38">
        <v>0.27</v>
      </c>
      <c r="L15" s="38">
        <v>0.66</v>
      </c>
      <c r="M15" s="38">
        <v>0.41399999999999998</v>
      </c>
      <c r="N15" s="38">
        <v>0.3105</v>
      </c>
      <c r="O15" s="37">
        <v>80.545927323311986</v>
      </c>
      <c r="P15" s="37">
        <v>31.120017374915996</v>
      </c>
      <c r="Q15" s="33">
        <v>7.9999999999999988E-2</v>
      </c>
      <c r="R15" s="33">
        <v>0.03</v>
      </c>
      <c r="S15" s="33">
        <v>9.9999999999999992E-2</v>
      </c>
      <c r="T15" s="33">
        <v>4.9999999999999996E-2</v>
      </c>
      <c r="U15" s="32">
        <v>9.6105936010769977</v>
      </c>
      <c r="V15" s="40">
        <v>1533.6247220305195</v>
      </c>
    </row>
    <row r="16" spans="1:22" ht="15" x14ac:dyDescent="0.25">
      <c r="A16" s="28">
        <v>44256</v>
      </c>
      <c r="B16" s="36" t="s">
        <v>168</v>
      </c>
      <c r="C16" s="25" t="s">
        <v>169</v>
      </c>
      <c r="D16" s="25" t="s">
        <v>171</v>
      </c>
      <c r="E16" s="25" t="s">
        <v>168</v>
      </c>
      <c r="F16" s="34">
        <v>14234.520535999996</v>
      </c>
      <c r="G16" s="37">
        <v>284.69041071999993</v>
      </c>
      <c r="H16" s="29"/>
      <c r="I16" s="35">
        <v>50</v>
      </c>
      <c r="J16" s="38">
        <v>0.36</v>
      </c>
      <c r="K16" s="38">
        <v>0.27</v>
      </c>
      <c r="L16" s="38">
        <v>0.66</v>
      </c>
      <c r="M16" s="38">
        <v>0.41399999999999998</v>
      </c>
      <c r="N16" s="38">
        <v>0.3105</v>
      </c>
      <c r="O16" s="37">
        <v>77.788807825132778</v>
      </c>
      <c r="P16" s="37">
        <v>30.054766659710392</v>
      </c>
      <c r="Q16" s="33">
        <v>7.9999999999999988E-2</v>
      </c>
      <c r="R16" s="33">
        <v>0.03</v>
      </c>
      <c r="S16" s="33">
        <v>9.9999999999999992E-2</v>
      </c>
      <c r="T16" s="33">
        <v>4.9999999999999996E-2</v>
      </c>
      <c r="U16" s="32">
        <v>9.2816191154987973</v>
      </c>
      <c r="V16" s="40">
        <v>1533.6247220305193</v>
      </c>
    </row>
    <row r="17" spans="1:22" ht="15" x14ac:dyDescent="0.25">
      <c r="A17" s="28">
        <v>44287</v>
      </c>
      <c r="B17" s="36" t="s">
        <v>168</v>
      </c>
      <c r="C17" s="25" t="s">
        <v>169</v>
      </c>
      <c r="D17" s="25" t="s">
        <v>171</v>
      </c>
      <c r="E17" s="25" t="s">
        <v>168</v>
      </c>
      <c r="F17" s="34">
        <v>14023.909520000001</v>
      </c>
      <c r="G17" s="37">
        <v>280.47819040000002</v>
      </c>
      <c r="H17" s="29"/>
      <c r="I17" s="35">
        <v>50</v>
      </c>
      <c r="J17" s="38">
        <v>0.36</v>
      </c>
      <c r="K17" s="38">
        <v>0.27</v>
      </c>
      <c r="L17" s="38">
        <v>0.66</v>
      </c>
      <c r="M17" s="38">
        <v>0.41399999999999998</v>
      </c>
      <c r="N17" s="38">
        <v>0.3105</v>
      </c>
      <c r="O17" s="37">
        <v>76.637860744896003</v>
      </c>
      <c r="P17" s="37">
        <v>29.610082560527999</v>
      </c>
      <c r="Q17" s="33">
        <v>7.9999999999999988E-2</v>
      </c>
      <c r="R17" s="33">
        <v>0.03</v>
      </c>
      <c r="S17" s="33">
        <v>9.9999999999999992E-2</v>
      </c>
      <c r="T17" s="33">
        <v>4.9999999999999996E-2</v>
      </c>
      <c r="U17" s="32">
        <v>9.1442902025159984</v>
      </c>
      <c r="V17" s="40">
        <v>1533.6247220305195</v>
      </c>
    </row>
    <row r="18" spans="1:22" ht="15" x14ac:dyDescent="0.25">
      <c r="A18" s="28">
        <v>44317</v>
      </c>
      <c r="B18" s="36" t="s">
        <v>168</v>
      </c>
      <c r="C18" s="25" t="s">
        <v>169</v>
      </c>
      <c r="D18" s="25" t="s">
        <v>171</v>
      </c>
      <c r="E18" s="25" t="s">
        <v>168</v>
      </c>
      <c r="F18" s="34">
        <v>14745.330835999999</v>
      </c>
      <c r="G18" s="37">
        <v>294.90661671999999</v>
      </c>
      <c r="H18" s="29"/>
      <c r="I18" s="35">
        <v>50</v>
      </c>
      <c r="J18" s="38">
        <v>0.36</v>
      </c>
      <c r="K18" s="38">
        <v>0.27</v>
      </c>
      <c r="L18" s="38">
        <v>0.66</v>
      </c>
      <c r="M18" s="38">
        <v>0.41399999999999998</v>
      </c>
      <c r="N18" s="38">
        <v>0.3105</v>
      </c>
      <c r="O18" s="37">
        <v>80.580283952572799</v>
      </c>
      <c r="P18" s="37">
        <v>31.133291527130396</v>
      </c>
      <c r="Q18" s="33">
        <v>7.9999999999999988E-2</v>
      </c>
      <c r="R18" s="33">
        <v>0.03</v>
      </c>
      <c r="S18" s="33">
        <v>9.9999999999999992E-2</v>
      </c>
      <c r="T18" s="33">
        <v>4.9999999999999996E-2</v>
      </c>
      <c r="U18" s="32">
        <v>9.614692971613799</v>
      </c>
      <c r="V18" s="40">
        <v>1533.6247220305193</v>
      </c>
    </row>
    <row r="19" spans="1:22" ht="15" x14ac:dyDescent="0.25">
      <c r="A19" s="28">
        <v>44348</v>
      </c>
      <c r="B19" s="36" t="s">
        <v>168</v>
      </c>
      <c r="C19" s="25" t="s">
        <v>169</v>
      </c>
      <c r="D19" s="25" t="s">
        <v>171</v>
      </c>
      <c r="E19" s="25" t="s">
        <v>168</v>
      </c>
      <c r="F19" s="34">
        <v>19212.170443999996</v>
      </c>
      <c r="G19" s="37">
        <v>384.24340887999995</v>
      </c>
      <c r="H19" s="29"/>
      <c r="I19" s="35">
        <v>50</v>
      </c>
      <c r="J19" s="38">
        <v>0.36</v>
      </c>
      <c r="K19" s="38">
        <v>0.27</v>
      </c>
      <c r="L19" s="38">
        <v>0.66</v>
      </c>
      <c r="M19" s="38">
        <v>0.41399999999999998</v>
      </c>
      <c r="N19" s="38">
        <v>0.3105</v>
      </c>
      <c r="O19" s="37">
        <v>104.99066904237118</v>
      </c>
      <c r="P19" s="37">
        <v>40.564576675461588</v>
      </c>
      <c r="Q19" s="33">
        <v>7.9999999999999988E-2</v>
      </c>
      <c r="R19" s="33">
        <v>0.03</v>
      </c>
      <c r="S19" s="33">
        <v>9.9999999999999992E-2</v>
      </c>
      <c r="T19" s="33">
        <v>4.9999999999999996E-2</v>
      </c>
      <c r="U19" s="32">
        <v>12.527295738010197</v>
      </c>
      <c r="V19" s="40">
        <v>1533.624722030519</v>
      </c>
    </row>
    <row r="20" spans="1:22" ht="15" x14ac:dyDescent="0.25">
      <c r="A20" s="28">
        <v>44378</v>
      </c>
      <c r="B20" s="36" t="s">
        <v>168</v>
      </c>
      <c r="C20" s="25" t="s">
        <v>169</v>
      </c>
      <c r="D20" s="25" t="s">
        <v>171</v>
      </c>
      <c r="E20" s="25" t="s">
        <v>168</v>
      </c>
      <c r="F20" s="34">
        <v>14729.613596000001</v>
      </c>
      <c r="G20" s="37">
        <v>294.59227192000003</v>
      </c>
      <c r="H20" s="29"/>
      <c r="I20" s="35">
        <v>50</v>
      </c>
      <c r="J20" s="38">
        <v>0.36</v>
      </c>
      <c r="K20" s="38">
        <v>0.27</v>
      </c>
      <c r="L20" s="38">
        <v>0.83999999999999986</v>
      </c>
      <c r="M20" s="38">
        <v>0.41399999999999998</v>
      </c>
      <c r="N20" s="38">
        <v>0.3105</v>
      </c>
      <c r="O20" s="37">
        <v>102.44740848289919</v>
      </c>
      <c r="P20" s="37">
        <v>14.635344068985614</v>
      </c>
      <c r="Q20" s="33">
        <v>7.9999999999999988E-2</v>
      </c>
      <c r="R20" s="33">
        <v>0.03</v>
      </c>
      <c r="S20" s="33">
        <v>9.9999999999999992E-2</v>
      </c>
      <c r="T20" s="33">
        <v>4.9999999999999996E-2</v>
      </c>
      <c r="U20" s="32">
        <v>10.976508051739199</v>
      </c>
      <c r="V20" s="40">
        <v>1341.9216317767045</v>
      </c>
    </row>
    <row r="21" spans="1:22" ht="15" x14ac:dyDescent="0.25">
      <c r="A21" s="28">
        <v>44409</v>
      </c>
      <c r="B21" s="36" t="s">
        <v>168</v>
      </c>
      <c r="C21" s="25" t="s">
        <v>169</v>
      </c>
      <c r="D21" s="25" t="s">
        <v>171</v>
      </c>
      <c r="E21" s="25" t="s">
        <v>168</v>
      </c>
      <c r="F21" s="34">
        <v>17836.911943999999</v>
      </c>
      <c r="G21" s="37">
        <v>356.73823887999998</v>
      </c>
      <c r="H21" s="29"/>
      <c r="I21" s="35">
        <v>50</v>
      </c>
      <c r="J21" s="38">
        <v>0.36</v>
      </c>
      <c r="K21" s="38">
        <v>0.27</v>
      </c>
      <c r="L21" s="38">
        <v>0.83999999999999986</v>
      </c>
      <c r="M21" s="38">
        <v>0.41399999999999998</v>
      </c>
      <c r="N21" s="38">
        <v>0.3105</v>
      </c>
      <c r="O21" s="37">
        <v>124.05928995290877</v>
      </c>
      <c r="P21" s="37">
        <v>17.722755707558417</v>
      </c>
      <c r="Q21" s="33">
        <v>7.9999999999999988E-2</v>
      </c>
      <c r="R21" s="33">
        <v>0.03</v>
      </c>
      <c r="S21" s="33">
        <v>9.9999999999999992E-2</v>
      </c>
      <c r="T21" s="33">
        <v>4.9999999999999996E-2</v>
      </c>
      <c r="U21" s="32">
        <v>13.292066780668797</v>
      </c>
      <c r="V21" s="40">
        <v>1341.9216317767045</v>
      </c>
    </row>
    <row r="22" spans="1:22" ht="15" x14ac:dyDescent="0.25">
      <c r="A22" s="28">
        <v>44440</v>
      </c>
      <c r="B22" s="36" t="s">
        <v>168</v>
      </c>
      <c r="C22" s="25" t="s">
        <v>169</v>
      </c>
      <c r="D22" s="25" t="s">
        <v>171</v>
      </c>
      <c r="E22" s="25" t="s">
        <v>168</v>
      </c>
      <c r="F22" s="34">
        <v>18881.452209229999</v>
      </c>
      <c r="G22" s="37">
        <v>377.62904418459999</v>
      </c>
      <c r="H22" s="29"/>
      <c r="I22" s="35">
        <v>50</v>
      </c>
      <c r="J22" s="38">
        <v>0.36</v>
      </c>
      <c r="K22" s="38">
        <v>0.27</v>
      </c>
      <c r="L22" s="38">
        <v>0.83999999999999986</v>
      </c>
      <c r="M22" s="38">
        <v>0.41399999999999998</v>
      </c>
      <c r="N22" s="38">
        <v>0.3105</v>
      </c>
      <c r="O22" s="37">
        <v>131.32427640563645</v>
      </c>
      <c r="P22" s="37">
        <v>18.760610915090943</v>
      </c>
      <c r="Q22" s="33">
        <v>7.9999999999999988E-2</v>
      </c>
      <c r="R22" s="33">
        <v>0.03</v>
      </c>
      <c r="S22" s="33">
        <v>9.9999999999999992E-2</v>
      </c>
      <c r="T22" s="33">
        <v>4.9999999999999996E-2</v>
      </c>
      <c r="U22" s="32">
        <v>14.070458186318191</v>
      </c>
      <c r="V22" s="40">
        <v>1341.9216317767045</v>
      </c>
    </row>
    <row r="23" spans="1:22" ht="15" x14ac:dyDescent="0.25">
      <c r="A23" s="28">
        <v>44470</v>
      </c>
      <c r="B23" s="36" t="s">
        <v>168</v>
      </c>
      <c r="C23" s="25" t="s">
        <v>169</v>
      </c>
      <c r="D23" s="25" t="s">
        <v>171</v>
      </c>
      <c r="E23" s="25" t="s">
        <v>168</v>
      </c>
      <c r="F23" s="34">
        <v>18829.891803410002</v>
      </c>
      <c r="G23" s="37">
        <v>376.59783606820008</v>
      </c>
      <c r="H23" s="29"/>
      <c r="I23" s="35">
        <v>50</v>
      </c>
      <c r="J23" s="38">
        <v>0.36</v>
      </c>
      <c r="K23" s="38">
        <v>0.27</v>
      </c>
      <c r="L23" s="38">
        <v>0.83999999999999986</v>
      </c>
      <c r="M23" s="38">
        <v>0.41399999999999998</v>
      </c>
      <c r="N23" s="38">
        <v>0.3105</v>
      </c>
      <c r="O23" s="37">
        <v>130.96566347107722</v>
      </c>
      <c r="P23" s="37">
        <v>18.709380495868196</v>
      </c>
      <c r="Q23" s="33">
        <v>7.9999999999999988E-2</v>
      </c>
      <c r="R23" s="33">
        <v>0.03</v>
      </c>
      <c r="S23" s="33">
        <v>9.9999999999999992E-2</v>
      </c>
      <c r="T23" s="33">
        <v>4.9999999999999996E-2</v>
      </c>
      <c r="U23" s="32">
        <v>14.032035371901131</v>
      </c>
      <c r="V23" s="40">
        <v>1341.9216317767045</v>
      </c>
    </row>
    <row r="24" spans="1:22" ht="15" x14ac:dyDescent="0.25">
      <c r="A24" s="28">
        <v>44501</v>
      </c>
      <c r="B24" s="36" t="s">
        <v>168</v>
      </c>
      <c r="C24" s="25" t="s">
        <v>169</v>
      </c>
      <c r="D24" s="25" t="s">
        <v>171</v>
      </c>
      <c r="E24" s="25" t="s">
        <v>168</v>
      </c>
      <c r="F24" s="34">
        <v>16137.292832809999</v>
      </c>
      <c r="G24" s="37">
        <v>322.74585665619998</v>
      </c>
      <c r="H24" s="29"/>
      <c r="I24" s="35">
        <v>50</v>
      </c>
      <c r="J24" s="38">
        <v>0.36</v>
      </c>
      <c r="K24" s="38">
        <v>0.27</v>
      </c>
      <c r="L24" s="38">
        <v>0.83999999999999986</v>
      </c>
      <c r="M24" s="38">
        <v>0.41399999999999998</v>
      </c>
      <c r="N24" s="38">
        <v>0.3105</v>
      </c>
      <c r="O24" s="37">
        <v>112.23809911076007</v>
      </c>
      <c r="P24" s="37">
        <v>16.03401415868003</v>
      </c>
      <c r="Q24" s="33">
        <v>7.9999999999999988E-2</v>
      </c>
      <c r="R24" s="33">
        <v>0.03</v>
      </c>
      <c r="S24" s="33">
        <v>9.9999999999999992E-2</v>
      </c>
      <c r="T24" s="33">
        <v>4.9999999999999996E-2</v>
      </c>
      <c r="U24" s="32">
        <v>12.025510619010008</v>
      </c>
      <c r="V24" s="40">
        <v>1341.9216317767045</v>
      </c>
    </row>
    <row r="25" spans="1:22" ht="15" x14ac:dyDescent="0.25">
      <c r="A25" s="28">
        <v>44531</v>
      </c>
      <c r="B25" s="36" t="s">
        <v>168</v>
      </c>
      <c r="C25" s="25" t="s">
        <v>169</v>
      </c>
      <c r="D25" s="25" t="s">
        <v>171</v>
      </c>
      <c r="E25" s="25" t="s">
        <v>168</v>
      </c>
      <c r="F25" s="34">
        <v>16140.157299800001</v>
      </c>
      <c r="G25" s="37">
        <v>322.80314599600001</v>
      </c>
      <c r="H25" s="29"/>
      <c r="I25" s="35">
        <v>50</v>
      </c>
      <c r="J25" s="38">
        <v>0.36</v>
      </c>
      <c r="K25" s="38">
        <v>0.27</v>
      </c>
      <c r="L25" s="38">
        <v>0.83999999999999986</v>
      </c>
      <c r="M25" s="38">
        <v>0.41399999999999998</v>
      </c>
      <c r="N25" s="38">
        <v>0.3105</v>
      </c>
      <c r="O25" s="37">
        <v>112.25802205156894</v>
      </c>
      <c r="P25" s="37">
        <v>16.036860293081297</v>
      </c>
      <c r="Q25" s="33">
        <v>7.9999999999999988E-2</v>
      </c>
      <c r="R25" s="33">
        <v>0.03</v>
      </c>
      <c r="S25" s="33">
        <v>9.9999999999999992E-2</v>
      </c>
      <c r="T25" s="33">
        <v>4.9999999999999996E-2</v>
      </c>
      <c r="U25" s="32">
        <v>12.027645219810958</v>
      </c>
      <c r="V25" s="40">
        <v>1341.9216317767045</v>
      </c>
    </row>
    <row r="26" spans="1:22" ht="15" x14ac:dyDescent="0.25">
      <c r="A26" s="28">
        <v>44197</v>
      </c>
      <c r="B26" s="36" t="s">
        <v>168</v>
      </c>
      <c r="C26" s="25" t="s">
        <v>169</v>
      </c>
      <c r="D26" s="25" t="s">
        <v>172</v>
      </c>
      <c r="E26" s="25" t="s">
        <v>168</v>
      </c>
      <c r="F26" s="34">
        <v>4166.666666666667</v>
      </c>
      <c r="G26" s="26">
        <v>81.202500000000001</v>
      </c>
      <c r="H26" s="29"/>
      <c r="I26" s="29"/>
      <c r="J26" s="38">
        <v>0.45999999999999996</v>
      </c>
      <c r="K26" s="30">
        <v>0.27</v>
      </c>
      <c r="L26" s="30">
        <v>0.55000000000000004</v>
      </c>
      <c r="M26" s="38">
        <v>0.52899999999999991</v>
      </c>
      <c r="N26" s="38">
        <v>0.3105</v>
      </c>
      <c r="O26" s="37">
        <v>23.625867374999999</v>
      </c>
      <c r="P26" s="37">
        <v>11.346019312499999</v>
      </c>
      <c r="Q26" s="31">
        <v>0.12</v>
      </c>
      <c r="R26" s="30">
        <v>0.04</v>
      </c>
      <c r="S26" s="33">
        <v>0.13999999999999999</v>
      </c>
      <c r="T26" s="33">
        <v>0.06</v>
      </c>
      <c r="U26" s="32">
        <v>3.9883825912499997</v>
      </c>
      <c r="V26" s="40">
        <v>1044.7008458536047</v>
      </c>
    </row>
    <row r="27" spans="1:22" ht="15" x14ac:dyDescent="0.25">
      <c r="A27" s="28">
        <v>44228</v>
      </c>
      <c r="B27" s="36" t="s">
        <v>168</v>
      </c>
      <c r="C27" s="25" t="s">
        <v>169</v>
      </c>
      <c r="D27" s="25" t="s">
        <v>172</v>
      </c>
      <c r="E27" s="25" t="s">
        <v>168</v>
      </c>
      <c r="F27" s="34">
        <v>4166.666666666667</v>
      </c>
      <c r="G27" s="26">
        <v>86.872500000000002</v>
      </c>
      <c r="H27" s="29"/>
      <c r="I27" s="29"/>
      <c r="J27" s="38">
        <v>0.45999999999999996</v>
      </c>
      <c r="K27" s="30">
        <v>0.27</v>
      </c>
      <c r="L27" s="30">
        <v>0.55000000000000004</v>
      </c>
      <c r="M27" s="38">
        <v>0.52899999999999991</v>
      </c>
      <c r="N27" s="38">
        <v>0.3105</v>
      </c>
      <c r="O27" s="37">
        <v>25.275553875</v>
      </c>
      <c r="P27" s="37">
        <v>12.138260062499999</v>
      </c>
      <c r="Q27" s="31">
        <v>0.12</v>
      </c>
      <c r="R27" s="30">
        <v>0.04</v>
      </c>
      <c r="S27" s="33">
        <v>0.13999999999999999</v>
      </c>
      <c r="T27" s="33">
        <v>0.06</v>
      </c>
      <c r="U27" s="32">
        <v>4.2668731462499991</v>
      </c>
      <c r="V27" s="40">
        <v>976.51524286082883</v>
      </c>
    </row>
    <row r="28" spans="1:22" ht="15" x14ac:dyDescent="0.25">
      <c r="A28" s="28">
        <v>44256</v>
      </c>
      <c r="B28" s="36" t="s">
        <v>168</v>
      </c>
      <c r="C28" s="25" t="s">
        <v>169</v>
      </c>
      <c r="D28" s="25" t="s">
        <v>172</v>
      </c>
      <c r="E28" s="25" t="s">
        <v>168</v>
      </c>
      <c r="F28" s="34">
        <v>4166.666666666667</v>
      </c>
      <c r="G28" s="26">
        <v>82.539000000000001</v>
      </c>
      <c r="H28" s="29"/>
      <c r="I28" s="29"/>
      <c r="J28" s="38">
        <v>0.45999999999999996</v>
      </c>
      <c r="K28" s="30">
        <v>0.27</v>
      </c>
      <c r="L28" s="30">
        <v>0.55000000000000004</v>
      </c>
      <c r="M28" s="38">
        <v>0.52899999999999991</v>
      </c>
      <c r="N28" s="38">
        <v>0.3105</v>
      </c>
      <c r="O28" s="37">
        <v>24.01472205</v>
      </c>
      <c r="P28" s="37">
        <v>11.532761774999999</v>
      </c>
      <c r="Q28" s="31">
        <v>0.12</v>
      </c>
      <c r="R28" s="30">
        <v>0.04</v>
      </c>
      <c r="S28" s="33">
        <v>0.13999999999999999</v>
      </c>
      <c r="T28" s="33">
        <v>0.06</v>
      </c>
      <c r="U28" s="32">
        <v>4.0540267934999994</v>
      </c>
      <c r="V28" s="40">
        <v>1027.7846888795279</v>
      </c>
    </row>
    <row r="29" spans="1:22" ht="15" x14ac:dyDescent="0.25">
      <c r="A29" s="28">
        <v>44287</v>
      </c>
      <c r="B29" s="36" t="s">
        <v>168</v>
      </c>
      <c r="C29" s="25" t="s">
        <v>169</v>
      </c>
      <c r="D29" s="25" t="s">
        <v>172</v>
      </c>
      <c r="E29" s="25" t="s">
        <v>168</v>
      </c>
      <c r="F29" s="34">
        <v>4166.666666666667</v>
      </c>
      <c r="G29" s="26">
        <v>80.73</v>
      </c>
      <c r="H29" s="29"/>
      <c r="I29" s="29"/>
      <c r="J29" s="38">
        <v>0.45999999999999996</v>
      </c>
      <c r="K29" s="30">
        <v>0.27</v>
      </c>
      <c r="L29" s="30">
        <v>0.55000000000000004</v>
      </c>
      <c r="M29" s="38">
        <v>0.52899999999999991</v>
      </c>
      <c r="N29" s="38">
        <v>0.3105</v>
      </c>
      <c r="O29" s="37">
        <v>23.488393499999997</v>
      </c>
      <c r="P29" s="37">
        <v>11.279999249999999</v>
      </c>
      <c r="Q29" s="31">
        <v>0.12</v>
      </c>
      <c r="R29" s="30">
        <v>0.04</v>
      </c>
      <c r="S29" s="33">
        <v>0.13999999999999999</v>
      </c>
      <c r="T29" s="33">
        <v>0.06</v>
      </c>
      <c r="U29" s="32">
        <v>3.9651750449999992</v>
      </c>
      <c r="V29" s="40">
        <v>1050.8153156871963</v>
      </c>
    </row>
    <row r="30" spans="1:22" ht="15" x14ac:dyDescent="0.25">
      <c r="A30" s="28">
        <v>44317</v>
      </c>
      <c r="B30" s="36" t="s">
        <v>168</v>
      </c>
      <c r="C30" s="25" t="s">
        <v>169</v>
      </c>
      <c r="D30" s="25" t="s">
        <v>172</v>
      </c>
      <c r="E30" s="25" t="s">
        <v>168</v>
      </c>
      <c r="F30" s="34">
        <v>4166.666666666667</v>
      </c>
      <c r="G30" s="26">
        <v>86.926500000000004</v>
      </c>
      <c r="H30" s="29"/>
      <c r="I30" s="29"/>
      <c r="J30" s="38">
        <v>0.45999999999999996</v>
      </c>
      <c r="K30" s="30">
        <v>0.27</v>
      </c>
      <c r="L30" s="30">
        <v>0.55000000000000004</v>
      </c>
      <c r="M30" s="38">
        <v>0.52899999999999991</v>
      </c>
      <c r="N30" s="38">
        <v>0.3105</v>
      </c>
      <c r="O30" s="37">
        <v>25.291265174999999</v>
      </c>
      <c r="P30" s="37">
        <v>12.145805212499999</v>
      </c>
      <c r="Q30" s="31">
        <v>0.12</v>
      </c>
      <c r="R30" s="30">
        <v>0.04</v>
      </c>
      <c r="S30" s="33">
        <v>0.13999999999999999</v>
      </c>
      <c r="T30" s="33">
        <v>0.06</v>
      </c>
      <c r="U30" s="32">
        <v>4.2695254372499996</v>
      </c>
      <c r="V30" s="40">
        <v>975.90861745759173</v>
      </c>
    </row>
    <row r="31" spans="1:22" ht="15" x14ac:dyDescent="0.25">
      <c r="A31" s="28">
        <v>44348</v>
      </c>
      <c r="B31" s="36" t="s">
        <v>168</v>
      </c>
      <c r="C31" s="25" t="s">
        <v>169</v>
      </c>
      <c r="D31" s="25" t="s">
        <v>172</v>
      </c>
      <c r="E31" s="25" t="s">
        <v>168</v>
      </c>
      <c r="F31" s="34">
        <v>4166.666666666667</v>
      </c>
      <c r="G31" s="26">
        <v>125.29349999999999</v>
      </c>
      <c r="H31" s="29"/>
      <c r="I31" s="29"/>
      <c r="J31" s="38">
        <v>0.45999999999999996</v>
      </c>
      <c r="K31" s="30">
        <v>0.27</v>
      </c>
      <c r="L31" s="30">
        <v>0.55000000000000004</v>
      </c>
      <c r="M31" s="38">
        <v>0.52899999999999991</v>
      </c>
      <c r="N31" s="38">
        <v>0.3105</v>
      </c>
      <c r="O31" s="37">
        <v>36.454143824999996</v>
      </c>
      <c r="P31" s="37">
        <v>17.506634287499995</v>
      </c>
      <c r="Q31" s="31">
        <v>0.12</v>
      </c>
      <c r="R31" s="30">
        <v>0.04</v>
      </c>
      <c r="S31" s="33">
        <v>0.13999999999999999</v>
      </c>
      <c r="T31" s="33">
        <v>0.06</v>
      </c>
      <c r="U31" s="32">
        <v>6.1539781927499986</v>
      </c>
      <c r="V31" s="40">
        <v>677.06880592710206</v>
      </c>
    </row>
    <row r="32" spans="1:22" ht="15" x14ac:dyDescent="0.25">
      <c r="A32" s="28">
        <v>44378</v>
      </c>
      <c r="B32" s="36" t="s">
        <v>168</v>
      </c>
      <c r="C32" s="25" t="s">
        <v>169</v>
      </c>
      <c r="D32" s="25" t="s">
        <v>172</v>
      </c>
      <c r="E32" s="25" t="s">
        <v>168</v>
      </c>
      <c r="F32" s="34">
        <v>4166.666666666667</v>
      </c>
      <c r="G32" s="26">
        <v>86.791500000000013</v>
      </c>
      <c r="H32" s="29"/>
      <c r="I32" s="29"/>
      <c r="J32" s="38">
        <v>0.51999999999999991</v>
      </c>
      <c r="K32" s="30">
        <v>0.27</v>
      </c>
      <c r="L32" s="39">
        <v>0.7</v>
      </c>
      <c r="M32" s="38">
        <v>0.59799999999999986</v>
      </c>
      <c r="N32" s="38">
        <v>0.3105</v>
      </c>
      <c r="O32" s="37">
        <v>36.3309219</v>
      </c>
      <c r="P32" s="37">
        <v>8.084628225000003</v>
      </c>
      <c r="Q32" s="31">
        <v>0.12</v>
      </c>
      <c r="R32" s="30">
        <v>0.04</v>
      </c>
      <c r="S32" s="33">
        <v>0.13999999999999999</v>
      </c>
      <c r="T32" s="33">
        <v>0.06</v>
      </c>
      <c r="U32" s="32">
        <v>5.5714067594999994</v>
      </c>
      <c r="V32" s="40">
        <v>747.86617573056185</v>
      </c>
    </row>
    <row r="33" spans="1:22" ht="15" x14ac:dyDescent="0.25">
      <c r="A33" s="28">
        <v>44409</v>
      </c>
      <c r="B33" s="36" t="s">
        <v>168</v>
      </c>
      <c r="C33" s="25" t="s">
        <v>169</v>
      </c>
      <c r="D33" s="25" t="s">
        <v>172</v>
      </c>
      <c r="E33" s="25" t="s">
        <v>168</v>
      </c>
      <c r="F33" s="34">
        <v>4166.666666666667</v>
      </c>
      <c r="G33" s="26">
        <v>113.48099999999999</v>
      </c>
      <c r="H33" s="29"/>
      <c r="I33" s="29"/>
      <c r="J33" s="38">
        <v>0.51999999999999991</v>
      </c>
      <c r="K33" s="30">
        <v>0.27</v>
      </c>
      <c r="L33" s="39">
        <v>0.7</v>
      </c>
      <c r="M33" s="38">
        <v>0.59799999999999986</v>
      </c>
      <c r="N33" s="38">
        <v>0.3105</v>
      </c>
      <c r="O33" s="37">
        <v>47.503146599999987</v>
      </c>
      <c r="P33" s="37">
        <v>10.57075515</v>
      </c>
      <c r="Q33" s="31">
        <v>0.12</v>
      </c>
      <c r="R33" s="30">
        <v>0.04</v>
      </c>
      <c r="S33" s="33">
        <v>0.13999999999999999</v>
      </c>
      <c r="T33" s="33">
        <v>0.06</v>
      </c>
      <c r="U33" s="32">
        <v>7.2846858329999975</v>
      </c>
      <c r="V33" s="40">
        <v>571.97616509300303</v>
      </c>
    </row>
    <row r="34" spans="1:22" ht="15" x14ac:dyDescent="0.25">
      <c r="A34" s="28">
        <v>44440</v>
      </c>
      <c r="B34" s="36" t="s">
        <v>168</v>
      </c>
      <c r="C34" s="25" t="s">
        <v>169</v>
      </c>
      <c r="D34" s="25" t="s">
        <v>172</v>
      </c>
      <c r="E34" s="25" t="s">
        <v>168</v>
      </c>
      <c r="F34" s="34">
        <v>4166.666666666667</v>
      </c>
      <c r="G34" s="26">
        <v>122.45286375000002</v>
      </c>
      <c r="H34" s="29"/>
      <c r="I34" s="29"/>
      <c r="J34" s="38">
        <v>0.51999999999999991</v>
      </c>
      <c r="K34" s="30">
        <v>0.27</v>
      </c>
      <c r="L34" s="39">
        <v>0.7</v>
      </c>
      <c r="M34" s="38">
        <v>0.59799999999999986</v>
      </c>
      <c r="N34" s="38">
        <v>0.3105</v>
      </c>
      <c r="O34" s="37">
        <v>51.258768765749998</v>
      </c>
      <c r="P34" s="37">
        <v>11.406484258312503</v>
      </c>
      <c r="Q34" s="31">
        <v>0.12</v>
      </c>
      <c r="R34" s="30">
        <v>0.04</v>
      </c>
      <c r="S34" s="33">
        <v>0.13999999999999999</v>
      </c>
      <c r="T34" s="33">
        <v>0.06</v>
      </c>
      <c r="U34" s="32">
        <v>7.8606166827037489</v>
      </c>
      <c r="V34" s="40">
        <v>530.06867461618731</v>
      </c>
    </row>
    <row r="35" spans="1:22" ht="15" x14ac:dyDescent="0.25">
      <c r="A35" s="28">
        <v>44470</v>
      </c>
      <c r="B35" s="36" t="s">
        <v>168</v>
      </c>
      <c r="C35" s="25" t="s">
        <v>169</v>
      </c>
      <c r="D35" s="25" t="s">
        <v>172</v>
      </c>
      <c r="E35" s="25" t="s">
        <v>168</v>
      </c>
      <c r="F35" s="34">
        <v>4166.666666666667</v>
      </c>
      <c r="G35" s="26">
        <v>122.00999625000004</v>
      </c>
      <c r="H35" s="29"/>
      <c r="I35" s="29"/>
      <c r="J35" s="38">
        <v>0.51999999999999991</v>
      </c>
      <c r="K35" s="30">
        <v>0.27</v>
      </c>
      <c r="L35" s="39">
        <v>0.7</v>
      </c>
      <c r="M35" s="38">
        <v>0.59799999999999986</v>
      </c>
      <c r="N35" s="38">
        <v>0.3105</v>
      </c>
      <c r="O35" s="37">
        <v>51.073384430250002</v>
      </c>
      <c r="P35" s="37">
        <v>11.365231150687505</v>
      </c>
      <c r="Q35" s="31">
        <v>0.12</v>
      </c>
      <c r="R35" s="30">
        <v>0.04</v>
      </c>
      <c r="S35" s="33">
        <v>0.13999999999999999</v>
      </c>
      <c r="T35" s="33">
        <v>0.06</v>
      </c>
      <c r="U35" s="32">
        <v>7.8321876892762496</v>
      </c>
      <c r="V35" s="40">
        <v>531.99269884346927</v>
      </c>
    </row>
    <row r="36" spans="1:22" ht="15" x14ac:dyDescent="0.25">
      <c r="A36" s="28">
        <v>44501</v>
      </c>
      <c r="B36" s="36" t="s">
        <v>168</v>
      </c>
      <c r="C36" s="25" t="s">
        <v>169</v>
      </c>
      <c r="D36" s="25" t="s">
        <v>172</v>
      </c>
      <c r="E36" s="25" t="s">
        <v>168</v>
      </c>
      <c r="F36" s="34">
        <v>4166.666666666667</v>
      </c>
      <c r="G36" s="26">
        <v>98.882471250000023</v>
      </c>
      <c r="H36" s="29"/>
      <c r="I36" s="29"/>
      <c r="J36" s="38">
        <v>0.51999999999999991</v>
      </c>
      <c r="K36" s="30">
        <v>0.27</v>
      </c>
      <c r="L36" s="39">
        <v>0.7</v>
      </c>
      <c r="M36" s="38">
        <v>0.59799999999999986</v>
      </c>
      <c r="N36" s="38">
        <v>0.3105</v>
      </c>
      <c r="O36" s="37">
        <v>41.392202465250001</v>
      </c>
      <c r="P36" s="37">
        <v>9.2109021969375036</v>
      </c>
      <c r="Q36" s="31">
        <v>0.12</v>
      </c>
      <c r="R36" s="30">
        <v>0.04</v>
      </c>
      <c r="S36" s="33">
        <v>0.13999999999999999</v>
      </c>
      <c r="T36" s="33">
        <v>0.06</v>
      </c>
      <c r="U36" s="32">
        <v>6.3475624769512491</v>
      </c>
      <c r="V36" s="40">
        <v>656.41995361153624</v>
      </c>
    </row>
    <row r="37" spans="1:22" ht="15" x14ac:dyDescent="0.25">
      <c r="A37" s="28">
        <v>44531</v>
      </c>
      <c r="B37" s="36" t="s">
        <v>168</v>
      </c>
      <c r="C37" s="25" t="s">
        <v>169</v>
      </c>
      <c r="D37" s="25" t="s">
        <v>172</v>
      </c>
      <c r="E37" s="25" t="s">
        <v>168</v>
      </c>
      <c r="F37" s="34">
        <v>4166.666666666667</v>
      </c>
      <c r="G37" s="26">
        <v>98.90707500000002</v>
      </c>
      <c r="H37" s="29"/>
      <c r="I37" s="29"/>
      <c r="J37" s="38">
        <v>0.51999999999999991</v>
      </c>
      <c r="K37" s="30">
        <v>0.27</v>
      </c>
      <c r="L37" s="39">
        <v>0.7</v>
      </c>
      <c r="M37" s="38">
        <v>0.59799999999999986</v>
      </c>
      <c r="N37" s="38">
        <v>0.3105</v>
      </c>
      <c r="O37" s="37">
        <v>41.402501594999997</v>
      </c>
      <c r="P37" s="37">
        <v>9.2131940362500035</v>
      </c>
      <c r="Q37" s="31">
        <v>0.12</v>
      </c>
      <c r="R37" s="30">
        <v>0.04</v>
      </c>
      <c r="S37" s="33">
        <v>0.13999999999999999</v>
      </c>
      <c r="T37" s="33">
        <v>0.06</v>
      </c>
      <c r="U37" s="32">
        <v>6.3491418654749996</v>
      </c>
      <c r="V37" s="40">
        <v>656.25666506586163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W 5 k U e c k D 0 2 l A A A A 9 Q A A A B I A H A B D b 2 5 m a W c v U G F j a 2 F n Z S 5 4 b W w g o h g A K K A U A A A A A A A A A A A A A A A A A A A A A A A A A A A A h Y 8 x D o I w G I W v Q r r T 1 h q V k J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c 4 m u M F m 2 E K Z G S Q a f P t 2 T D 3 2 f 5 A W H a V 6 1 r F c x W u 1 k D G C O R 9 g T 8 A U E s D B B Q A A g A I A L F u Z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b m R R K I p H u A 4 A A A A R A A A A E w A c A E Z v c m 1 1 b G F z L 1 N l Y 3 R p b 2 4 x L m 0 g o h g A K K A U A A A A A A A A A A A A A A A A A A A A A A A A A A A A K 0 5 N L s n M z 1 M I h t C G 1 g B Q S w E C L Q A U A A I A C A C x b m R R 5 y Q P T a U A A A D 1 A A A A E g A A A A A A A A A A A A A A A A A A A A A A Q 2 9 u Z m l n L 1 B h Y 2 t h Z 2 U u e G 1 s U E s B A i 0 A F A A C A A g A s W 5 k U Q / K 6 a u k A A A A 6 Q A A A B M A A A A A A A A A A A A A A A A A 8 Q A A A F t D b 2 5 0 Z W 5 0 X 1 R 5 c G V z X S 5 4 b W x Q S w E C L Q A U A A I A C A C x b m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2 i 2 z 8 y y S U O n Y O p x o O G d d A A A A A A C A A A A A A A D Z g A A w A A A A B A A A A B p Y R n w l P m 8 l s r j y t 0 e p c m B A A A A A A S A A A C g A A A A E A A A A B z Z p / W B V 3 c 4 + C I x X H E C b 3 x Q A A A A n u n B i T 3 o 5 B z 8 Z R i L i A 9 I m X P g N + m A / A k C P I N B E h + G N I 9 6 M G O U T f G 0 o / b i q O H V s 2 7 R 1 b C g n v W T / L q y e l l d s 3 9 e E i e z x e + W q S C + 3 4 C + A Z H J Q g 8 U A A A A g Y l B K D A b C C s A r x N c 4 l a L J o h c n j g = < / D a t a M a s h u p > 
</file>

<file path=customXml/itemProps1.xml><?xml version="1.0" encoding="utf-8"?>
<ds:datastoreItem xmlns:ds="http://schemas.openxmlformats.org/officeDocument/2006/customXml" ds:itemID="{02749716-C0F1-46C1-AB1E-FA33216D44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SEO Anteil Dashboard</vt:lpstr>
      <vt:lpstr>SEO Ranking Dashboard</vt:lpstr>
      <vt:lpstr>SEO Ranking Berechnung</vt:lpstr>
      <vt:lpstr>SEO Anteil Berechnung</vt:lpstr>
      <vt:lpstr>Rohdaten SEO Ranking XOVI</vt:lpstr>
      <vt:lpstr>Rohdaten SEO Anteil Analytics</vt:lpstr>
      <vt:lpstr>SEO Anteil Planwerte 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Pohlmann | Marketing</dc:creator>
  <cp:lastModifiedBy>Uladzislau Yashyn | Vertrieb</cp:lastModifiedBy>
  <dcterms:created xsi:type="dcterms:W3CDTF">2020-11-02T16:49:56Z</dcterms:created>
  <dcterms:modified xsi:type="dcterms:W3CDTF">2020-11-23T14:25:00Z</dcterms:modified>
</cp:coreProperties>
</file>