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САТПР\"/>
    </mc:Choice>
  </mc:AlternateContent>
  <bookViews>
    <workbookView xWindow="0" yWindow="0" windowWidth="19200" windowHeight="7310"/>
  </bookViews>
  <sheets>
    <sheet name="Лист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" l="1" a="1"/>
  <c r="B48" i="1" s="1"/>
  <c r="R39" i="1"/>
  <c r="Q39" i="1"/>
  <c r="P39" i="1"/>
  <c r="K39" i="1"/>
  <c r="J39" i="1"/>
  <c r="I39" i="1"/>
  <c r="D39" i="1"/>
  <c r="C39" i="1"/>
  <c r="B39" i="1"/>
  <c r="S38" i="1"/>
  <c r="L38" i="1"/>
  <c r="E38" i="1"/>
  <c r="S37" i="1"/>
  <c r="L37" i="1"/>
  <c r="E37" i="1"/>
  <c r="S36" i="1"/>
  <c r="S39" i="1" s="1"/>
  <c r="T36" i="1" s="1"/>
  <c r="L36" i="1"/>
  <c r="E36" i="1"/>
  <c r="R32" i="1"/>
  <c r="Q32" i="1"/>
  <c r="P32" i="1"/>
  <c r="K32" i="1"/>
  <c r="J32" i="1"/>
  <c r="I32" i="1"/>
  <c r="D32" i="1"/>
  <c r="C32" i="1"/>
  <c r="B32" i="1"/>
  <c r="S31" i="1"/>
  <c r="L31" i="1"/>
  <c r="E31" i="1"/>
  <c r="S30" i="1"/>
  <c r="L30" i="1"/>
  <c r="E30" i="1"/>
  <c r="E32" i="1" s="1"/>
  <c r="F29" i="1" s="1"/>
  <c r="S29" i="1"/>
  <c r="L29" i="1"/>
  <c r="L32" i="1" s="1"/>
  <c r="M30" i="1" s="1"/>
  <c r="E29" i="1"/>
  <c r="R25" i="1"/>
  <c r="Q25" i="1"/>
  <c r="P25" i="1"/>
  <c r="K25" i="1"/>
  <c r="J25" i="1"/>
  <c r="I25" i="1"/>
  <c r="D25" i="1"/>
  <c r="C25" i="1"/>
  <c r="B25" i="1"/>
  <c r="S24" i="1"/>
  <c r="L24" i="1"/>
  <c r="E24" i="1"/>
  <c r="E25" i="1" s="1"/>
  <c r="S23" i="1"/>
  <c r="L23" i="1"/>
  <c r="E23" i="1"/>
  <c r="S22" i="1"/>
  <c r="L22" i="1"/>
  <c r="E22" i="1"/>
  <c r="J11" i="1"/>
  <c r="I11" i="1"/>
  <c r="H11" i="1"/>
  <c r="G11" i="1"/>
  <c r="F11" i="1"/>
  <c r="E11" i="1"/>
  <c r="D11" i="1"/>
  <c r="C11" i="1"/>
  <c r="B11" i="1"/>
  <c r="K10" i="1"/>
  <c r="K9" i="1"/>
  <c r="K8" i="1"/>
  <c r="K7" i="1"/>
  <c r="K6" i="1"/>
  <c r="K5" i="1"/>
  <c r="K4" i="1"/>
  <c r="K3" i="1"/>
  <c r="K2" i="1"/>
  <c r="K11" i="1" s="1"/>
  <c r="F22" i="1" l="1"/>
  <c r="F23" i="1"/>
  <c r="F31" i="1"/>
  <c r="M22" i="1"/>
  <c r="M31" i="1"/>
  <c r="T37" i="1"/>
  <c r="T39" i="1" s="1"/>
  <c r="L10" i="1"/>
  <c r="L3" i="1"/>
  <c r="L6" i="1"/>
  <c r="T30" i="1"/>
  <c r="L5" i="1"/>
  <c r="L2" i="1"/>
  <c r="L4" i="1"/>
  <c r="L9" i="1"/>
  <c r="L7" i="1"/>
  <c r="L8" i="1"/>
  <c r="T29" i="1"/>
  <c r="T32" i="1" s="1"/>
  <c r="F36" i="1"/>
  <c r="T38" i="1"/>
  <c r="L25" i="1"/>
  <c r="S25" i="1"/>
  <c r="T24" i="1" s="1"/>
  <c r="E39" i="1"/>
  <c r="F38" i="1" s="1"/>
  <c r="F30" i="1"/>
  <c r="F32" i="1" s="1"/>
  <c r="S32" i="1"/>
  <c r="T31" i="1" s="1"/>
  <c r="M29" i="1"/>
  <c r="M32" i="1" s="1"/>
  <c r="L39" i="1"/>
  <c r="M37" i="1" s="1"/>
  <c r="B46" i="1"/>
  <c r="F24" i="1"/>
  <c r="B47" i="1"/>
  <c r="M36" i="1" l="1"/>
  <c r="M25" i="1"/>
  <c r="T22" i="1"/>
  <c r="T25" i="1" s="1"/>
  <c r="M38" i="1"/>
  <c r="F37" i="1"/>
  <c r="M23" i="1"/>
  <c r="M24" i="1"/>
  <c r="L11" i="1"/>
  <c r="O2" i="1"/>
  <c r="O3" i="1" s="1"/>
  <c r="O4" i="1" s="1"/>
  <c r="F25" i="1"/>
  <c r="F39" i="1"/>
  <c r="T23" i="1"/>
  <c r="M39" i="1" l="1"/>
</calcChain>
</file>

<file path=xl/sharedStrings.xml><?xml version="1.0" encoding="utf-8"?>
<sst xmlns="http://schemas.openxmlformats.org/spreadsheetml/2006/main" count="132" uniqueCount="21">
  <si>
    <t>K1</t>
  </si>
  <si>
    <t>K2</t>
  </si>
  <si>
    <t>K3</t>
  </si>
  <si>
    <t>K4</t>
  </si>
  <si>
    <t>K5</t>
  </si>
  <si>
    <t>K6</t>
  </si>
  <si>
    <t>K7</t>
  </si>
  <si>
    <t>K8</t>
  </si>
  <si>
    <t>K9</t>
  </si>
  <si>
    <t>Wi</t>
  </si>
  <si>
    <t>Wнорм</t>
  </si>
  <si>
    <t>λ</t>
  </si>
  <si>
    <t>IC</t>
  </si>
  <si>
    <t>OC</t>
  </si>
  <si>
    <t>∑</t>
  </si>
  <si>
    <t xml:space="preserve">1- рівна важливість;
3 – помірне домінування і-го фактора над j-м;
5 - істотна перевага і-го фактора над j-м;
7 – значна перевага і-го фактора над j-м;
9 – дуже сильна перевага і-го фактора над j-м;
2, 4, 6, 8 - відповідні проміжні значення.
</t>
  </si>
  <si>
    <t xml:space="preserve">функціональні (споживчі) характеристики (K1); персональна безпека(K2); економічність(K3); надійність(K4); вартість(K5); дизайн(K6); зручність експлуатації(K7); довговічність(K8); забезпеченість запчастинами(K9). </t>
  </si>
  <si>
    <t>"вітчизняна"(A1), "західноєвропейська"(A2), "японська"(A3)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</si>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</sst>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2" fontId="0" fillId="0" borderId="6" xfId="0" applyNumberFormat="1" applyBorder="1" applyAlignment="1">
      <alignment horizontal="right" vertical="center"/>
    </xf>
    <xf numFmtId="12" fontId="0" fillId="0" borderId="7" xfId="0" applyNumberFormat="1" applyBorder="1" applyAlignment="1">
      <alignment horizontal="right" vertical="center"/>
    </xf>
    <xf numFmtId="12" fontId="0" fillId="0" borderId="7" xfId="0" applyNumberFormat="1" applyFill="1" applyBorder="1" applyAlignment="1">
      <alignment horizontal="right" vertical="center"/>
    </xf>
    <xf numFmtId="2" fontId="0" fillId="0" borderId="5" xfId="0" applyNumberFormat="1" applyBorder="1" applyAlignment="1">
      <alignment horizontal="center"/>
    </xf>
    <xf numFmtId="2" fontId="1" fillId="0" borderId="8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2" fontId="0" fillId="0" borderId="10" xfId="0" applyNumberFormat="1" applyBorder="1" applyAlignment="1">
      <alignment horizontal="center" vertical="center"/>
    </xf>
    <xf numFmtId="12" fontId="0" fillId="0" borderId="0" xfId="0" applyNumberFormat="1" applyBorder="1" applyAlignment="1">
      <alignment horizontal="right" vertical="center"/>
    </xf>
    <xf numFmtId="2" fontId="0" fillId="0" borderId="9" xfId="0" applyNumberFormat="1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12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2" fontId="0" fillId="0" borderId="0" xfId="0" applyNumberFormat="1" applyBorder="1" applyAlignment="1">
      <alignment vertical="center"/>
    </xf>
    <xf numFmtId="0" fontId="0" fillId="0" borderId="13" xfId="0" applyBorder="1" applyAlignment="1">
      <alignment horizontal="center" vertical="center"/>
    </xf>
    <xf numFmtId="12" fontId="0" fillId="0" borderId="11" xfId="0" applyNumberFormat="1" applyBorder="1" applyAlignment="1">
      <alignment horizontal="center" vertical="center"/>
    </xf>
    <xf numFmtId="12" fontId="0" fillId="0" borderId="14" xfId="0" applyNumberFormat="1" applyBorder="1" applyAlignment="1">
      <alignment horizontal="center" vertical="center"/>
    </xf>
    <xf numFmtId="12" fontId="0" fillId="0" borderId="14" xfId="0" applyNumberFormat="1" applyBorder="1" applyAlignment="1">
      <alignment horizontal="right" vertical="center"/>
    </xf>
    <xf numFmtId="2" fontId="0" fillId="0" borderId="13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2" fontId="0" fillId="0" borderId="4" xfId="0" applyNumberForma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2" fontId="0" fillId="0" borderId="5" xfId="0" applyNumberFormat="1" applyBorder="1"/>
    <xf numFmtId="2" fontId="0" fillId="0" borderId="5" xfId="0" applyNumberFormat="1" applyFont="1" applyBorder="1"/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1" fillId="0" borderId="5" xfId="0" applyNumberFormat="1" applyFont="1" applyBorder="1"/>
    <xf numFmtId="2" fontId="0" fillId="0" borderId="9" xfId="0" applyNumberFormat="1" applyBorder="1"/>
    <xf numFmtId="0" fontId="0" fillId="0" borderId="12" xfId="0" applyBorder="1" applyAlignment="1">
      <alignment horizontal="center" vertical="center"/>
    </xf>
    <xf numFmtId="2" fontId="0" fillId="0" borderId="13" xfId="0" applyNumberFormat="1" applyBorder="1"/>
    <xf numFmtId="2" fontId="0" fillId="0" borderId="3" xfId="0" applyNumberFormat="1" applyBorder="1"/>
    <xf numFmtId="0" fontId="0" fillId="0" borderId="3" xfId="0" applyBorder="1"/>
    <xf numFmtId="2" fontId="0" fillId="0" borderId="4" xfId="0" applyNumberFormat="1" applyBorder="1"/>
    <xf numFmtId="0" fontId="0" fillId="0" borderId="4" xfId="0" applyBorder="1"/>
    <xf numFmtId="2" fontId="1" fillId="0" borderId="9" xfId="0" applyNumberFormat="1" applyFont="1" applyBorder="1"/>
    <xf numFmtId="2" fontId="0" fillId="0" borderId="2" xfId="0" applyNumberFormat="1" applyBorder="1"/>
    <xf numFmtId="2" fontId="0" fillId="0" borderId="1" xfId="0" applyNumberFormat="1" applyBorder="1"/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2" borderId="5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Альтернативи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[1]лаб2!$A$46:$A$48</c:f>
              <c:strCache>
                <c:ptCount val="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</c:strCache>
            </c:strRef>
          </c:cat>
          <c:val>
            <c:numRef>
              <c:f>[1]лаб2!$B$46:$B$48</c:f>
              <c:numCache>
                <c:formatCode>0.00</c:formatCode>
                <c:ptCount val="3"/>
                <c:pt idx="0">
                  <c:v>0.43538999488825314</c:v>
                </c:pt>
                <c:pt idx="1">
                  <c:v>0.25294175234517746</c:v>
                </c:pt>
                <c:pt idx="2">
                  <c:v>0.31166825276656956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8187552"/>
        <c:axId val="368186376"/>
        <c:axId val="0"/>
      </c:bar3DChart>
      <c:catAx>
        <c:axId val="36818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68186376"/>
        <c:crosses val="autoZero"/>
        <c:auto val="1"/>
        <c:lblAlgn val="ctr"/>
        <c:lblOffset val="100"/>
        <c:noMultiLvlLbl val="0"/>
      </c:catAx>
      <c:valAx>
        <c:axId val="36818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6818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456407</xdr:colOff>
      <xdr:row>44</xdr:row>
      <xdr:rowOff>311150</xdr:rowOff>
    </xdr:from>
    <xdr:to>
      <xdr:col>10</xdr:col>
      <xdr:colOff>43657</xdr:colOff>
      <xdr:row>52</xdr:row>
      <xdr:rowOff>133350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3;&#1072;&#1073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аб1"/>
      <sheetName val="лаб2"/>
      <sheetName val="лаб3"/>
      <sheetName val="Лист3"/>
      <sheetName val="Лист4"/>
      <sheetName val="Лист5"/>
      <sheetName val="Лист6"/>
      <sheetName val="Лист7"/>
      <sheetName val="Лист8"/>
      <sheetName val="Лист9"/>
    </sheetNames>
    <sheetDataSet>
      <sheetData sheetId="0"/>
      <sheetData sheetId="1"/>
      <sheetData sheetId="2"/>
      <sheetData sheetId="3">
        <row r="46">
          <cell r="A46" t="str">
            <v>A1</v>
          </cell>
          <cell r="B46">
            <v>0.43538999488825314</v>
          </cell>
        </row>
        <row r="47">
          <cell r="A47" t="str">
            <v>A2</v>
          </cell>
          <cell r="B47">
            <v>0.25294175234517746</v>
          </cell>
        </row>
        <row r="48">
          <cell r="A48" t="str">
            <v>A3</v>
          </cell>
          <cell r="B48">
            <v>0.31166825276656956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sqref="A1:XFD1048576"/>
    </sheetView>
  </sheetViews>
  <sheetFormatPr defaultRowHeight="14.5" x14ac:dyDescent="0.35"/>
  <cols>
    <col min="1" max="1" width="8.7265625" style="5"/>
    <col min="4" max="4" width="9.453125" bestFit="1" customWidth="1"/>
    <col min="8" max="8" width="9.08984375" bestFit="1" customWidth="1"/>
    <col min="10" max="10" width="9.08984375" bestFit="1" customWidth="1"/>
    <col min="12" max="12" width="9.6328125" customWidth="1"/>
    <col min="13" max="13" width="11.453125" customWidth="1"/>
  </cols>
  <sheetData>
    <row r="1" spans="1:15" s="5" customFormat="1" ht="29" customHeight="1" thickBot="1" x14ac:dyDescent="0.4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1" t="s">
        <v>9</v>
      </c>
      <c r="L1" s="4" t="s">
        <v>10</v>
      </c>
    </row>
    <row r="2" spans="1:15" ht="29" customHeight="1" thickBot="1" x14ac:dyDescent="0.4">
      <c r="A2" s="6" t="s">
        <v>0</v>
      </c>
      <c r="B2" s="7">
        <v>1</v>
      </c>
      <c r="C2" s="8">
        <v>3</v>
      </c>
      <c r="D2" s="8">
        <v>7</v>
      </c>
      <c r="E2" s="9">
        <v>5</v>
      </c>
      <c r="F2" s="9">
        <v>3</v>
      </c>
      <c r="G2" s="9">
        <v>5</v>
      </c>
      <c r="H2" s="9">
        <v>7</v>
      </c>
      <c r="I2" s="9">
        <v>7</v>
      </c>
      <c r="J2" s="8">
        <v>5</v>
      </c>
      <c r="K2" s="10">
        <f>(B2*C2*D2*E2*F2*G2*H2*I2*J2)^(1/9)</f>
        <v>4.1755750470770128</v>
      </c>
      <c r="L2" s="11">
        <f>K2/$K$11</f>
        <v>0.32996115403438753</v>
      </c>
      <c r="N2" s="2" t="s">
        <v>11</v>
      </c>
      <c r="O2" s="12">
        <f>B11*L2+C11*L3+D11*L4+E11*L5+F11*L6+G11*L7+H11*L8+I11*L9+J11*L10</f>
        <v>9.7644819961991054</v>
      </c>
    </row>
    <row r="3" spans="1:15" ht="29" customHeight="1" thickBot="1" x14ac:dyDescent="0.4">
      <c r="A3" s="13" t="s">
        <v>1</v>
      </c>
      <c r="B3" s="14">
        <v>0.33333333333333298</v>
      </c>
      <c r="C3" s="15">
        <v>1</v>
      </c>
      <c r="D3" s="15">
        <v>5</v>
      </c>
      <c r="E3" s="15">
        <v>3</v>
      </c>
      <c r="F3" s="15">
        <v>3</v>
      </c>
      <c r="G3" s="15">
        <v>3</v>
      </c>
      <c r="H3" s="15">
        <v>5</v>
      </c>
      <c r="I3" s="15">
        <v>5</v>
      </c>
      <c r="J3" s="15">
        <v>3</v>
      </c>
      <c r="K3" s="16">
        <f t="shared" ref="K3:K10" si="0">(B3*C3*D3*E3*F3*G3*H3*I3*J3)^(1/9)</f>
        <v>2.4662120743304699</v>
      </c>
      <c r="L3" s="17">
        <f t="shared" ref="L3:L10" si="1">K3/$K$11</f>
        <v>0.19488433879526773</v>
      </c>
      <c r="N3" s="2" t="s">
        <v>12</v>
      </c>
      <c r="O3" s="12">
        <f>(O2-9)/(9-1)</f>
        <v>9.5560249524888174E-2</v>
      </c>
    </row>
    <row r="4" spans="1:15" ht="29" customHeight="1" thickBot="1" x14ac:dyDescent="0.4">
      <c r="A4" s="13" t="s">
        <v>2</v>
      </c>
      <c r="B4" s="14">
        <v>0.14285714285714285</v>
      </c>
      <c r="C4" s="18">
        <v>0.2</v>
      </c>
      <c r="D4" s="15">
        <v>1</v>
      </c>
      <c r="E4" s="18">
        <v>0.33333333333333331</v>
      </c>
      <c r="F4" s="18">
        <v>0.33333333333333331</v>
      </c>
      <c r="G4" s="18">
        <v>0.33333333333333331</v>
      </c>
      <c r="H4" s="15">
        <v>3</v>
      </c>
      <c r="I4" s="15">
        <v>3</v>
      </c>
      <c r="J4" s="18">
        <v>0.33333333333333331</v>
      </c>
      <c r="K4" s="16">
        <f t="shared" si="0"/>
        <v>0.5277277582372325</v>
      </c>
      <c r="L4" s="17">
        <f t="shared" si="1"/>
        <v>4.1701959169870934E-2</v>
      </c>
      <c r="N4" s="19" t="s">
        <v>13</v>
      </c>
      <c r="O4" s="20">
        <f>O3/1.45</f>
        <v>6.5903620361991849E-2</v>
      </c>
    </row>
    <row r="5" spans="1:15" ht="29" customHeight="1" x14ac:dyDescent="0.35">
      <c r="A5" s="13" t="s">
        <v>3</v>
      </c>
      <c r="B5" s="14">
        <v>0.2</v>
      </c>
      <c r="C5" s="18">
        <v>0.33333333333333331</v>
      </c>
      <c r="D5" s="15">
        <v>3</v>
      </c>
      <c r="E5" s="15">
        <v>1</v>
      </c>
      <c r="F5" s="21">
        <v>1</v>
      </c>
      <c r="G5" s="15">
        <v>3</v>
      </c>
      <c r="H5" s="15">
        <v>5</v>
      </c>
      <c r="I5" s="15">
        <v>5</v>
      </c>
      <c r="J5" s="15">
        <v>3</v>
      </c>
      <c r="K5" s="16">
        <f t="shared" si="0"/>
        <v>1.5264770502686476</v>
      </c>
      <c r="L5" s="17">
        <f t="shared" si="1"/>
        <v>0.12062485368721504</v>
      </c>
    </row>
    <row r="6" spans="1:15" ht="29" customHeight="1" x14ac:dyDescent="0.35">
      <c r="A6" s="13" t="s">
        <v>4</v>
      </c>
      <c r="B6" s="14">
        <v>0.33333333333333331</v>
      </c>
      <c r="C6" s="18">
        <v>0.33333333333333331</v>
      </c>
      <c r="D6" s="15">
        <v>3</v>
      </c>
      <c r="E6" s="15">
        <v>1</v>
      </c>
      <c r="F6" s="21">
        <v>1</v>
      </c>
      <c r="G6" s="15">
        <v>3</v>
      </c>
      <c r="H6" s="15">
        <v>5</v>
      </c>
      <c r="I6" s="15">
        <v>5</v>
      </c>
      <c r="J6" s="15">
        <v>3</v>
      </c>
      <c r="K6" s="16">
        <f t="shared" si="0"/>
        <v>1.6156234211948595</v>
      </c>
      <c r="L6" s="17">
        <f t="shared" si="1"/>
        <v>0.1276693539290156</v>
      </c>
    </row>
    <row r="7" spans="1:15" ht="29" customHeight="1" x14ac:dyDescent="0.35">
      <c r="A7" s="13" t="s">
        <v>5</v>
      </c>
      <c r="B7" s="14">
        <v>0.2</v>
      </c>
      <c r="C7" s="18">
        <v>0.33333333333333331</v>
      </c>
      <c r="D7" s="15">
        <v>3</v>
      </c>
      <c r="E7" s="18">
        <v>0.33333333333333331</v>
      </c>
      <c r="F7" s="18">
        <v>0.33333333333333331</v>
      </c>
      <c r="G7" s="15">
        <v>1</v>
      </c>
      <c r="H7" s="15">
        <v>3</v>
      </c>
      <c r="I7" s="15">
        <v>3</v>
      </c>
      <c r="J7" s="18">
        <v>0.33333333333333298</v>
      </c>
      <c r="K7" s="16">
        <f t="shared" si="0"/>
        <v>0.74015587965171947</v>
      </c>
      <c r="L7" s="17">
        <f t="shared" si="1"/>
        <v>5.8488396319491237E-2</v>
      </c>
    </row>
    <row r="8" spans="1:15" ht="29" customHeight="1" x14ac:dyDescent="0.35">
      <c r="A8" s="13" t="s">
        <v>6</v>
      </c>
      <c r="B8" s="14">
        <v>0.14285714285714285</v>
      </c>
      <c r="C8" s="18">
        <v>0.2</v>
      </c>
      <c r="D8" s="18">
        <v>0.33333333333333331</v>
      </c>
      <c r="E8" s="18">
        <v>0.2</v>
      </c>
      <c r="F8" s="18">
        <v>0.2</v>
      </c>
      <c r="G8" s="18">
        <v>0.33333333333333331</v>
      </c>
      <c r="H8" s="15">
        <v>1</v>
      </c>
      <c r="I8" s="15">
        <v>3</v>
      </c>
      <c r="J8" s="18">
        <v>0.33333333333333331</v>
      </c>
      <c r="K8" s="16">
        <f t="shared" si="0"/>
        <v>0.3690483524496968</v>
      </c>
      <c r="L8" s="17">
        <f t="shared" si="1"/>
        <v>2.9162838386543655E-2</v>
      </c>
    </row>
    <row r="9" spans="1:15" ht="29" customHeight="1" x14ac:dyDescent="0.35">
      <c r="A9" s="13" t="s">
        <v>7</v>
      </c>
      <c r="B9" s="14">
        <v>0.14285714285714285</v>
      </c>
      <c r="C9" s="18">
        <v>0.2</v>
      </c>
      <c r="D9" s="18">
        <v>0.33333333333333331</v>
      </c>
      <c r="E9" s="18">
        <v>0.2</v>
      </c>
      <c r="F9" s="18">
        <v>0.2</v>
      </c>
      <c r="G9" s="18">
        <v>0.33333333333333331</v>
      </c>
      <c r="H9" s="18">
        <v>0.33333333333333298</v>
      </c>
      <c r="I9" s="15">
        <v>1</v>
      </c>
      <c r="J9" s="18">
        <v>0.33333333333333331</v>
      </c>
      <c r="K9" s="16">
        <f t="shared" si="0"/>
        <v>0.28910548102203543</v>
      </c>
      <c r="L9" s="17">
        <f t="shared" si="1"/>
        <v>2.284561457528466E-2</v>
      </c>
    </row>
    <row r="10" spans="1:15" ht="29" customHeight="1" thickBot="1" x14ac:dyDescent="0.4">
      <c r="A10" s="22" t="s">
        <v>8</v>
      </c>
      <c r="B10" s="23">
        <v>0.2</v>
      </c>
      <c r="C10" s="24">
        <v>0.33333333333333298</v>
      </c>
      <c r="D10" s="25">
        <v>3</v>
      </c>
      <c r="E10" s="24">
        <v>0.33333333333333298</v>
      </c>
      <c r="F10" s="24">
        <v>0.33333333333333298</v>
      </c>
      <c r="G10" s="25">
        <v>3</v>
      </c>
      <c r="H10" s="25">
        <v>3</v>
      </c>
      <c r="I10" s="25">
        <v>3</v>
      </c>
      <c r="J10" s="25">
        <v>1</v>
      </c>
      <c r="K10" s="26">
        <f t="shared" si="0"/>
        <v>0.9448223083691849</v>
      </c>
      <c r="L10" s="17">
        <f t="shared" si="1"/>
        <v>7.4661491102923611E-2</v>
      </c>
    </row>
    <row r="11" spans="1:15" ht="40.5" customHeight="1" thickBot="1" x14ac:dyDescent="0.4">
      <c r="A11" s="27" t="s">
        <v>14</v>
      </c>
      <c r="B11" s="28">
        <f>SUM(B2:B10)</f>
        <v>2.695238095238095</v>
      </c>
      <c r="C11" s="29">
        <f t="shared" ref="C11:L11" si="2">SUM(C2:C10)</f>
        <v>5.9333333333333327</v>
      </c>
      <c r="D11" s="29">
        <f t="shared" si="2"/>
        <v>25.666666666666664</v>
      </c>
      <c r="E11" s="29">
        <f t="shared" si="2"/>
        <v>11.399999999999999</v>
      </c>
      <c r="F11" s="29">
        <f t="shared" si="2"/>
        <v>9.3999999999999968</v>
      </c>
      <c r="G11" s="29">
        <f t="shared" si="2"/>
        <v>19</v>
      </c>
      <c r="H11" s="29">
        <f t="shared" si="2"/>
        <v>32.333333333333329</v>
      </c>
      <c r="I11" s="29">
        <f t="shared" si="2"/>
        <v>35</v>
      </c>
      <c r="J11" s="29">
        <f t="shared" si="2"/>
        <v>16.333333333333336</v>
      </c>
      <c r="K11" s="30">
        <f>SUM(K2:K10)</f>
        <v>12.654747372600859</v>
      </c>
      <c r="L11" s="31">
        <f t="shared" si="2"/>
        <v>1</v>
      </c>
    </row>
    <row r="12" spans="1:15" ht="14.5" customHeight="1" x14ac:dyDescent="0.35"/>
    <row r="13" spans="1:15" ht="14.5" customHeight="1" thickBot="1" x14ac:dyDescent="0.4"/>
    <row r="14" spans="1:15" ht="45.5" customHeight="1" x14ac:dyDescent="0.35">
      <c r="C14" s="32" t="s">
        <v>15</v>
      </c>
      <c r="D14" s="33"/>
      <c r="E14" s="33"/>
      <c r="F14" s="34"/>
      <c r="G14" s="35" t="s">
        <v>16</v>
      </c>
      <c r="H14" s="36"/>
      <c r="I14" s="36"/>
      <c r="J14" s="37"/>
      <c r="K14" s="35" t="s">
        <v>17</v>
      </c>
      <c r="L14" s="36"/>
      <c r="M14" s="37"/>
    </row>
    <row r="15" spans="1:15" ht="45" customHeight="1" thickBot="1" x14ac:dyDescent="0.4">
      <c r="C15" s="38"/>
      <c r="D15" s="39"/>
      <c r="E15" s="39"/>
      <c r="F15" s="40"/>
      <c r="G15" s="41"/>
      <c r="H15" s="42"/>
      <c r="I15" s="42"/>
      <c r="J15" s="43"/>
      <c r="K15" s="44"/>
      <c r="L15" s="45"/>
      <c r="M15" s="46"/>
    </row>
    <row r="16" spans="1:15" ht="61.5" customHeight="1" x14ac:dyDescent="0.35">
      <c r="C16" s="38"/>
      <c r="D16" s="39"/>
      <c r="E16" s="39"/>
      <c r="F16" s="40"/>
      <c r="G16" s="41"/>
      <c r="H16" s="42"/>
      <c r="I16" s="42"/>
      <c r="J16" s="43"/>
    </row>
    <row r="17" spans="1:20" ht="37" customHeight="1" x14ac:dyDescent="0.35">
      <c r="C17" s="38"/>
      <c r="D17" s="39"/>
      <c r="E17" s="39"/>
      <c r="F17" s="40"/>
      <c r="G17" s="41"/>
      <c r="H17" s="42"/>
      <c r="I17" s="42"/>
      <c r="J17" s="43"/>
    </row>
    <row r="18" spans="1:20" ht="49" customHeight="1" thickBot="1" x14ac:dyDescent="0.4">
      <c r="C18" s="47"/>
      <c r="D18" s="48"/>
      <c r="E18" s="48"/>
      <c r="F18" s="49"/>
      <c r="G18" s="44"/>
      <c r="H18" s="45"/>
      <c r="I18" s="45"/>
      <c r="J18" s="46"/>
    </row>
    <row r="19" spans="1:20" ht="32" customHeight="1" thickBot="1" x14ac:dyDescent="0.4">
      <c r="C19" s="50"/>
      <c r="D19" s="50"/>
      <c r="E19" s="50"/>
      <c r="F19" s="50"/>
    </row>
    <row r="20" spans="1:20" ht="29" customHeight="1" thickBot="1" x14ac:dyDescent="0.4">
      <c r="B20" s="51" t="s">
        <v>0</v>
      </c>
      <c r="C20" s="52"/>
      <c r="D20" s="53"/>
      <c r="E20" s="54"/>
      <c r="H20" s="5"/>
      <c r="I20" s="51" t="s">
        <v>1</v>
      </c>
      <c r="J20" s="52"/>
      <c r="K20" s="53"/>
      <c r="O20" s="5"/>
      <c r="P20" s="51" t="s">
        <v>2</v>
      </c>
      <c r="Q20" s="52"/>
      <c r="R20" s="53"/>
    </row>
    <row r="21" spans="1:20" ht="29" customHeight="1" thickBot="1" x14ac:dyDescent="0.4">
      <c r="A21" s="1"/>
      <c r="B21" s="3" t="s">
        <v>18</v>
      </c>
      <c r="C21" s="3" t="s">
        <v>19</v>
      </c>
      <c r="D21" s="4" t="s">
        <v>20</v>
      </c>
      <c r="E21" s="1" t="s">
        <v>9</v>
      </c>
      <c r="F21" s="4" t="s">
        <v>10</v>
      </c>
      <c r="H21" s="1"/>
      <c r="I21" s="3" t="s">
        <v>18</v>
      </c>
      <c r="J21" s="3" t="s">
        <v>19</v>
      </c>
      <c r="K21" s="4" t="s">
        <v>20</v>
      </c>
      <c r="L21" s="1" t="s">
        <v>9</v>
      </c>
      <c r="M21" s="4" t="s">
        <v>10</v>
      </c>
      <c r="O21" s="1"/>
      <c r="P21" s="3" t="s">
        <v>18</v>
      </c>
      <c r="Q21" s="3" t="s">
        <v>19</v>
      </c>
      <c r="R21" s="4" t="s">
        <v>20</v>
      </c>
      <c r="S21" s="1" t="s">
        <v>9</v>
      </c>
      <c r="T21" s="4" t="s">
        <v>10</v>
      </c>
    </row>
    <row r="22" spans="1:20" ht="29" customHeight="1" thickBot="1" x14ac:dyDescent="0.4">
      <c r="A22" s="13" t="s">
        <v>18</v>
      </c>
      <c r="B22" s="55">
        <v>1</v>
      </c>
      <c r="C22" s="55">
        <v>3</v>
      </c>
      <c r="D22" s="56">
        <v>0.14285714285714285</v>
      </c>
      <c r="E22" s="57">
        <f>(B22*C22*D22)^(1/3)</f>
        <v>0.75394744112915379</v>
      </c>
      <c r="F22" s="58">
        <f>E22/$E$25</f>
        <v>0.17017232408137045</v>
      </c>
      <c r="H22" s="13" t="s">
        <v>18</v>
      </c>
      <c r="I22" s="59">
        <v>1</v>
      </c>
      <c r="J22" s="59">
        <v>3</v>
      </c>
      <c r="K22" s="60">
        <v>5</v>
      </c>
      <c r="L22" s="57">
        <f>(I22*J22*K22)^(1/3)</f>
        <v>2.4662120743304703</v>
      </c>
      <c r="M22" s="61">
        <f>L22/$L$25</f>
        <v>0.63698557174475723</v>
      </c>
      <c r="O22" s="13" t="s">
        <v>18</v>
      </c>
      <c r="P22" s="59">
        <v>1</v>
      </c>
      <c r="Q22" s="59">
        <v>3</v>
      </c>
      <c r="R22" s="60">
        <v>7</v>
      </c>
      <c r="S22" s="57">
        <f>(P22*Q22*R22)^(1/3)</f>
        <v>2.7589241763811208</v>
      </c>
      <c r="T22" s="61">
        <f>S22/$S$25</f>
        <v>0.6491180046313253</v>
      </c>
    </row>
    <row r="23" spans="1:20" ht="29" customHeight="1" thickBot="1" x14ac:dyDescent="0.4">
      <c r="A23" s="13" t="s">
        <v>19</v>
      </c>
      <c r="B23" s="18">
        <v>0.33333333333333331</v>
      </c>
      <c r="C23" s="55">
        <v>1</v>
      </c>
      <c r="D23" s="56">
        <v>0.2</v>
      </c>
      <c r="E23" s="62">
        <f t="shared" ref="E23:E24" si="3">(B23*C23*D23)^(1/3)</f>
        <v>0.40548013303822666</v>
      </c>
      <c r="F23" s="57">
        <f t="shared" ref="F23:F24" si="4">E23/$E$25</f>
        <v>9.1520300811151797E-2</v>
      </c>
      <c r="H23" s="13" t="s">
        <v>19</v>
      </c>
      <c r="I23" s="18">
        <v>0.33333333333333331</v>
      </c>
      <c r="J23" s="55">
        <v>1</v>
      </c>
      <c r="K23" s="60">
        <v>3</v>
      </c>
      <c r="L23" s="62">
        <f t="shared" ref="L23:L24" si="5">(I23*J23*K23)^(1/3)</f>
        <v>1</v>
      </c>
      <c r="M23" s="62">
        <f t="shared" ref="M23:M24" si="6">L23/$L$25</f>
        <v>0.25828499437449498</v>
      </c>
      <c r="O23" s="13" t="s">
        <v>19</v>
      </c>
      <c r="P23" s="18">
        <v>0.33333333333333331</v>
      </c>
      <c r="Q23" s="55">
        <v>1</v>
      </c>
      <c r="R23" s="60">
        <v>5</v>
      </c>
      <c r="S23" s="62">
        <f t="shared" ref="S23:S24" si="7">(P23*Q23*R23)^(1/3)</f>
        <v>1.1856311014966876</v>
      </c>
      <c r="T23" s="62">
        <f t="shared" ref="T23:T24" si="8">S23/$S$25</f>
        <v>0.27895456548641834</v>
      </c>
    </row>
    <row r="24" spans="1:20" ht="29" customHeight="1" thickBot="1" x14ac:dyDescent="0.4">
      <c r="A24" s="22" t="s">
        <v>20</v>
      </c>
      <c r="B24" s="24">
        <v>7</v>
      </c>
      <c r="C24" s="24">
        <v>5</v>
      </c>
      <c r="D24" s="63">
        <v>1</v>
      </c>
      <c r="E24" s="64">
        <f t="shared" si="3"/>
        <v>3.2710663101885888</v>
      </c>
      <c r="F24" s="61">
        <f t="shared" si="4"/>
        <v>0.73830737510747779</v>
      </c>
      <c r="H24" s="22" t="s">
        <v>20</v>
      </c>
      <c r="I24" s="24">
        <v>0.2</v>
      </c>
      <c r="J24" s="24">
        <v>0.33333333333333331</v>
      </c>
      <c r="K24" s="63">
        <v>1</v>
      </c>
      <c r="L24" s="64">
        <f t="shared" si="5"/>
        <v>0.40548013303822666</v>
      </c>
      <c r="M24" s="64">
        <f t="shared" si="6"/>
        <v>0.10472943388074786</v>
      </c>
      <c r="O24" s="22" t="s">
        <v>20</v>
      </c>
      <c r="P24" s="24">
        <v>0.14285714285714285</v>
      </c>
      <c r="Q24" s="24">
        <v>0.2</v>
      </c>
      <c r="R24" s="63">
        <v>1</v>
      </c>
      <c r="S24" s="64">
        <f t="shared" si="7"/>
        <v>0.30571070873287992</v>
      </c>
      <c r="T24" s="64">
        <f t="shared" si="8"/>
        <v>7.1927429882256477E-2</v>
      </c>
    </row>
    <row r="25" spans="1:20" ht="29" customHeight="1" thickBot="1" x14ac:dyDescent="0.4">
      <c r="A25" s="27" t="s">
        <v>14</v>
      </c>
      <c r="B25" s="65">
        <f>SUM(B22:B24)</f>
        <v>8.3333333333333339</v>
      </c>
      <c r="C25" s="66">
        <f t="shared" ref="C25:F25" si="9">SUM(C22:C24)</f>
        <v>9</v>
      </c>
      <c r="D25" s="67">
        <f t="shared" si="9"/>
        <v>1.342857142857143</v>
      </c>
      <c r="E25" s="67">
        <f t="shared" si="9"/>
        <v>4.4304938843559691</v>
      </c>
      <c r="F25" s="68">
        <f t="shared" si="9"/>
        <v>1</v>
      </c>
      <c r="H25" s="27" t="s">
        <v>14</v>
      </c>
      <c r="I25" s="65">
        <f>SUM(I22:I24)</f>
        <v>1.5333333333333332</v>
      </c>
      <c r="J25" s="65">
        <f>SUM(J22:J24)</f>
        <v>4.333333333333333</v>
      </c>
      <c r="K25" s="68">
        <f>SUM(K22:K24)</f>
        <v>9</v>
      </c>
      <c r="L25" s="67">
        <f t="shared" ref="L25:M25" si="10">SUM(L22:L24)</f>
        <v>3.8716922073686968</v>
      </c>
      <c r="M25" s="68">
        <f t="shared" si="10"/>
        <v>1</v>
      </c>
      <c r="O25" s="27" t="s">
        <v>14</v>
      </c>
      <c r="P25" s="65">
        <f>SUM(P22:P24)</f>
        <v>1.4761904761904761</v>
      </c>
      <c r="Q25" s="66">
        <f>SUM(Q22:Q24)</f>
        <v>4.2</v>
      </c>
      <c r="R25" s="68">
        <f>SUM(R22:R24)</f>
        <v>13</v>
      </c>
      <c r="S25" s="67">
        <f t="shared" ref="S25:T25" si="11">SUM(S22:S24)</f>
        <v>4.250265986610688</v>
      </c>
      <c r="T25" s="68">
        <f t="shared" si="11"/>
        <v>1.0000000000000002</v>
      </c>
    </row>
    <row r="26" spans="1:20" ht="29" customHeight="1" thickBot="1" x14ac:dyDescent="0.4"/>
    <row r="27" spans="1:20" ht="29" customHeight="1" thickBot="1" x14ac:dyDescent="0.4">
      <c r="B27" s="51" t="s">
        <v>3</v>
      </c>
      <c r="C27" s="52"/>
      <c r="D27" s="53"/>
      <c r="H27" s="5"/>
      <c r="I27" s="51" t="s">
        <v>4</v>
      </c>
      <c r="J27" s="52"/>
      <c r="K27" s="53"/>
      <c r="O27" s="5"/>
      <c r="P27" s="51" t="s">
        <v>5</v>
      </c>
      <c r="Q27" s="52"/>
      <c r="R27" s="53"/>
    </row>
    <row r="28" spans="1:20" ht="29" customHeight="1" thickBot="1" x14ac:dyDescent="0.4">
      <c r="A28" s="1"/>
      <c r="B28" s="3" t="s">
        <v>18</v>
      </c>
      <c r="C28" s="3" t="s">
        <v>19</v>
      </c>
      <c r="D28" s="4" t="s">
        <v>20</v>
      </c>
      <c r="E28" s="1" t="s">
        <v>9</v>
      </c>
      <c r="F28" s="4" t="s">
        <v>10</v>
      </c>
      <c r="H28" s="1"/>
      <c r="I28" s="3" t="s">
        <v>18</v>
      </c>
      <c r="J28" s="3" t="s">
        <v>19</v>
      </c>
      <c r="K28" s="4" t="s">
        <v>20</v>
      </c>
      <c r="L28" s="1" t="s">
        <v>9</v>
      </c>
      <c r="M28" s="4" t="s">
        <v>10</v>
      </c>
      <c r="O28" s="1"/>
      <c r="P28" s="3" t="s">
        <v>18</v>
      </c>
      <c r="Q28" s="3" t="s">
        <v>19</v>
      </c>
      <c r="R28" s="4" t="s">
        <v>20</v>
      </c>
      <c r="S28" s="1" t="s">
        <v>9</v>
      </c>
      <c r="T28" s="4" t="s">
        <v>10</v>
      </c>
    </row>
    <row r="29" spans="1:20" ht="29" customHeight="1" x14ac:dyDescent="0.35">
      <c r="A29" s="13" t="s">
        <v>18</v>
      </c>
      <c r="B29" s="55">
        <v>1</v>
      </c>
      <c r="C29" s="55">
        <v>3</v>
      </c>
      <c r="D29" s="60">
        <v>5</v>
      </c>
      <c r="E29" s="57">
        <f>(B29*C29*D29)^(1/3)</f>
        <v>2.4662120743304703</v>
      </c>
      <c r="F29" s="61">
        <f>E29/$E$32</f>
        <v>0.63698557174475723</v>
      </c>
      <c r="H29" s="13" t="s">
        <v>18</v>
      </c>
      <c r="I29" s="55">
        <v>1</v>
      </c>
      <c r="J29" s="18">
        <v>0.33333333333333331</v>
      </c>
      <c r="K29" s="60">
        <v>3</v>
      </c>
      <c r="L29" s="57">
        <f>(I29*J29*K29)^(1/3)</f>
        <v>1</v>
      </c>
      <c r="M29" s="57">
        <f>L29/$L$32</f>
        <v>0.25828499437449498</v>
      </c>
      <c r="O29" s="13" t="s">
        <v>18</v>
      </c>
      <c r="P29" s="55">
        <v>1</v>
      </c>
      <c r="Q29" s="55">
        <v>3</v>
      </c>
      <c r="R29" s="60">
        <v>5</v>
      </c>
      <c r="S29" s="57">
        <f>(P29*Q29*R29)^(1/3)</f>
        <v>2.4662120743304703</v>
      </c>
      <c r="T29" s="61">
        <f>S29/$S$32</f>
        <v>0.63698557174475723</v>
      </c>
    </row>
    <row r="30" spans="1:20" ht="29" customHeight="1" x14ac:dyDescent="0.35">
      <c r="A30" s="13" t="s">
        <v>19</v>
      </c>
      <c r="B30" s="18">
        <v>0.33333333333333331</v>
      </c>
      <c r="C30" s="55">
        <v>1</v>
      </c>
      <c r="D30" s="60">
        <v>3</v>
      </c>
      <c r="E30" s="62">
        <f t="shared" ref="E30:E31" si="12">(B30*C30*D30)^(1/3)</f>
        <v>1</v>
      </c>
      <c r="F30" s="62">
        <f t="shared" ref="F30:F31" si="13">E30/$E$32</f>
        <v>0.25828499437449498</v>
      </c>
      <c r="H30" s="13" t="s">
        <v>19</v>
      </c>
      <c r="I30" s="55">
        <v>3</v>
      </c>
      <c r="J30" s="59">
        <v>1</v>
      </c>
      <c r="K30" s="60">
        <v>5</v>
      </c>
      <c r="L30" s="62">
        <f t="shared" ref="L30:L31" si="14">(I30*J30*K30)^(1/3)</f>
        <v>2.4662120743304703</v>
      </c>
      <c r="M30" s="69">
        <f t="shared" ref="M30:M31" si="15">L30/$L$32</f>
        <v>0.63698557174475723</v>
      </c>
      <c r="O30" s="13" t="s">
        <v>19</v>
      </c>
      <c r="P30" s="18">
        <v>0.33333333333333331</v>
      </c>
      <c r="Q30" s="55">
        <v>1</v>
      </c>
      <c r="R30" s="60">
        <v>3</v>
      </c>
      <c r="S30" s="62">
        <f t="shared" ref="S30:S31" si="16">(P30*Q30*R30)^(1/3)</f>
        <v>1</v>
      </c>
      <c r="T30" s="62">
        <f t="shared" ref="T30:T31" si="17">S30/$S$32</f>
        <v>0.25828499437449498</v>
      </c>
    </row>
    <row r="31" spans="1:20" ht="29" customHeight="1" thickBot="1" x14ac:dyDescent="0.4">
      <c r="A31" s="22" t="s">
        <v>20</v>
      </c>
      <c r="B31" s="24">
        <v>0.2</v>
      </c>
      <c r="C31" s="24">
        <v>0.33333333333333331</v>
      </c>
      <c r="D31" s="63">
        <v>1</v>
      </c>
      <c r="E31" s="64">
        <f t="shared" si="12"/>
        <v>0.40548013303822666</v>
      </c>
      <c r="F31" s="64">
        <f t="shared" si="13"/>
        <v>0.10472943388074786</v>
      </c>
      <c r="H31" s="22" t="s">
        <v>20</v>
      </c>
      <c r="I31" s="24">
        <v>0.33333333333333331</v>
      </c>
      <c r="J31" s="24">
        <v>0.2</v>
      </c>
      <c r="K31" s="63">
        <v>1</v>
      </c>
      <c r="L31" s="64">
        <f t="shared" si="14"/>
        <v>0.40548013303822666</v>
      </c>
      <c r="M31" s="64">
        <f t="shared" si="15"/>
        <v>0.10472943388074786</v>
      </c>
      <c r="O31" s="22" t="s">
        <v>20</v>
      </c>
      <c r="P31" s="24">
        <v>0.2</v>
      </c>
      <c r="Q31" s="24">
        <v>0.33333333333333331</v>
      </c>
      <c r="R31" s="63">
        <v>1</v>
      </c>
      <c r="S31" s="64">
        <f t="shared" si="16"/>
        <v>0.40548013303822666</v>
      </c>
      <c r="T31" s="64">
        <f t="shared" si="17"/>
        <v>0.10472943388074786</v>
      </c>
    </row>
    <row r="32" spans="1:20" ht="29" customHeight="1" thickBot="1" x14ac:dyDescent="0.4">
      <c r="A32" s="27" t="s">
        <v>14</v>
      </c>
      <c r="B32" s="70">
        <f>SUM(B29:B31)</f>
        <v>1.5333333333333332</v>
      </c>
      <c r="C32" s="65">
        <f t="shared" ref="C32:D32" si="18">SUM(C29:C31)</f>
        <v>4.333333333333333</v>
      </c>
      <c r="D32" s="68">
        <f t="shared" si="18"/>
        <v>9</v>
      </c>
      <c r="E32" s="70">
        <f>SUM(E29:E31)</f>
        <v>3.8716922073686968</v>
      </c>
      <c r="F32" s="71">
        <f t="shared" ref="F32" si="19">SUM(F29:F31)</f>
        <v>1</v>
      </c>
      <c r="H32" s="27" t="s">
        <v>14</v>
      </c>
      <c r="I32" s="70">
        <f>SUM(I29:I31)</f>
        <v>4.333333333333333</v>
      </c>
      <c r="J32" s="65">
        <f>SUM(J29:J31)</f>
        <v>1.5333333333333332</v>
      </c>
      <c r="K32" s="68">
        <f>SUM(K29:K31)</f>
        <v>9</v>
      </c>
      <c r="L32" s="67">
        <f t="shared" ref="L32:M32" si="20">SUM(L29:L31)</f>
        <v>3.8716922073686968</v>
      </c>
      <c r="M32" s="68">
        <f t="shared" si="20"/>
        <v>1</v>
      </c>
      <c r="O32" s="27" t="s">
        <v>14</v>
      </c>
      <c r="P32" s="70">
        <f>SUM(P29:P31)</f>
        <v>1.5333333333333332</v>
      </c>
      <c r="Q32" s="65">
        <f>SUM(Q29:Q31)</f>
        <v>4.333333333333333</v>
      </c>
      <c r="R32" s="68">
        <f>SUM(R29:R31)</f>
        <v>9</v>
      </c>
      <c r="S32" s="67">
        <f t="shared" ref="S32:T32" si="21">SUM(S29:S31)</f>
        <v>3.8716922073686968</v>
      </c>
      <c r="T32" s="68">
        <f t="shared" si="21"/>
        <v>1</v>
      </c>
    </row>
    <row r="33" spans="1:20" ht="29" customHeight="1" thickBot="1" x14ac:dyDescent="0.4"/>
    <row r="34" spans="1:20" ht="29" customHeight="1" thickBot="1" x14ac:dyDescent="0.4">
      <c r="B34" s="51" t="s">
        <v>6</v>
      </c>
      <c r="C34" s="52"/>
      <c r="D34" s="53"/>
      <c r="H34" s="5"/>
      <c r="I34" s="51" t="s">
        <v>7</v>
      </c>
      <c r="J34" s="52"/>
      <c r="K34" s="53"/>
      <c r="O34" s="5"/>
      <c r="P34" s="51" t="s">
        <v>8</v>
      </c>
      <c r="Q34" s="52"/>
      <c r="R34" s="53"/>
    </row>
    <row r="35" spans="1:20" ht="29" customHeight="1" thickBot="1" x14ac:dyDescent="0.4">
      <c r="A35" s="1"/>
      <c r="B35" s="3" t="s">
        <v>18</v>
      </c>
      <c r="C35" s="3" t="s">
        <v>19</v>
      </c>
      <c r="D35" s="4" t="s">
        <v>20</v>
      </c>
      <c r="E35" s="1" t="s">
        <v>9</v>
      </c>
      <c r="F35" s="4" t="s">
        <v>10</v>
      </c>
      <c r="H35" s="1"/>
      <c r="I35" s="3" t="s">
        <v>18</v>
      </c>
      <c r="J35" s="3" t="s">
        <v>19</v>
      </c>
      <c r="K35" s="4" t="s">
        <v>20</v>
      </c>
      <c r="L35" s="1" t="s">
        <v>9</v>
      </c>
      <c r="M35" s="4" t="s">
        <v>10</v>
      </c>
      <c r="O35" s="1"/>
      <c r="P35" s="3" t="s">
        <v>18</v>
      </c>
      <c r="Q35" s="3" t="s">
        <v>19</v>
      </c>
      <c r="R35" s="4" t="s">
        <v>20</v>
      </c>
      <c r="S35" s="1" t="s">
        <v>9</v>
      </c>
      <c r="T35" s="4" t="s">
        <v>10</v>
      </c>
    </row>
    <row r="36" spans="1:20" ht="29" customHeight="1" x14ac:dyDescent="0.35">
      <c r="A36" s="13" t="s">
        <v>18</v>
      </c>
      <c r="B36" s="55">
        <v>1</v>
      </c>
      <c r="C36" s="55">
        <v>3</v>
      </c>
      <c r="D36" s="60">
        <v>5</v>
      </c>
      <c r="E36" s="57">
        <f>(B36*C36*D36)^(1/3)</f>
        <v>2.4662120743304703</v>
      </c>
      <c r="F36" s="61">
        <f>E36/$E$39</f>
        <v>0.63698557174475723</v>
      </c>
      <c r="H36" s="13" t="s">
        <v>18</v>
      </c>
      <c r="I36" s="55">
        <v>1</v>
      </c>
      <c r="J36" s="59">
        <v>3</v>
      </c>
      <c r="K36" s="60">
        <v>7</v>
      </c>
      <c r="L36" s="57">
        <f>(I36*J36*K36)^(1/3)</f>
        <v>2.7589241763811208</v>
      </c>
      <c r="M36" s="61">
        <f>L36/$L$39</f>
        <v>0.6491180046313253</v>
      </c>
      <c r="O36" s="13" t="s">
        <v>18</v>
      </c>
      <c r="P36" s="55">
        <v>1</v>
      </c>
      <c r="Q36" s="59">
        <v>3</v>
      </c>
      <c r="R36" s="60">
        <v>5</v>
      </c>
      <c r="S36" s="57">
        <f>(P36*Q36*R36)^(1/3)</f>
        <v>2.4662120743304703</v>
      </c>
      <c r="T36" s="61">
        <f>S36/$S$39</f>
        <v>0.63698557174475723</v>
      </c>
    </row>
    <row r="37" spans="1:20" ht="29" customHeight="1" x14ac:dyDescent="0.35">
      <c r="A37" s="13" t="s">
        <v>19</v>
      </c>
      <c r="B37" s="18">
        <v>0.33333333333333331</v>
      </c>
      <c r="C37" s="55">
        <v>1</v>
      </c>
      <c r="D37" s="60">
        <v>3</v>
      </c>
      <c r="E37" s="62">
        <f t="shared" ref="E37:E38" si="22">(B37*C37*D37)^(1/3)</f>
        <v>1</v>
      </c>
      <c r="F37" s="62">
        <f t="shared" ref="F37:F38" si="23">E37/$E$39</f>
        <v>0.25828499437449498</v>
      </c>
      <c r="H37" s="13" t="s">
        <v>19</v>
      </c>
      <c r="I37" s="18">
        <v>0.33333333333333331</v>
      </c>
      <c r="J37" s="55">
        <v>1</v>
      </c>
      <c r="K37" s="60">
        <v>5</v>
      </c>
      <c r="L37" s="62">
        <f t="shared" ref="L37:L38" si="24">(I37*J37*K37)^(1/3)</f>
        <v>1.1856311014966876</v>
      </c>
      <c r="M37" s="62">
        <f t="shared" ref="M37:M38" si="25">L37/$L$39</f>
        <v>0.27895456548641834</v>
      </c>
      <c r="O37" s="13" t="s">
        <v>19</v>
      </c>
      <c r="P37" s="18">
        <v>0.33333333333333331</v>
      </c>
      <c r="Q37" s="55">
        <v>1</v>
      </c>
      <c r="R37" s="60">
        <v>3</v>
      </c>
      <c r="S37" s="62">
        <f t="shared" ref="S37:S38" si="26">(P37*Q37*R37)^(1/3)</f>
        <v>1</v>
      </c>
      <c r="T37" s="62">
        <f t="shared" ref="T37:T38" si="27">S37/$S$39</f>
        <v>0.25828499437449498</v>
      </c>
    </row>
    <row r="38" spans="1:20" ht="29" customHeight="1" thickBot="1" x14ac:dyDescent="0.4">
      <c r="A38" s="22" t="s">
        <v>20</v>
      </c>
      <c r="B38" s="24">
        <v>0.2</v>
      </c>
      <c r="C38" s="24">
        <v>0.33333333333333331</v>
      </c>
      <c r="D38" s="63">
        <v>1</v>
      </c>
      <c r="E38" s="64">
        <f t="shared" si="22"/>
        <v>0.40548013303822666</v>
      </c>
      <c r="F38" s="64">
        <f t="shared" si="23"/>
        <v>0.10472943388074786</v>
      </c>
      <c r="H38" s="22" t="s">
        <v>20</v>
      </c>
      <c r="I38" s="24">
        <v>0.14285714285714285</v>
      </c>
      <c r="J38" s="24">
        <v>0.2</v>
      </c>
      <c r="K38" s="63">
        <v>1</v>
      </c>
      <c r="L38" s="64">
        <f t="shared" si="24"/>
        <v>0.30571070873287992</v>
      </c>
      <c r="M38" s="64">
        <f t="shared" si="25"/>
        <v>7.1927429882256477E-2</v>
      </c>
      <c r="O38" s="22" t="s">
        <v>20</v>
      </c>
      <c r="P38" s="24">
        <v>0.2</v>
      </c>
      <c r="Q38" s="24">
        <v>0.33333333333333331</v>
      </c>
      <c r="R38" s="63">
        <v>1</v>
      </c>
      <c r="S38" s="64">
        <f t="shared" si="26"/>
        <v>0.40548013303822666</v>
      </c>
      <c r="T38" s="64">
        <f t="shared" si="27"/>
        <v>0.10472943388074786</v>
      </c>
    </row>
    <row r="39" spans="1:20" ht="29" customHeight="1" thickBot="1" x14ac:dyDescent="0.4">
      <c r="A39" s="27" t="s">
        <v>14</v>
      </c>
      <c r="B39" s="65">
        <f>SUM(B36:B38)</f>
        <v>1.5333333333333332</v>
      </c>
      <c r="C39" s="65">
        <f t="shared" ref="C39:F39" si="28">SUM(C36:C38)</f>
        <v>4.333333333333333</v>
      </c>
      <c r="D39" s="68">
        <f t="shared" si="28"/>
        <v>9</v>
      </c>
      <c r="E39" s="67">
        <f t="shared" si="28"/>
        <v>3.8716922073686968</v>
      </c>
      <c r="F39" s="68">
        <f t="shared" si="28"/>
        <v>1</v>
      </c>
      <c r="H39" s="27" t="s">
        <v>14</v>
      </c>
      <c r="I39" s="65">
        <f>SUM(I36:I38)</f>
        <v>1.4761904761904761</v>
      </c>
      <c r="J39" s="66">
        <f>SUM(J36:J38)</f>
        <v>4.2</v>
      </c>
      <c r="K39" s="68">
        <f>SUM(K36:K38)</f>
        <v>13</v>
      </c>
      <c r="L39" s="67">
        <f t="shared" ref="L39:M39" si="29">SUM(L36:L38)</f>
        <v>4.250265986610688</v>
      </c>
      <c r="M39" s="68">
        <f t="shared" si="29"/>
        <v>1.0000000000000002</v>
      </c>
      <c r="O39" s="27" t="s">
        <v>14</v>
      </c>
      <c r="P39" s="65">
        <f>SUM(P36:P38)</f>
        <v>1.5333333333333332</v>
      </c>
      <c r="Q39" s="65">
        <f>SUM(Q36:Q38)</f>
        <v>4.333333333333333</v>
      </c>
      <c r="R39" s="68">
        <f>SUM(R36:R38)</f>
        <v>9</v>
      </c>
      <c r="S39" s="67">
        <f t="shared" ref="S39:T39" si="30">SUM(S36:S38)</f>
        <v>3.8716922073686968</v>
      </c>
      <c r="T39" s="68">
        <f t="shared" si="30"/>
        <v>1</v>
      </c>
    </row>
    <row r="40" spans="1:20" ht="29" customHeight="1" thickBot="1" x14ac:dyDescent="0.4"/>
    <row r="41" spans="1:20" ht="29" customHeight="1" thickBot="1" x14ac:dyDescent="0.4">
      <c r="B41" s="2" t="s">
        <v>0</v>
      </c>
      <c r="C41" s="3" t="s">
        <v>1</v>
      </c>
      <c r="D41" s="3" t="s">
        <v>2</v>
      </c>
      <c r="E41" s="3" t="s">
        <v>3</v>
      </c>
      <c r="F41" s="3" t="s">
        <v>4</v>
      </c>
      <c r="G41" s="3" t="s">
        <v>5</v>
      </c>
      <c r="H41" s="3" t="s">
        <v>6</v>
      </c>
      <c r="I41" s="3" t="s">
        <v>7</v>
      </c>
      <c r="J41" s="4" t="s">
        <v>8</v>
      </c>
      <c r="L41" s="57">
        <v>0.32996115403438753</v>
      </c>
    </row>
    <row r="42" spans="1:20" ht="29" customHeight="1" x14ac:dyDescent="0.35">
      <c r="A42" s="6" t="s">
        <v>18</v>
      </c>
      <c r="B42" s="72">
        <v>0.17017232408137045</v>
      </c>
      <c r="C42" s="73">
        <v>0.63698557174475723</v>
      </c>
      <c r="D42" s="73">
        <v>0.6491180046313253</v>
      </c>
      <c r="E42" s="73">
        <v>0.63698557174475723</v>
      </c>
      <c r="F42" s="73">
        <v>0.25828499437449498</v>
      </c>
      <c r="G42" s="73">
        <v>0.63698557174475723</v>
      </c>
      <c r="H42" s="73">
        <v>0.63698557174475723</v>
      </c>
      <c r="I42" s="73">
        <v>0.6491180046313253</v>
      </c>
      <c r="J42" s="74">
        <v>0.63698557174475723</v>
      </c>
      <c r="L42" s="62">
        <v>0.19488433879526773</v>
      </c>
    </row>
    <row r="43" spans="1:20" ht="29" customHeight="1" x14ac:dyDescent="0.35">
      <c r="A43" s="13" t="s">
        <v>19</v>
      </c>
      <c r="B43" s="75">
        <v>9.1520300811151797E-2</v>
      </c>
      <c r="C43" s="76">
        <v>0.25828499437449498</v>
      </c>
      <c r="D43" s="76">
        <v>0.27895456548641834</v>
      </c>
      <c r="E43" s="76">
        <v>0.25828499437449498</v>
      </c>
      <c r="F43" s="76">
        <v>0.63698557174475723</v>
      </c>
      <c r="G43" s="76">
        <v>0.25828499437449498</v>
      </c>
      <c r="H43" s="76">
        <v>0.25828499437449498</v>
      </c>
      <c r="I43" s="76">
        <v>0.27895456548641834</v>
      </c>
      <c r="J43" s="17">
        <v>0.25828499437449498</v>
      </c>
      <c r="L43" s="62">
        <v>4.1701959169870934E-2</v>
      </c>
    </row>
    <row r="44" spans="1:20" ht="29" customHeight="1" thickBot="1" x14ac:dyDescent="0.4">
      <c r="A44" s="22" t="s">
        <v>20</v>
      </c>
      <c r="B44" s="77">
        <v>0.73830737510747779</v>
      </c>
      <c r="C44" s="78">
        <v>0.10472943388074786</v>
      </c>
      <c r="D44" s="78">
        <v>7.1927429882256477E-2</v>
      </c>
      <c r="E44" s="78">
        <v>0.10472943388074786</v>
      </c>
      <c r="F44" s="78">
        <v>0.10472943388074786</v>
      </c>
      <c r="G44" s="78">
        <v>0.10472943388074786</v>
      </c>
      <c r="H44" s="78">
        <v>0.10472943388074786</v>
      </c>
      <c r="I44" s="78">
        <v>7.1927429882256477E-2</v>
      </c>
      <c r="J44" s="20">
        <v>0.10472943388074786</v>
      </c>
      <c r="L44" s="62">
        <v>0.12062485368721504</v>
      </c>
    </row>
    <row r="45" spans="1:20" ht="29" customHeight="1" thickBot="1" x14ac:dyDescent="0.4">
      <c r="L45" s="62">
        <v>0.1276693539290156</v>
      </c>
    </row>
    <row r="46" spans="1:20" ht="29" customHeight="1" x14ac:dyDescent="0.35">
      <c r="A46" s="79" t="s">
        <v>18</v>
      </c>
      <c r="B46" s="80">
        <f t="array" ref="B46:B48">MMULT(B42:J44,L41:L49)</f>
        <v>0.43538999488825314</v>
      </c>
      <c r="L46" s="62">
        <v>5.8488396319491237E-2</v>
      </c>
    </row>
    <row r="47" spans="1:20" ht="29" customHeight="1" x14ac:dyDescent="0.35">
      <c r="A47" s="13" t="s">
        <v>19</v>
      </c>
      <c r="B47" s="62">
        <v>0.25294175234517746</v>
      </c>
      <c r="L47" s="62">
        <v>2.9162838386543655E-2</v>
      </c>
    </row>
    <row r="48" spans="1:20" ht="29" customHeight="1" thickBot="1" x14ac:dyDescent="0.4">
      <c r="A48" s="22" t="s">
        <v>20</v>
      </c>
      <c r="B48" s="64">
        <v>0.31166825276656956</v>
      </c>
      <c r="L48" s="62">
        <v>2.284561457528466E-2</v>
      </c>
    </row>
    <row r="49" spans="12:12" ht="29" customHeight="1" thickBot="1" x14ac:dyDescent="0.4">
      <c r="L49" s="64">
        <v>7.4661491102923611E-2</v>
      </c>
    </row>
    <row r="50" spans="12:12" ht="29" customHeight="1" x14ac:dyDescent="0.35"/>
    <row r="51" spans="12:12" ht="29" customHeight="1" x14ac:dyDescent="0.35"/>
    <row r="52" spans="12:12" ht="29" customHeight="1" x14ac:dyDescent="0.35"/>
    <row r="53" spans="12:12" ht="29" customHeight="1" x14ac:dyDescent="0.35"/>
    <row r="54" spans="12:12" ht="29" customHeight="1" x14ac:dyDescent="0.35"/>
  </sheetData>
  <mergeCells count="12">
    <mergeCell ref="B27:D27"/>
    <mergeCell ref="I27:K27"/>
    <mergeCell ref="P27:R27"/>
    <mergeCell ref="B34:D34"/>
    <mergeCell ref="I34:K34"/>
    <mergeCell ref="P34:R34"/>
    <mergeCell ref="C14:F18"/>
    <mergeCell ref="G14:J18"/>
    <mergeCell ref="K14:M15"/>
    <mergeCell ref="B20:D20"/>
    <mergeCell ref="I20:K20"/>
    <mergeCell ref="P20:R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2023-12-05T12:53:13Z</dcterms:created>
  <dcterms:modified xsi:type="dcterms:W3CDTF">2023-12-05T12:53:37Z</dcterms:modified>
</cp:coreProperties>
</file>