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Mi Unidad\EC - Quality Assurance\02 Proyectos\05 CONSAR\01 Seguimiento\"/>
    </mc:Choice>
  </mc:AlternateContent>
  <bookViews>
    <workbookView xWindow="-120" yWindow="-120" windowWidth="20736" windowHeight="11160" tabRatio="714"/>
  </bookViews>
  <sheets>
    <sheet name="Control de  Errores" sheetId="1" r:id="rId1"/>
    <sheet name="Evidencias" sheetId="6793" r:id="rId2"/>
    <sheet name="Reporte Errores" sheetId="2" r:id="rId3"/>
    <sheet name="Cometarios" sheetId="6790" r:id="rId4"/>
    <sheet name="Tipo Error" sheetId="4" r:id="rId5"/>
  </sheets>
  <definedNames>
    <definedName name="_xlnm._FilterDatabase" localSheetId="0" hidden="1">'Control de  Errores'!$A$11:$S$54</definedName>
    <definedName name="_xlnm._FilterDatabase" localSheetId="4" hidden="1">'Tipo Error'!$E$2:$E$4</definedName>
    <definedName name="Cancelados1">#REF!</definedName>
    <definedName name="CasosUso">#REF!</definedName>
    <definedName name="EPrueba1">#REF!</definedName>
    <definedName name="EPrueba2">#REF!</definedName>
    <definedName name="EPrueba3">#REF!</definedName>
    <definedName name="EPrueba4">#REF!</definedName>
    <definedName name="StatusTC">#REF!</definedName>
    <definedName name="TipoError">'Tipo Error'!$B$2:$B$9</definedName>
    <definedName name="TipoRevision">'Tipo Error'!$E$2:$E$3</definedName>
  </definedNames>
  <calcPr calcId="162913"/>
  <customWorkbookViews>
    <customWorkbookView name="OscarRM - Personal View" guid="{C81E2D69-F482-40A2-B1AF-BF285CAF8CD4}" mergeInterval="0" personalView="1" maximized="1" windowWidth="675" windowHeight="598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8" i="1"/>
  <c r="B9" i="2" l="1"/>
  <c r="G7" i="1"/>
  <c r="H8" i="1"/>
  <c r="H9" i="1"/>
  <c r="B67" i="2"/>
  <c r="B68" i="2" s="1"/>
  <c r="B65" i="2"/>
  <c r="B66" i="2" s="1"/>
  <c r="B52" i="2"/>
  <c r="B53" i="2"/>
  <c r="B54" i="2"/>
  <c r="B55" i="2"/>
  <c r="B56" i="2"/>
  <c r="B57" i="2"/>
  <c r="B58" i="2"/>
  <c r="B59" i="2"/>
  <c r="H7" i="1" l="1"/>
  <c r="C58" i="2"/>
  <c r="C54" i="2"/>
  <c r="C56" i="2"/>
  <c r="C53" i="2"/>
  <c r="C57" i="2"/>
  <c r="C67" i="2"/>
  <c r="C52" i="2"/>
  <c r="D52" i="2" s="1"/>
  <c r="B7" i="2"/>
  <c r="E9" i="2" s="1"/>
  <c r="C66" i="2"/>
  <c r="C65" i="2"/>
  <c r="C55" i="2"/>
  <c r="B60" i="2"/>
  <c r="E7" i="2" s="1"/>
  <c r="C59" i="2"/>
  <c r="B26" i="2"/>
  <c r="C26" i="2" s="1"/>
  <c r="B61" i="2"/>
  <c r="B69" i="2"/>
  <c r="B63" i="2" s="1"/>
  <c r="B8" i="2" s="1"/>
  <c r="C68" i="2"/>
  <c r="B64" i="2"/>
  <c r="E8" i="2" s="1"/>
  <c r="B62" i="2"/>
  <c r="D53" i="2" l="1"/>
  <c r="D54" i="2" s="1"/>
  <c r="D55" i="2" s="1"/>
  <c r="D56" i="2" s="1"/>
  <c r="D57" i="2" s="1"/>
  <c r="D58" i="2" s="1"/>
  <c r="D59" i="2" s="1"/>
</calcChain>
</file>

<file path=xl/comments1.xml><?xml version="1.0" encoding="utf-8"?>
<comments xmlns="http://schemas.openxmlformats.org/spreadsheetml/2006/main">
  <authors>
    <author>Area Tecnica</author>
    <author>ocarrillo</author>
    <author>Sergio Orozco Arreguín</author>
    <author>Sergio Orozco</author>
    <author>Ana Laura Ochoa Moreno</author>
  </authors>
  <commentList>
    <comment ref="G7" authorId="0" shapeId="0">
      <text>
        <r>
          <rPr>
            <b/>
            <sz val="8"/>
            <color indexed="81"/>
            <rFont val="Tahoma"/>
            <family val="2"/>
          </rPr>
          <t>Area Tecnica:</t>
        </r>
        <r>
          <rPr>
            <sz val="8"/>
            <color indexed="81"/>
            <rFont val="Tahoma"/>
            <family val="2"/>
          </rPr>
          <t xml:space="preserve">
Éste es el total de errores registrados  hasta la fecha </t>
        </r>
      </text>
    </comment>
    <comment ref="A11" authorId="1" shapeId="0">
      <text>
        <r>
          <rPr>
            <b/>
            <sz val="8"/>
            <color indexed="81"/>
            <rFont val="Tahoma"/>
            <family val="2"/>
          </rPr>
          <t>Número de error (identificador único)</t>
        </r>
      </text>
    </comment>
    <comment ref="B11" authorId="1" shapeId="0">
      <text>
        <r>
          <rPr>
            <b/>
            <sz val="8"/>
            <color indexed="81"/>
            <rFont val="Tahoma"/>
            <family val="2"/>
          </rPr>
          <t>Fecha en que se encontró el error</t>
        </r>
      </text>
    </comment>
    <comment ref="C11" authorId="1" shapeId="0">
      <text>
        <r>
          <rPr>
            <b/>
            <sz val="8"/>
            <color indexed="81"/>
            <rFont val="Tahoma"/>
            <family val="2"/>
          </rPr>
          <t>0-puede esperar (p.ej: de estética, ortografía, etc.)
1-Error sencillo (no afecta el funcionamiento del sistema, pero habrá que corregirlo tarde o temprano)
2-Error normal (se le puede dar la vuelta, pero hay que corregirlo cuanto antes)
3-Error grave (corregir inmediatamente)</t>
        </r>
      </text>
    </comment>
    <comment ref="D11" authorId="1" shapeId="0">
      <text>
        <r>
          <rPr>
            <b/>
            <sz val="8"/>
            <color indexed="81"/>
            <rFont val="Tahoma"/>
            <family val="2"/>
          </rPr>
          <t>El tipo de error del que se trata (ver la hoja en este libro donde se explica cada tipo de error)
Puede ser:
- Validación
- Funcionalidad
- Runtime
- Ortografía
- Otro
- Usabilidad
- Presentación
- Negocio</t>
        </r>
      </text>
    </comment>
    <comment ref="E11" authorId="2" shapeId="0">
      <text>
        <r>
          <rPr>
            <b/>
            <sz val="8"/>
            <color indexed="9"/>
            <rFont val="Tahoma"/>
            <family val="2"/>
          </rPr>
          <t>Nombre del Módulo, de la forma, clase.</t>
        </r>
      </text>
    </comment>
    <comment ref="F11" authorId="1" shapeId="0">
      <text>
        <r>
          <rPr>
            <b/>
            <sz val="8"/>
            <color indexed="81"/>
            <rFont val="Tahoma"/>
            <family val="2"/>
          </rPr>
          <t>Sub modulo,Reporte, método, etc. donde ocurre el error.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2" shapeId="0">
      <text>
        <r>
          <rPr>
            <b/>
            <sz val="8"/>
            <color indexed="9"/>
            <rFont val="Tahoma"/>
            <family val="2"/>
          </rPr>
          <t>Cómo se da cuenta de que ocurre el error.  Aparece un mensaje, truena el sistema, no se entiende lo que quiere decir.  Explicación del error.</t>
        </r>
      </text>
    </comment>
    <comment ref="H11" authorId="2" shapeId="0">
      <text>
        <r>
          <rPr>
            <b/>
            <sz val="8"/>
            <color indexed="9"/>
            <rFont val="Tahoma"/>
            <family val="2"/>
          </rPr>
          <t>Pasos que hay que seguir en el sistema para que ocurra el error.  Datos que hay que meter o botones o teclas que hay que oprimir y la secuencia.</t>
        </r>
      </text>
    </comment>
    <comment ref="I11" authorId="3" shapeId="0">
      <text>
        <r>
          <rPr>
            <b/>
            <sz val="8"/>
            <color indexed="81"/>
            <rFont val="Tahoma"/>
            <family val="2"/>
          </rPr>
          <t>Cuidar que el nombre original de cada caso de uso sea respetado</t>
        </r>
      </text>
    </comment>
    <comment ref="K11" authorId="4" shapeId="0">
      <text>
        <r>
          <rPr>
            <b/>
            <sz val="8"/>
            <color indexed="9"/>
            <rFont val="Tahoma"/>
            <family val="2"/>
          </rPr>
          <t xml:space="preserve">
La persona que corrija el error 
deberá especificarlo en esta parte la fecha de corrección</t>
        </r>
      </text>
    </comment>
    <comment ref="L11" authorId="2" shapeId="0">
      <text>
        <r>
          <rPr>
            <b/>
            <sz val="8"/>
            <color indexed="9"/>
            <rFont val="Tahoma"/>
            <family val="2"/>
          </rPr>
          <t xml:space="preserve">-El tester deberá revisar que el error realmente haya sido corregido, en esta parte deberá de registrarlo con una marca de OK
</t>
        </r>
      </text>
    </comment>
    <comment ref="M11" authorId="2" shapeId="0">
      <text>
        <r>
          <rPr>
            <b/>
            <sz val="8"/>
            <color indexed="9"/>
            <rFont val="Tahoma"/>
            <family val="2"/>
          </rPr>
          <t>Nombre de la persona que encontró el error</t>
        </r>
      </text>
    </comment>
    <comment ref="N11" authorId="2" shapeId="0">
      <text>
        <r>
          <rPr>
            <b/>
            <sz val="8"/>
            <color indexed="9"/>
            <rFont val="Tahoma"/>
            <family val="2"/>
          </rPr>
          <t>Nombre del programador o persona que hizo el código que tiene el error.</t>
        </r>
      </text>
    </comment>
    <comment ref="O11" authorId="2" shapeId="0">
      <text>
        <r>
          <rPr>
            <b/>
            <sz val="8"/>
            <color indexed="9"/>
            <rFont val="Tahoma"/>
            <family val="2"/>
          </rPr>
          <t xml:space="preserve">
Persona que corrigió el error</t>
        </r>
      </text>
    </comment>
    <comment ref="P11" authorId="1" shapeId="0">
      <text>
        <r>
          <rPr>
            <b/>
            <sz val="8"/>
            <color indexed="81"/>
            <rFont val="Tahoma"/>
            <family val="2"/>
          </rPr>
          <t>Registrar quién recomendó o autorizó cancelar el error.</t>
        </r>
      </text>
    </comment>
  </commentList>
</comments>
</file>

<file path=xl/comments2.xml><?xml version="1.0" encoding="utf-8"?>
<comments xmlns="http://schemas.openxmlformats.org/spreadsheetml/2006/main">
  <authors>
    <author>OscarRM</author>
  </authors>
  <commentList>
    <comment ref="A60" authorId="0" shapeId="0">
      <text>
        <r>
          <rPr>
            <b/>
            <sz val="8"/>
            <color indexed="81"/>
            <rFont val="Tahoma"/>
            <family val="2"/>
          </rPr>
          <t>OscarRM:</t>
        </r>
        <r>
          <rPr>
            <sz val="8"/>
            <color indexed="81"/>
            <rFont val="Tahoma"/>
            <family val="2"/>
          </rPr>
          <t xml:space="preserve">
1- (defectos Corregidos-Defectos Revisados)/Total Defectos
</t>
        </r>
      </text>
    </comment>
    <comment ref="A61" authorId="0" shapeId="0">
      <text>
        <r>
          <rPr>
            <b/>
            <sz val="8"/>
            <color indexed="81"/>
            <rFont val="Tahoma"/>
            <family val="2"/>
          </rPr>
          <t>OscarRM:</t>
        </r>
        <r>
          <rPr>
            <sz val="8"/>
            <color indexed="81"/>
            <rFont val="Tahoma"/>
            <family val="2"/>
          </rPr>
          <t xml:space="preserve">
Defectos Revisados/Defectos Corregidos</t>
        </r>
      </text>
    </comment>
  </commentList>
</comments>
</file>

<file path=xl/sharedStrings.xml><?xml version="1.0" encoding="utf-8"?>
<sst xmlns="http://schemas.openxmlformats.org/spreadsheetml/2006/main" count="290" uniqueCount="170">
  <si>
    <t>Caso de Uso</t>
  </si>
  <si>
    <t>Ok</t>
  </si>
  <si>
    <t>Cancelado</t>
  </si>
  <si>
    <t>Total de errores</t>
  </si>
  <si>
    <t>Total de errores ya corregidos</t>
  </si>
  <si>
    <t>Total de Errores ya Revisados</t>
  </si>
  <si>
    <t>Fecha</t>
  </si>
  <si>
    <t>Prioridad (0-3)</t>
  </si>
  <si>
    <t>Tipo Error</t>
  </si>
  <si>
    <t>Descripción del Error</t>
  </si>
  <si>
    <t>Pasos para Obtenerlo</t>
  </si>
  <si>
    <t>Módulo o Forma</t>
  </si>
  <si>
    <t>Corregido</t>
  </si>
  <si>
    <t>Revisado</t>
  </si>
  <si>
    <t>Encontró</t>
  </si>
  <si>
    <t>Generó</t>
  </si>
  <si>
    <t>Solucionó</t>
  </si>
  <si>
    <t>Cancelado por</t>
  </si>
  <si>
    <t>Duración</t>
  </si>
  <si>
    <t>Comentarios</t>
  </si>
  <si>
    <t xml:space="preserve">Validación </t>
  </si>
  <si>
    <t>Funcionalidad</t>
  </si>
  <si>
    <t xml:space="preserve">Runtime </t>
  </si>
  <si>
    <t>Ortografìa</t>
  </si>
  <si>
    <t>Otro</t>
  </si>
  <si>
    <t>Usabilidad</t>
  </si>
  <si>
    <t>Presentación</t>
  </si>
  <si>
    <t>Negocio</t>
  </si>
  <si>
    <t>Control de Errores</t>
  </si>
  <si>
    <t>%</t>
  </si>
  <si>
    <t>Total de Errores Validos</t>
  </si>
  <si>
    <t>Eficiencia en Corregir</t>
  </si>
  <si>
    <t xml:space="preserve">Vida Media de los Errores </t>
  </si>
  <si>
    <t>Días</t>
  </si>
  <si>
    <t>Error Mas Antiguo</t>
  </si>
  <si>
    <t xml:space="preserve">Total de Casos de Uso </t>
  </si>
  <si>
    <t>Errores / Caso de Uso</t>
  </si>
  <si>
    <t xml:space="preserve">Total </t>
  </si>
  <si>
    <t>Tipo de Defecto</t>
  </si>
  <si>
    <t>Defectos</t>
  </si>
  <si>
    <t>Acum</t>
  </si>
  <si>
    <t>Eficiencia</t>
  </si>
  <si>
    <t xml:space="preserve">Eficacia </t>
  </si>
  <si>
    <t xml:space="preserve"> Promedio Total de Defectos</t>
  </si>
  <si>
    <t>Vida Promedio Defectos Activos</t>
  </si>
  <si>
    <t xml:space="preserve">Defecto Mas Antiguo </t>
  </si>
  <si>
    <t>Total  de Defectos</t>
  </si>
  <si>
    <t>Errores Validos</t>
  </si>
  <si>
    <t xml:space="preserve">Revisados </t>
  </si>
  <si>
    <t>Corregidos sin Revisar</t>
  </si>
  <si>
    <t>Sin Atención</t>
  </si>
  <si>
    <t>IDTipoError</t>
  </si>
  <si>
    <t>TipoError</t>
  </si>
  <si>
    <t>IDRevisado</t>
  </si>
  <si>
    <t>Tipo Revisión</t>
  </si>
  <si>
    <t>Pantalla</t>
  </si>
  <si>
    <t xml:space="preserve">Que el sistema le falte o haga mal alguna funcionalidad como cambiar de paginas, traer registros de la BD  </t>
  </si>
  <si>
    <t xml:space="preserve">El sistema 'Truena' </t>
  </si>
  <si>
    <t xml:space="preserve">Los botones  layout, pantallas etc. No estan bien </t>
  </si>
  <si>
    <t xml:space="preserve">El sistema no cumple con alguna de las  reglas de negocio establecidas en el diseño </t>
  </si>
  <si>
    <t xml:space="preserve">Se ve feo o tiene etiquetas colores etc,  mal </t>
  </si>
  <si>
    <t>Validaciones de campos, botones, fechas,  textos  etc.</t>
  </si>
  <si>
    <t>Número</t>
  </si>
  <si>
    <t xml:space="preserve">Comentarios Especiales que quiera realizar el tester </t>
  </si>
  <si>
    <t>No.</t>
  </si>
  <si>
    <t xml:space="preserve">0-Puede Esperar </t>
  </si>
  <si>
    <t>(p.ej: de estética, ortografía, etc.)</t>
  </si>
  <si>
    <t>1-Error sencillo</t>
  </si>
  <si>
    <t>2-Error normal</t>
  </si>
  <si>
    <t>3-Error grave</t>
  </si>
  <si>
    <t>(se le puede dar la vuelta, pero hay que corregirlo cuanto antes)</t>
  </si>
  <si>
    <t>(no afecta el funcionamiento del sistema, pero habrá que corregirlo tarde o temprano)</t>
  </si>
  <si>
    <t>(corregir inmediatamente)</t>
  </si>
  <si>
    <t>SubMódulo/Función</t>
  </si>
  <si>
    <t>Pendiente</t>
  </si>
  <si>
    <t>Registro de Defectos</t>
  </si>
  <si>
    <t>Ver. de Formato:     &lt;2.0&gt;</t>
  </si>
  <si>
    <t>De Conformidad:</t>
  </si>
  <si>
    <t>Líder CONSAR</t>
  </si>
  <si>
    <t>Líder  Provedor</t>
  </si>
  <si>
    <t>Nombre, Fecha y Firma</t>
  </si>
  <si>
    <t>______________________________</t>
  </si>
  <si>
    <t>2-Error Normal</t>
  </si>
  <si>
    <t>062_SUPERVISAR_ODT-09</t>
  </si>
  <si>
    <t>038_RD_ODT-09_Registro de Defectos</t>
  </si>
  <si>
    <t>Fecha:  02/MAR/22</t>
  </si>
  <si>
    <t>Bandeja de Oficios</t>
  </si>
  <si>
    <t>Bandeja de PC</t>
  </si>
  <si>
    <t>Bandeja SICOD</t>
  </si>
  <si>
    <t>Bandeja Visitas</t>
  </si>
  <si>
    <t>Registro oficio</t>
  </si>
  <si>
    <t>Registro Visita</t>
  </si>
  <si>
    <t>Detalle oficio</t>
  </si>
  <si>
    <t>Detalle PC</t>
  </si>
  <si>
    <t>Detalle visita</t>
  </si>
  <si>
    <t>Expediente Oficio</t>
  </si>
  <si>
    <t>Expediente PC</t>
  </si>
  <si>
    <t>Expediente visita</t>
  </si>
  <si>
    <t>Bitácora Oficio</t>
  </si>
  <si>
    <t>Bitácora PC</t>
  </si>
  <si>
    <t>Bitácora visita</t>
  </si>
  <si>
    <t>Expediente SISAN</t>
  </si>
  <si>
    <t>CU001</t>
  </si>
  <si>
    <t>CU002</t>
  </si>
  <si>
    <t>CU003</t>
  </si>
  <si>
    <t>CU004</t>
  </si>
  <si>
    <t>CU005</t>
  </si>
  <si>
    <t>CU006</t>
  </si>
  <si>
    <t>CU007</t>
  </si>
  <si>
    <t>CU008</t>
  </si>
  <si>
    <t>CU009</t>
  </si>
  <si>
    <t>CU010</t>
  </si>
  <si>
    <t>CU011</t>
  </si>
  <si>
    <t>CU012</t>
  </si>
  <si>
    <t>CU013</t>
  </si>
  <si>
    <t>CU014</t>
  </si>
  <si>
    <t>CU015</t>
  </si>
  <si>
    <t>CU016</t>
  </si>
  <si>
    <t>CU017</t>
  </si>
  <si>
    <t>CU018</t>
  </si>
  <si>
    <t>CU019</t>
  </si>
  <si>
    <t>CU020</t>
  </si>
  <si>
    <t>CU021</t>
  </si>
  <si>
    <t>CU022</t>
  </si>
  <si>
    <t>CU023</t>
  </si>
  <si>
    <t>Ingresar a Paso 10 y seleccionar Folio de Oficio que fue determinado como Procedente</t>
  </si>
  <si>
    <t>Botón Cancelar OPI</t>
  </si>
  <si>
    <t>Botón Cancelar PC</t>
  </si>
  <si>
    <t>Seleccionar Folio PC en paso 2</t>
  </si>
  <si>
    <t>Son hallazgos que anteriormente habian salido y que continúan saliendo</t>
  </si>
  <si>
    <t>No realiza el desconteo de caracteres en el Motivo de Cancelación</t>
  </si>
  <si>
    <t>Seleciconar folio a paso 7 del oficio a cancelar</t>
  </si>
  <si>
    <t>Botón Dejar sin Efectos</t>
  </si>
  <si>
    <t xml:space="preserve">Al momento de aprobar la solicitud dice que el sistema debe deshabilitar en Expediente el documento de “Nota de conclusión” y no lo deshabilita, se sigue mostrando el icono </t>
  </si>
  <si>
    <t>Tipo respuesta AFORE</t>
  </si>
  <si>
    <t>En el mensaje de Confirmación no muestra el botón Cancelar</t>
  </si>
  <si>
    <t>Seleccionar Folio en paso 8 de Oficio</t>
  </si>
  <si>
    <t xml:space="preserve">No actualiza el estatus a "Notifica Procede OPI" lo deja como Notifica Resolución </t>
  </si>
  <si>
    <t>Visualizar datos SISAN</t>
  </si>
  <si>
    <t>En la columna de documentos no muestra el descargar documentos los deja en modo de solo lectura</t>
  </si>
  <si>
    <t>Selecciona folio de Oficio en  Paso 10 con estatus Enviado a SISAN</t>
  </si>
  <si>
    <t xml:space="preserve">No muestra los botones:
•Inicio 
•Ver expediente </t>
  </si>
  <si>
    <t>Tipo Entidad</t>
  </si>
  <si>
    <t>Para el usuario de vicepresidencia financiera en el campo Entidad no muestra las entidades de Empresa operadora y Entidad receptora</t>
  </si>
  <si>
    <t>Ingresar con perfil Vicepresidencia Financiera y seleccionar la opción de Registro de Oficio</t>
  </si>
  <si>
    <t xml:space="preserve">Buscar Oficio SICOD </t>
  </si>
  <si>
    <t>Al ingresar con perfil Inspector en la columna SICOD no muestra los botones de Registrar y Buscar</t>
  </si>
  <si>
    <t>ngresar a  Oficio de Observaciones y dirigirse a la pestaña de expediente.</t>
  </si>
  <si>
    <t xml:space="preserve">En la bandeja de oficios debe mostrar por default los filtros Fecha, Área y Tipo de documento y no se muestran </t>
  </si>
  <si>
    <t xml:space="preserve">La regla menciona "El sistema debe solo mostrar los oficios que contengan un estatus de “Concluido” y muestra varios estatus </t>
  </si>
  <si>
    <t>La regla dice "Agregar tooltip en bandeja SICOD oficios en cada fila que indique que se dé doble clic para seleccionar", se reviso con Adriana y menciona que si se debe dar doble clic y debe mostrar el tooltip</t>
  </si>
  <si>
    <t>Para el botón de Registrar y Buscar debe tener la misma funcionalidad que tiene el botón de +, y este botón no debe eliminarse como dice el caso de uso. Solo debe elimnarse la regla del archivo obligatorio</t>
  </si>
  <si>
    <t>Ingresar a  Oficio de Observaciones y dirigirse a la pestaña de expediente.</t>
  </si>
  <si>
    <t>En el mensaje de Solicitud de cancelación PC, debe mostrar el botón Envíar en lugar de Aceptar</t>
  </si>
  <si>
    <t>Al momento de guardar debe  Actualiza estatus a “En Proceso de Cancelación ” y no lo hace</t>
  </si>
  <si>
    <t>Editar y eliminar irregularidades</t>
  </si>
  <si>
    <t>No muestra el botón de Ver expediente</t>
  </si>
  <si>
    <t>Ingresar a PC en paso 2 , estatus de "En espera de revisión" , pestaña de Información de PC ,la tabla de irregularidades PC</t>
  </si>
  <si>
    <t xml:space="preserve">Tipo entidad PC </t>
  </si>
  <si>
    <t>Para la opción de agregar Subentidades no se aplico la regla que dice "Se debe eliminar el checkbox de “Agregar Subentidades” y el sistema solo deberá mostrar el campo de Subentidades"</t>
  </si>
  <si>
    <t>Ingresar a bandeja de PC a registro en Paso 0 y estatus “Sin asignar”  para acompletar el Registro de PC</t>
  </si>
  <si>
    <t>Para la opción subentidades no se aplico la regla que dice "Se debe cambiar el tipo de control de Check a Listbox y solo debe permitir seleccionar un registro a la vez."</t>
  </si>
  <si>
    <t>Visualizar datos SISAN PC</t>
  </si>
  <si>
    <t>En la pestaña SISAN no muestra los botones Inicio y Ver expediente</t>
  </si>
  <si>
    <t>Seleccionar Folio PC en Paso 5 con estatus enviado a SISAN</t>
  </si>
  <si>
    <t>Resolución No presentado</t>
  </si>
  <si>
    <t>Cuando se da clic en el botón No dice que debe avanzar a Paso 4 con un estatus de “En espera de Dictamen ”. Si lo manda a Paso 4 pero con otro estatus</t>
  </si>
  <si>
    <t>Seleccionar Folio PC en  Paso 3 y estatus (103) con resolución de No Presentado.</t>
  </si>
  <si>
    <t>Ingresar a PC a pestaña de Expediente</t>
  </si>
  <si>
    <t>No dice que debe ser obigatorio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</si>
</sst>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d\-mmm\-yy"/>
    <numFmt numFmtId="165" formatCode="0.0%"/>
  </numFmts>
  <fonts count="38">
    <font>
      <sz val="10"/>
      <name val="Arial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Tahoma"/>
      <family val="2"/>
    </font>
    <font>
      <sz val="10"/>
      <name val="Arial"/>
      <family val="2"/>
    </font>
    <font>
      <sz val="8"/>
      <color indexed="9"/>
      <name val="Tahoma"/>
      <family val="2"/>
    </font>
    <font>
      <sz val="9"/>
      <name val="Tahoma"/>
      <family val="2"/>
    </font>
    <font>
      <b/>
      <sz val="8"/>
      <color indexed="9"/>
      <name val="Tahoma"/>
      <family val="2"/>
    </font>
    <font>
      <sz val="10"/>
      <name val="Arial"/>
      <family val="2"/>
    </font>
    <font>
      <b/>
      <sz val="9"/>
      <color indexed="9"/>
      <name val="Tahoma"/>
      <family val="2"/>
    </font>
    <font>
      <b/>
      <sz val="10"/>
      <name val="Arial"/>
      <family val="2"/>
    </font>
    <font>
      <sz val="14"/>
      <name val="Arial"/>
      <family val="2"/>
    </font>
    <font>
      <sz val="14"/>
      <color indexed="53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8"/>
      <name val="Tahoma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6"/>
      <name val="Tahoma"/>
      <family val="2"/>
    </font>
    <font>
      <b/>
      <sz val="26"/>
      <name val="EngraversGothic BT"/>
      <family val="2"/>
    </font>
    <font>
      <sz val="10"/>
      <name val="Arial"/>
      <family val="2"/>
    </font>
    <font>
      <sz val="8"/>
      <color indexed="18"/>
      <name val="Tahoma"/>
      <family val="2"/>
    </font>
    <font>
      <b/>
      <sz val="10"/>
      <color indexed="18"/>
      <name val="Tahoma"/>
      <family val="2"/>
    </font>
    <font>
      <b/>
      <sz val="8"/>
      <color indexed="18"/>
      <name val="Tahoma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0"/>
      <name val="Tahoma"/>
      <family val="2"/>
    </font>
    <font>
      <b/>
      <sz val="18"/>
      <color theme="1"/>
      <name val="Tahoma"/>
      <family val="2"/>
    </font>
    <font>
      <sz val="8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3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rgb="FF00B050"/>
      </bottom>
      <diagonal/>
    </border>
    <border>
      <left/>
      <right style="thin">
        <color indexed="64"/>
      </right>
      <top/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34998626667073579"/>
      </bottom>
      <diagonal/>
    </border>
    <border>
      <left style="thin">
        <color indexed="64"/>
      </left>
      <right/>
      <top/>
      <bottom style="thick">
        <color rgb="FFFF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11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3" borderId="0" xfId="0" applyFont="1" applyFill="1"/>
    <xf numFmtId="1" fontId="13" fillId="3" borderId="0" xfId="0" applyNumberFormat="1" applyFont="1" applyFill="1"/>
    <xf numFmtId="9" fontId="13" fillId="3" borderId="0" xfId="0" applyNumberFormat="1" applyFont="1" applyFill="1"/>
    <xf numFmtId="0" fontId="13" fillId="3" borderId="0" xfId="0" applyFont="1" applyFill="1"/>
    <xf numFmtId="0" fontId="0" fillId="0" borderId="1" xfId="0" applyBorder="1"/>
    <xf numFmtId="0" fontId="0" fillId="0" borderId="2" xfId="0" applyBorder="1"/>
    <xf numFmtId="165" fontId="1" fillId="0" borderId="2" xfId="3" applyNumberFormat="1" applyBorder="1"/>
    <xf numFmtId="165" fontId="0" fillId="0" borderId="2" xfId="0" applyNumberFormat="1" applyBorder="1"/>
    <xf numFmtId="0" fontId="0" fillId="0" borderId="0" xfId="0" applyNumberFormat="1" applyBorder="1"/>
    <xf numFmtId="9" fontId="1" fillId="0" borderId="2" xfId="3" applyBorder="1"/>
    <xf numFmtId="1" fontId="0" fillId="0" borderId="2" xfId="0" applyNumberFormat="1" applyBorder="1"/>
    <xf numFmtId="43" fontId="1" fillId="0" borderId="2" xfId="2" applyBorder="1"/>
    <xf numFmtId="0" fontId="15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horizontal="center"/>
    </xf>
    <xf numFmtId="0" fontId="9" fillId="3" borderId="0" xfId="0" applyFont="1" applyFill="1"/>
    <xf numFmtId="0" fontId="4" fillId="3" borderId="3" xfId="0" applyFont="1" applyFill="1" applyBorder="1"/>
    <xf numFmtId="0" fontId="9" fillId="3" borderId="4" xfId="0" applyFont="1" applyFill="1" applyBorder="1"/>
    <xf numFmtId="0" fontId="9" fillId="3" borderId="4" xfId="0" applyFont="1" applyFill="1" applyBorder="1" applyAlignment="1">
      <alignment wrapText="1"/>
    </xf>
    <xf numFmtId="0" fontId="17" fillId="3" borderId="5" xfId="0" applyFont="1" applyFill="1" applyBorder="1"/>
    <xf numFmtId="0" fontId="18" fillId="3" borderId="0" xfId="0" applyFont="1" applyFill="1" applyBorder="1" applyAlignment="1">
      <alignment vertical="top"/>
    </xf>
    <xf numFmtId="0" fontId="9" fillId="3" borderId="0" xfId="0" applyFont="1" applyFill="1" applyBorder="1" applyAlignment="1"/>
    <xf numFmtId="0" fontId="4" fillId="3" borderId="0" xfId="0" applyFont="1" applyFill="1" applyBorder="1" applyAlignment="1">
      <alignment horizontal="center" vertical="center" wrapText="1"/>
    </xf>
    <xf numFmtId="1" fontId="4" fillId="3" borderId="0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/>
    <xf numFmtId="0" fontId="4" fillId="3" borderId="0" xfId="0" applyFont="1" applyFill="1" applyBorder="1" applyAlignment="1">
      <alignment vertical="top"/>
    </xf>
    <xf numFmtId="0" fontId="19" fillId="3" borderId="0" xfId="1" applyFont="1" applyFill="1" applyBorder="1" applyAlignment="1" applyProtection="1">
      <alignment vertical="top"/>
    </xf>
    <xf numFmtId="0" fontId="19" fillId="3" borderId="0" xfId="1" applyFont="1" applyFill="1" applyBorder="1" applyAlignment="1" applyProtection="1"/>
    <xf numFmtId="0" fontId="4" fillId="3" borderId="0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right" vertical="top"/>
    </xf>
    <xf numFmtId="0" fontId="7" fillId="3" borderId="0" xfId="0" applyFont="1" applyFill="1" applyBorder="1" applyAlignment="1"/>
    <xf numFmtId="0" fontId="17" fillId="3" borderId="0" xfId="0" applyFont="1" applyFill="1" applyBorder="1" applyAlignment="1"/>
    <xf numFmtId="0" fontId="21" fillId="3" borderId="6" xfId="0" applyFont="1" applyFill="1" applyBorder="1" applyAlignment="1">
      <alignment horizontal="right"/>
    </xf>
    <xf numFmtId="0" fontId="1" fillId="0" borderId="2" xfId="3" applyNumberFormat="1" applyBorder="1"/>
    <xf numFmtId="0" fontId="0" fillId="0" borderId="0" xfId="0" applyFill="1" applyBorder="1" applyProtection="1">
      <protection locked="0"/>
    </xf>
    <xf numFmtId="0" fontId="18" fillId="3" borderId="0" xfId="0" applyFont="1" applyFill="1" applyBorder="1" applyAlignment="1" applyProtection="1">
      <alignment vertical="top"/>
      <protection locked="0"/>
    </xf>
    <xf numFmtId="0" fontId="22" fillId="3" borderId="0" xfId="0" applyFont="1" applyFill="1" applyBorder="1" applyAlignment="1" applyProtection="1">
      <protection locked="0"/>
    </xf>
    <xf numFmtId="0" fontId="23" fillId="3" borderId="0" xfId="0" applyFont="1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24" fillId="3" borderId="1" xfId="0" applyFont="1" applyFill="1" applyBorder="1" applyAlignment="1" applyProtection="1">
      <alignment vertical="top"/>
      <protection locked="0"/>
    </xf>
    <xf numFmtId="0" fontId="17" fillId="3" borderId="0" xfId="0" applyFont="1" applyFill="1" applyBorder="1" applyAlignment="1" applyProtection="1">
      <protection locked="0"/>
    </xf>
    <xf numFmtId="0" fontId="20" fillId="3" borderId="0" xfId="0" applyFont="1" applyFill="1" applyBorder="1" applyAlignment="1" applyProtection="1">
      <alignment horizontal="right" vertical="top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4" fontId="0" fillId="3" borderId="7" xfId="0" applyNumberFormat="1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 wrapText="1"/>
      <protection locked="0"/>
    </xf>
    <xf numFmtId="0" fontId="7" fillId="0" borderId="2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wrapText="1"/>
      <protection locked="0"/>
    </xf>
    <xf numFmtId="0" fontId="7" fillId="3" borderId="2" xfId="0" applyFont="1" applyFill="1" applyBorder="1" applyAlignment="1" applyProtection="1">
      <alignment wrapText="1"/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Alignment="1" applyProtection="1">
      <alignment wrapText="1"/>
      <protection locked="0"/>
    </xf>
    <xf numFmtId="0" fontId="0" fillId="4" borderId="7" xfId="0" applyFill="1" applyBorder="1" applyAlignment="1" applyProtection="1">
      <alignment wrapText="1"/>
    </xf>
    <xf numFmtId="0" fontId="0" fillId="4" borderId="2" xfId="0" applyFill="1" applyBorder="1" applyAlignment="1" applyProtection="1">
      <alignment wrapText="1"/>
    </xf>
    <xf numFmtId="0" fontId="9" fillId="3" borderId="0" xfId="0" applyFont="1" applyFill="1" applyBorder="1" applyAlignment="1" applyProtection="1">
      <alignment wrapText="1"/>
      <protection locked="0"/>
    </xf>
    <xf numFmtId="0" fontId="17" fillId="3" borderId="0" xfId="0" applyFont="1" applyFill="1" applyBorder="1" applyProtection="1">
      <protection locked="0"/>
    </xf>
    <xf numFmtId="0" fontId="17" fillId="3" borderId="6" xfId="0" applyFont="1" applyFill="1" applyBorder="1" applyProtection="1">
      <protection locked="0"/>
    </xf>
    <xf numFmtId="0" fontId="11" fillId="5" borderId="0" xfId="0" applyFont="1" applyFill="1"/>
    <xf numFmtId="0" fontId="15" fillId="5" borderId="0" xfId="0" applyFont="1" applyFill="1" applyAlignment="1">
      <alignment wrapText="1"/>
    </xf>
    <xf numFmtId="0" fontId="24" fillId="3" borderId="0" xfId="0" applyFont="1" applyFill="1" applyBorder="1" applyAlignment="1" applyProtection="1">
      <alignment horizontal="left" vertical="top"/>
      <protection locked="0"/>
    </xf>
    <xf numFmtId="0" fontId="25" fillId="3" borderId="0" xfId="0" applyFont="1" applyFill="1" applyBorder="1" applyAlignment="1" applyProtection="1">
      <alignment horizontal="left" vertical="top"/>
      <protection locked="0"/>
    </xf>
    <xf numFmtId="0" fontId="7" fillId="3" borderId="7" xfId="0" applyFont="1" applyFill="1" applyBorder="1" applyAlignment="1" applyProtection="1">
      <alignment horizontal="center" vertical="center"/>
      <protection locked="0"/>
    </xf>
    <xf numFmtId="164" fontId="7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 wrapText="1"/>
      <protection locked="0"/>
    </xf>
    <xf numFmtId="164" fontId="0" fillId="6" borderId="7" xfId="0" applyNumberFormat="1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 wrapText="1"/>
      <protection locked="0"/>
    </xf>
    <xf numFmtId="164" fontId="7" fillId="6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6" borderId="2" xfId="0" applyFont="1" applyFill="1" applyBorder="1" applyAlignment="1" applyProtection="1">
      <alignment horizontal="center" vertical="center" wrapText="1"/>
      <protection locked="0"/>
    </xf>
    <xf numFmtId="0" fontId="0" fillId="6" borderId="2" xfId="0" applyFill="1" applyBorder="1" applyAlignment="1" applyProtection="1">
      <alignment horizontal="justify"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1" fontId="29" fillId="4" borderId="9" xfId="0" applyNumberFormat="1" applyFont="1" applyFill="1" applyBorder="1" applyAlignment="1" applyProtection="1">
      <alignment horizontal="center" vertical="center"/>
    </xf>
    <xf numFmtId="0" fontId="29" fillId="4" borderId="2" xfId="0" applyFont="1" applyFill="1" applyBorder="1" applyAlignment="1" applyProtection="1">
      <alignment horizontal="center" vertical="center"/>
    </xf>
    <xf numFmtId="165" fontId="29" fillId="4" borderId="12" xfId="0" applyNumberFormat="1" applyFont="1" applyFill="1" applyBorder="1" applyAlignment="1" applyProtection="1">
      <alignment horizontal="center" vertical="center"/>
    </xf>
    <xf numFmtId="0" fontId="29" fillId="4" borderId="14" xfId="0" applyFont="1" applyFill="1" applyBorder="1" applyAlignment="1" applyProtection="1">
      <alignment horizontal="center" vertical="center"/>
    </xf>
    <xf numFmtId="165" fontId="29" fillId="4" borderId="15" xfId="0" applyNumberFormat="1" applyFont="1" applyFill="1" applyBorder="1" applyAlignment="1" applyProtection="1">
      <alignment horizontal="center" vertical="center"/>
    </xf>
    <xf numFmtId="164" fontId="6" fillId="3" borderId="0" xfId="0" applyNumberFormat="1" applyFont="1" applyFill="1" applyBorder="1" applyProtection="1">
      <protection locked="0"/>
    </xf>
    <xf numFmtId="0" fontId="9" fillId="3" borderId="0" xfId="0" applyFont="1" applyFill="1" applyBorder="1" applyProtection="1">
      <protection locked="0"/>
    </xf>
    <xf numFmtId="0" fontId="0" fillId="6" borderId="3" xfId="0" applyFill="1" applyBorder="1" applyAlignment="1"/>
    <xf numFmtId="0" fontId="0" fillId="6" borderId="22" xfId="0" applyFill="1" applyBorder="1" applyAlignment="1"/>
    <xf numFmtId="0" fontId="0" fillId="6" borderId="28" xfId="0" applyFill="1" applyBorder="1" applyAlignment="1"/>
    <xf numFmtId="0" fontId="22" fillId="3" borderId="22" xfId="0" applyFont="1" applyFill="1" applyBorder="1" applyAlignment="1" applyProtection="1"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1" fillId="7" borderId="0" xfId="0" applyFont="1" applyFill="1" applyAlignment="1">
      <alignment horizontal="center"/>
    </xf>
    <xf numFmtId="0" fontId="28" fillId="7" borderId="8" xfId="0" applyFont="1" applyFill="1" applyBorder="1" applyAlignment="1" applyProtection="1">
      <alignment horizontal="left" vertical="center" wrapText="1"/>
    </xf>
    <xf numFmtId="0" fontId="28" fillId="7" borderId="11" xfId="0" applyFont="1" applyFill="1" applyBorder="1" applyAlignment="1" applyProtection="1">
      <alignment horizontal="left" vertical="center" wrapText="1"/>
    </xf>
    <xf numFmtId="0" fontId="28" fillId="7" borderId="13" xfId="0" applyFont="1" applyFill="1" applyBorder="1" applyAlignment="1" applyProtection="1">
      <alignment horizontal="left" vertical="center" wrapText="1"/>
    </xf>
    <xf numFmtId="15" fontId="8" fillId="7" borderId="16" xfId="0" applyNumberFormat="1" applyFont="1" applyFill="1" applyBorder="1" applyAlignment="1" applyProtection="1">
      <alignment horizontal="center" vertical="center" wrapText="1"/>
      <protection locked="0"/>
    </xf>
    <xf numFmtId="15" fontId="8" fillId="7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7" borderId="17" xfId="0" applyFont="1" applyFill="1" applyBorder="1" applyAlignment="1" applyProtection="1">
      <alignment horizontal="center" vertical="center" wrapText="1"/>
      <protection locked="0"/>
    </xf>
    <xf numFmtId="0" fontId="8" fillId="7" borderId="18" xfId="0" applyFont="1" applyFill="1" applyBorder="1" applyAlignment="1" applyProtection="1">
      <alignment horizontal="center" vertical="center" wrapText="1"/>
      <protection locked="0"/>
    </xf>
    <xf numFmtId="0" fontId="30" fillId="3" borderId="0" xfId="0" applyFont="1" applyFill="1" applyBorder="1" applyAlignment="1" applyProtection="1">
      <alignment vertical="top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165" fontId="29" fillId="4" borderId="10" xfId="0" applyNumberFormat="1" applyFont="1" applyFill="1" applyBorder="1" applyAlignment="1" applyProtection="1">
      <alignment horizontal="center" vertical="center"/>
    </xf>
    <xf numFmtId="0" fontId="0" fillId="3" borderId="7" xfId="0" applyFill="1" applyBorder="1" applyAlignment="1" applyProtection="1">
      <alignment horizontal="center" wrapText="1"/>
      <protection locked="0"/>
    </xf>
    <xf numFmtId="0" fontId="15" fillId="3" borderId="0" xfId="0" applyFont="1" applyFill="1" applyAlignment="1">
      <alignment vertical="top"/>
    </xf>
    <xf numFmtId="0" fontId="31" fillId="3" borderId="0" xfId="0" applyFont="1" applyFill="1" applyAlignment="1">
      <alignment vertical="top" wrapText="1"/>
    </xf>
    <xf numFmtId="0" fontId="31" fillId="3" borderId="0" xfId="0" applyFont="1" applyFill="1" applyBorder="1" applyAlignment="1">
      <alignment horizontal="center" vertical="top"/>
    </xf>
    <xf numFmtId="0" fontId="31" fillId="3" borderId="0" xfId="0" applyFont="1" applyFill="1" applyBorder="1" applyAlignment="1">
      <alignment vertical="top"/>
    </xf>
    <xf numFmtId="0" fontId="27" fillId="3" borderId="0" xfId="0" applyFont="1" applyFill="1"/>
    <xf numFmtId="0" fontId="31" fillId="3" borderId="0" xfId="0" applyFont="1" applyFill="1" applyAlignment="1">
      <alignment vertical="top"/>
    </xf>
    <xf numFmtId="0" fontId="32" fillId="3" borderId="0" xfId="0" applyFont="1" applyFill="1" applyBorder="1" applyAlignment="1">
      <alignment horizontal="center" vertical="top"/>
    </xf>
    <xf numFmtId="0" fontId="33" fillId="3" borderId="0" xfId="0" applyFont="1" applyFill="1" applyAlignment="1">
      <alignment horizontal="center" vertical="top"/>
    </xf>
    <xf numFmtId="0" fontId="27" fillId="3" borderId="0" xfId="0" applyFont="1" applyFill="1" applyAlignment="1">
      <alignment horizontal="center"/>
    </xf>
    <xf numFmtId="0" fontId="34" fillId="3" borderId="0" xfId="0" applyFont="1" applyFill="1" applyAlignment="1">
      <alignment horizontal="center" vertical="top"/>
    </xf>
    <xf numFmtId="0" fontId="1" fillId="3" borderId="7" xfId="0" applyFont="1" applyFill="1" applyBorder="1" applyAlignment="1" applyProtection="1">
      <alignment horizontal="justify" vertical="center" wrapText="1"/>
      <protection locked="0"/>
    </xf>
    <xf numFmtId="0" fontId="1" fillId="0" borderId="0" xfId="0" applyFont="1"/>
    <xf numFmtId="0" fontId="31" fillId="3" borderId="7" xfId="0" applyFont="1" applyFill="1" applyBorder="1" applyAlignment="1" applyProtection="1">
      <alignment horizontal="center" vertical="center" wrapText="1"/>
      <protection locked="0"/>
    </xf>
    <xf numFmtId="0" fontId="1" fillId="6" borderId="7" xfId="0" applyFont="1" applyFill="1" applyBorder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 applyProtection="1">
      <alignment horizontal="justify" vertical="center"/>
      <protection locked="0"/>
    </xf>
    <xf numFmtId="0" fontId="1" fillId="6" borderId="2" xfId="0" applyFont="1" applyFill="1" applyBorder="1" applyAlignment="1" applyProtection="1">
      <alignment horizontal="justify" wrapText="1"/>
      <protection locked="0"/>
    </xf>
    <xf numFmtId="0" fontId="1" fillId="6" borderId="2" xfId="0" applyFont="1" applyFill="1" applyBorder="1" applyAlignment="1" applyProtection="1">
      <alignment wrapText="1"/>
      <protection locked="0"/>
    </xf>
    <xf numFmtId="0" fontId="1" fillId="3" borderId="7" xfId="0" applyFont="1" applyFill="1" applyBorder="1" applyAlignment="1" applyProtection="1">
      <alignment horizontal="center" wrapText="1"/>
      <protection locked="0"/>
    </xf>
    <xf numFmtId="0" fontId="37" fillId="0" borderId="0" xfId="0" applyFont="1"/>
    <xf numFmtId="0" fontId="1" fillId="3" borderId="7" xfId="0" applyFont="1" applyFill="1" applyBorder="1" applyAlignment="1" applyProtection="1">
      <alignment horizontal="left" vertical="center" wrapText="1"/>
      <protection locked="0"/>
    </xf>
    <xf numFmtId="0" fontId="1" fillId="6" borderId="7" xfId="0" applyFont="1" applyFill="1" applyBorder="1" applyAlignment="1" applyProtection="1">
      <alignment horizontal="left" vertical="center" wrapText="1"/>
      <protection locked="0"/>
    </xf>
    <xf numFmtId="0" fontId="1" fillId="6" borderId="2" xfId="0" applyFont="1" applyFill="1" applyBorder="1" applyAlignment="1" applyProtection="1">
      <alignment horizontal="left" wrapText="1"/>
      <protection locked="0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24" fillId="3" borderId="0" xfId="0" applyFont="1" applyFill="1" applyBorder="1" applyAlignment="1" applyProtection="1">
      <alignment horizontal="left" vertical="top"/>
      <protection locked="0"/>
    </xf>
    <xf numFmtId="0" fontId="25" fillId="3" borderId="0" xfId="0" applyFont="1" applyFill="1" applyBorder="1" applyAlignment="1" applyProtection="1">
      <alignment horizontal="left" vertical="top"/>
      <protection locked="0"/>
    </xf>
    <xf numFmtId="0" fontId="26" fillId="3" borderId="0" xfId="0" applyFont="1" applyFill="1" applyBorder="1" applyAlignment="1" applyProtection="1">
      <alignment horizontal="left" vertical="top"/>
      <protection locked="0"/>
    </xf>
    <xf numFmtId="0" fontId="8" fillId="7" borderId="29" xfId="0" applyFont="1" applyFill="1" applyBorder="1" applyAlignment="1" applyProtection="1">
      <alignment horizontal="center" vertical="center" wrapText="1"/>
      <protection locked="0"/>
    </xf>
    <xf numFmtId="0" fontId="8" fillId="7" borderId="30" xfId="0" applyFont="1" applyFill="1" applyBorder="1" applyAlignment="1" applyProtection="1">
      <alignment horizontal="center" vertical="center" wrapText="1"/>
      <protection locked="0"/>
    </xf>
    <xf numFmtId="0" fontId="32" fillId="3" borderId="0" xfId="0" applyFont="1" applyFill="1" applyAlignment="1">
      <alignment horizontal="center" vertical="top"/>
    </xf>
    <xf numFmtId="0" fontId="33" fillId="3" borderId="0" xfId="0" applyFont="1" applyFill="1" applyAlignment="1">
      <alignment horizontal="center" vertical="top"/>
    </xf>
    <xf numFmtId="0" fontId="34" fillId="3" borderId="0" xfId="0" applyFont="1" applyFill="1" applyAlignment="1">
      <alignment horizontal="center" vertical="top"/>
    </xf>
    <xf numFmtId="0" fontId="35" fillId="3" borderId="2" xfId="0" applyFont="1" applyFill="1" applyBorder="1" applyAlignment="1">
      <alignment horizontal="center" vertical="center"/>
    </xf>
    <xf numFmtId="0" fontId="36" fillId="3" borderId="3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/>
    </xf>
    <xf numFmtId="0" fontId="36" fillId="3" borderId="19" xfId="0" applyFont="1" applyFill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6" fillId="3" borderId="21" xfId="0" applyFont="1" applyFill="1" applyBorder="1" applyAlignment="1">
      <alignment horizontal="center" vertical="center"/>
    </xf>
    <xf numFmtId="0" fontId="27" fillId="3" borderId="25" xfId="0" applyFont="1" applyFill="1" applyBorder="1" applyAlignment="1">
      <alignment horizontal="center"/>
    </xf>
    <xf numFmtId="0" fontId="27" fillId="3" borderId="26" xfId="0" applyFont="1" applyFill="1" applyBorder="1" applyAlignment="1">
      <alignment horizontal="center"/>
    </xf>
    <xf numFmtId="0" fontId="27" fillId="3" borderId="27" xfId="0" applyFont="1" applyFill="1" applyBorder="1" applyAlignment="1">
      <alignment horizontal="center"/>
    </xf>
  </cellXfs>
  <cellStyles count="4">
    <cellStyle name="Hipervínculo" xfId="1" builtinId="8"/>
    <cellStyle name="Millares" xfId="2" builtinId="3"/>
    <cellStyle name="Normal" xfId="0" builtinId="0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316064380971E-2"/>
          <c:y val="6.5163066756409482E-2"/>
          <c:w val="0.80457815644441577"/>
          <c:h val="0.69173101633726974"/>
        </c:manualLayout>
      </c:layout>
      <c:barChart>
        <c:barDir val="col"/>
        <c:grouping val="clustered"/>
        <c:varyColors val="0"/>
        <c:ser>
          <c:idx val="1"/>
          <c:order val="0"/>
          <c:spPr>
            <a:gradFill rotWithShape="0">
              <a:gsLst>
                <a:gs pos="0">
                  <a:srgbClr val="FF9900"/>
                </a:gs>
                <a:gs pos="100000">
                  <a:srgbClr val="FFCC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'Reporte Errores'!$A$52:$A$59</c:f>
              <c:strCache>
                <c:ptCount val="8"/>
                <c:pt idx="0">
                  <c:v>Validación </c:v>
                </c:pt>
                <c:pt idx="1">
                  <c:v>Funcionalidad</c:v>
                </c:pt>
                <c:pt idx="2">
                  <c:v>Runtime </c:v>
                </c:pt>
                <c:pt idx="3">
                  <c:v>Ortografìa</c:v>
                </c:pt>
                <c:pt idx="4">
                  <c:v>Otro</c:v>
                </c:pt>
                <c:pt idx="5">
                  <c:v>Presentación</c:v>
                </c:pt>
                <c:pt idx="6">
                  <c:v>Usabilidad</c:v>
                </c:pt>
                <c:pt idx="7">
                  <c:v>Negocio</c:v>
                </c:pt>
              </c:strCache>
            </c:strRef>
          </c:cat>
          <c:val>
            <c:numRef>
              <c:f>'Reporte Errores'!$B$52:$B$59</c:f>
              <c:numCache>
                <c:formatCode>General</c:formatCode>
                <c:ptCount val="8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1-4F81-8D76-53D7D36A8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248536"/>
        <c:axId val="620248928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'Reporte Errores'!$A$52:$A$59</c:f>
              <c:strCache>
                <c:ptCount val="8"/>
                <c:pt idx="0">
                  <c:v>Validación </c:v>
                </c:pt>
                <c:pt idx="1">
                  <c:v>Funcionalidad</c:v>
                </c:pt>
                <c:pt idx="2">
                  <c:v>Runtime </c:v>
                </c:pt>
                <c:pt idx="3">
                  <c:v>Ortografìa</c:v>
                </c:pt>
                <c:pt idx="4">
                  <c:v>Otro</c:v>
                </c:pt>
                <c:pt idx="5">
                  <c:v>Presentación</c:v>
                </c:pt>
                <c:pt idx="6">
                  <c:v>Usabilidad</c:v>
                </c:pt>
                <c:pt idx="7">
                  <c:v>Negocio</c:v>
                </c:pt>
              </c:strCache>
            </c:strRef>
          </c:cat>
          <c:val>
            <c:numRef>
              <c:f>'Reporte Errores'!$D$52:$D$59</c:f>
              <c:numCache>
                <c:formatCode>0.0%</c:formatCode>
                <c:ptCount val="8"/>
                <c:pt idx="0">
                  <c:v>0.61904761904761907</c:v>
                </c:pt>
                <c:pt idx="1">
                  <c:v>0.61904761904761907</c:v>
                </c:pt>
                <c:pt idx="2">
                  <c:v>0.61904761904761907</c:v>
                </c:pt>
                <c:pt idx="3">
                  <c:v>0.61904761904761907</c:v>
                </c:pt>
                <c:pt idx="4">
                  <c:v>0.61904761904761907</c:v>
                </c:pt>
                <c:pt idx="5">
                  <c:v>0.61904761904761907</c:v>
                </c:pt>
                <c:pt idx="6">
                  <c:v>0.61904761904761907</c:v>
                </c:pt>
                <c:pt idx="7">
                  <c:v>0.61904761904761907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1-4F81-8D76-53D7D36A8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49320"/>
        <c:axId val="665576296"/>
      </c:lineChart>
      <c:catAx>
        <c:axId val="6202485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620248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0248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620248536"/>
        <c:crosses val="autoZero"/>
        <c:crossBetween val="between"/>
      </c:valAx>
      <c:catAx>
        <c:axId val="620249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65576296"/>
        <c:crosses val="autoZero"/>
        <c:auto val="1"/>
        <c:lblAlgn val="ctr"/>
        <c:lblOffset val="100"/>
        <c:noMultiLvlLbl val="0"/>
      </c:catAx>
      <c:valAx>
        <c:axId val="665576296"/>
        <c:scaling>
          <c:orientation val="minMax"/>
        </c:scaling>
        <c:delete val="0"/>
        <c:axPos val="r"/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62024932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>
      <c:oddHeader>&amp;A</c:oddHeader>
      <c:oddFooter>Page &amp;P</c:oddFooter>
    </c:headerFooter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2379862700228845E-2"/>
          <c:y val="0.33167082294264383"/>
          <c:w val="0.75286041189931363"/>
          <c:h val="0.3241895261845388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plosion val="2"/>
            <c:spPr>
              <a:gradFill rotWithShape="0">
                <a:gsLst>
                  <a:gs pos="0">
                    <a:srgbClr val="FF9900"/>
                  </a:gs>
                  <a:gs pos="100000">
                    <a:srgbClr val="FFCC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E6-4021-B9FC-1EAF30951ED9}"/>
              </c:ext>
            </c:extLst>
          </c:dPt>
          <c:dPt>
            <c:idx val="1"/>
            <c:bubble3D val="0"/>
            <c:explosion val="4"/>
            <c:spPr>
              <a:gradFill rotWithShape="0">
                <a:gsLst>
                  <a:gs pos="0">
                    <a:srgbClr val="FF6600"/>
                  </a:gs>
                  <a:gs pos="100000">
                    <a:srgbClr val="FFFF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E6-4021-B9FC-1EAF30951ED9}"/>
              </c:ext>
            </c:extLst>
          </c:dPt>
          <c:dPt>
            <c:idx val="2"/>
            <c:bubble3D val="0"/>
            <c:explosion val="3"/>
            <c:spPr>
              <a:gradFill rotWithShape="0">
                <a:gsLst>
                  <a:gs pos="0">
                    <a:srgbClr val="FF0000"/>
                  </a:gs>
                  <a:gs pos="100000">
                    <a:srgbClr val="FF0000">
                      <a:gamma/>
                      <a:shade val="46275"/>
                      <a:invGamma/>
                    </a:srgbClr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E6-4021-B9FC-1EAF30951ED9}"/>
              </c:ext>
            </c:extLst>
          </c:dPt>
          <c:dLbls>
            <c:dLbl>
              <c:idx val="1"/>
              <c:layout>
                <c:manualLayout>
                  <c:x val="-8.6773455377574374E-2"/>
                  <c:y val="4.34781811874513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E6-4021-B9FC-1EAF30951ED9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'Reporte Errores'!$A$67:$A$69</c:f>
              <c:strCache>
                <c:ptCount val="3"/>
                <c:pt idx="0">
                  <c:v>Revisados </c:v>
                </c:pt>
                <c:pt idx="1">
                  <c:v>Corregidos sin Revisar</c:v>
                </c:pt>
                <c:pt idx="2">
                  <c:v>Sin Atención</c:v>
                </c:pt>
              </c:strCache>
            </c:strRef>
          </c:cat>
          <c:val>
            <c:numRef>
              <c:f>'Reporte Errores'!$B$67:$B$69</c:f>
              <c:numCache>
                <c:formatCode>_(* #,##0.00_);_(* \(#,##0.00\);_(* "-"??_);_(@_)</c:formatCode>
                <c:ptCount val="3"/>
                <c:pt idx="0" formatCode="General">
                  <c:v>7</c:v>
                </c:pt>
                <c:pt idx="1">
                  <c:v>-1</c:v>
                </c:pt>
                <c:pt idx="2" formatCode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E6-4021-B9FC-1EAF30951ED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0</xdr:row>
      <xdr:rowOff>28574</xdr:rowOff>
    </xdr:from>
    <xdr:to>
      <xdr:col>2</xdr:col>
      <xdr:colOff>762000</xdr:colOff>
      <xdr:row>4</xdr:row>
      <xdr:rowOff>228599</xdr:rowOff>
    </xdr:to>
    <xdr:pic>
      <xdr:nvPicPr>
        <xdr:cNvPr id="7" name="4 Imagen" descr="consar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28574"/>
          <a:ext cx="11525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504825</xdr:colOff>
      <xdr:row>1</xdr:row>
      <xdr:rowOff>0</xdr:rowOff>
    </xdr:from>
    <xdr:to>
      <xdr:col>7</xdr:col>
      <xdr:colOff>1619250</xdr:colOff>
      <xdr:row>4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2EF8623-4D78-4705-8856-D60F6BF34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161925"/>
          <a:ext cx="11144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206189</xdr:colOff>
      <xdr:row>11</xdr:row>
      <xdr:rowOff>3840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B1B966-5627-45E4-94CF-2B9959D09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753" y="170329"/>
          <a:ext cx="3361765" cy="21015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10</xdr:col>
      <xdr:colOff>351524</xdr:colOff>
      <xdr:row>23</xdr:row>
      <xdr:rowOff>9312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9AB504-D66D-447D-97BF-9A6323A10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" y="2828925"/>
          <a:ext cx="7209524" cy="17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6</xdr:col>
      <xdr:colOff>285333</xdr:colOff>
      <xdr:row>35</xdr:row>
      <xdr:rowOff>85462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7C0D7A4-57F4-4D74-9459-68E46924C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2100" y="4848225"/>
          <a:ext cx="3333333" cy="2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733425</xdr:colOff>
      <xdr:row>38</xdr:row>
      <xdr:rowOff>47868</xdr:rowOff>
    </xdr:from>
    <xdr:to>
      <xdr:col>10</xdr:col>
      <xdr:colOff>189615</xdr:colOff>
      <xdr:row>48</xdr:row>
      <xdr:rowOff>161625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9746B15-B339-4795-BB35-154B62A00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3525" y="7401168"/>
          <a:ext cx="6314190" cy="2133057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52</xdr:row>
      <xdr:rowOff>83283</xdr:rowOff>
    </xdr:from>
    <xdr:to>
      <xdr:col>10</xdr:col>
      <xdr:colOff>532471</xdr:colOff>
      <xdr:row>67</xdr:row>
      <xdr:rowOff>66283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99468C0-569E-4F46-BDC4-03A67B067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10103583"/>
          <a:ext cx="6666571" cy="28119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10</xdr:col>
      <xdr:colOff>313524</xdr:colOff>
      <xdr:row>77</xdr:row>
      <xdr:rowOff>114094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B527DE0-6530-4EDE-9E01-F3893D186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2100" y="13335000"/>
          <a:ext cx="6409524" cy="16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8</xdr:col>
      <xdr:colOff>266095</xdr:colOff>
      <xdr:row>96</xdr:row>
      <xdr:rowOff>152007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44A4C98-4C7D-42BE-83F4-CCDBF9903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2100" y="15354300"/>
          <a:ext cx="4838095" cy="31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28575</xdr:rowOff>
    </xdr:from>
    <xdr:to>
      <xdr:col>3</xdr:col>
      <xdr:colOff>1657350</xdr:colOff>
      <xdr:row>32</xdr:row>
      <xdr:rowOff>104775</xdr:rowOff>
    </xdr:to>
    <xdr:graphicFrame macro="">
      <xdr:nvGraphicFramePr>
        <xdr:cNvPr id="28733" name="Chart 1028">
          <a:extLst>
            <a:ext uri="{FF2B5EF4-FFF2-40B4-BE49-F238E27FC236}">
              <a16:creationId xmlns:a16="http://schemas.microsoft.com/office/drawing/2014/main" id="{00000000-0008-0000-0100-00003D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1666875</xdr:colOff>
      <xdr:row>9</xdr:row>
      <xdr:rowOff>9525</xdr:rowOff>
    </xdr:from>
    <xdr:to>
      <xdr:col>6</xdr:col>
      <xdr:colOff>561975</xdr:colOff>
      <xdr:row>32</xdr:row>
      <xdr:rowOff>104775</xdr:rowOff>
    </xdr:to>
    <xdr:graphicFrame macro="">
      <xdr:nvGraphicFramePr>
        <xdr:cNvPr id="28734" name="Chart 1029">
          <a:extLst>
            <a:ext uri="{FF2B5EF4-FFF2-40B4-BE49-F238E27FC236}">
              <a16:creationId xmlns:a16="http://schemas.microsoft.com/office/drawing/2014/main" id="{00000000-0008-0000-0100-00003E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0</xdr:row>
      <xdr:rowOff>76200</xdr:rowOff>
    </xdr:from>
    <xdr:to>
      <xdr:col>7</xdr:col>
      <xdr:colOff>1247775</xdr:colOff>
      <xdr:row>4</xdr:row>
      <xdr:rowOff>38100</xdr:rowOff>
    </xdr:to>
    <xdr:pic>
      <xdr:nvPicPr>
        <xdr:cNvPr id="5" name="4 Imagen" descr="consar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3650" y="76200"/>
          <a:ext cx="11525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15</xdr:row>
      <xdr:rowOff>0</xdr:rowOff>
    </xdr:from>
    <xdr:to>
      <xdr:col>2</xdr:col>
      <xdr:colOff>1276350</xdr:colOff>
      <xdr:row>19</xdr:row>
      <xdr:rowOff>85725</xdr:rowOff>
    </xdr:to>
    <xdr:pic>
      <xdr:nvPicPr>
        <xdr:cNvPr id="3" name="4 Imagen" descr="consar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3571875"/>
          <a:ext cx="11525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S64"/>
  <sheetViews>
    <sheetView tabSelected="1" topLeftCell="A14" workbookViewId="0">
      <selection activeCell="K18" sqref="K18"/>
    </sheetView>
  </sheetViews>
  <sheetFormatPr baseColWidth="10" defaultColWidth="9.33203125" defaultRowHeight="13.2"/>
  <cols>
    <col min="1" max="1" width="7.33203125" style="39" bestFit="1" customWidth="1"/>
    <col min="2" max="2" width="10.33203125" style="56" customWidth="1"/>
    <col min="3" max="3" width="18.88671875" style="57" bestFit="1" customWidth="1"/>
    <col min="4" max="4" width="12.33203125" style="57" bestFit="1" customWidth="1"/>
    <col min="5" max="5" width="16.44140625" style="57" bestFit="1" customWidth="1"/>
    <col min="6" max="6" width="20.21875" style="57" bestFit="1" customWidth="1"/>
    <col min="7" max="7" width="49.6640625" style="58" customWidth="1"/>
    <col min="8" max="8" width="32.6640625" style="58" customWidth="1"/>
    <col min="9" max="9" width="6.6640625" style="58" customWidth="1"/>
    <col min="10" max="10" width="4.6640625" style="58" customWidth="1"/>
    <col min="11" max="11" width="11.33203125" style="59" customWidth="1"/>
    <col min="12" max="12" width="10.5546875" style="58" customWidth="1"/>
    <col min="13" max="13" width="9.33203125" style="58" customWidth="1"/>
    <col min="14" max="14" width="6.6640625" style="58" bestFit="1" customWidth="1"/>
    <col min="15" max="15" width="11.33203125" style="58" customWidth="1"/>
    <col min="16" max="16" width="14.6640625" style="58" customWidth="1"/>
    <col min="17" max="17" width="11.44140625" style="58" customWidth="1"/>
    <col min="18" max="18" width="20.33203125" style="57" customWidth="1"/>
    <col min="19" max="19" width="17.33203125" style="39" customWidth="1"/>
    <col min="20" max="16384" width="9.33203125" style="39"/>
  </cols>
  <sheetData>
    <row r="1" spans="1:19" ht="12.75" customHeight="1">
      <c r="A1" s="41"/>
      <c r="B1" s="125"/>
      <c r="C1" s="126"/>
      <c r="D1" s="139" t="s">
        <v>83</v>
      </c>
      <c r="E1" s="139"/>
      <c r="F1" s="139"/>
      <c r="G1" s="139"/>
      <c r="H1" s="86"/>
      <c r="I1" s="89"/>
      <c r="J1" s="41"/>
      <c r="K1" s="41"/>
      <c r="L1" s="42"/>
      <c r="M1" s="42"/>
      <c r="N1" s="42"/>
      <c r="O1" s="41"/>
      <c r="P1" s="42"/>
      <c r="Q1" s="42"/>
      <c r="R1" s="42"/>
    </row>
    <row r="2" spans="1:19" ht="12.75" customHeight="1">
      <c r="A2" s="41"/>
      <c r="B2" s="127"/>
      <c r="C2" s="128"/>
      <c r="D2" s="139"/>
      <c r="E2" s="139"/>
      <c r="F2" s="139"/>
      <c r="G2" s="139"/>
      <c r="H2" s="87"/>
      <c r="I2" s="89"/>
      <c r="J2" s="41"/>
      <c r="K2" s="41"/>
      <c r="L2" s="42"/>
      <c r="M2" s="42"/>
      <c r="N2" s="42"/>
      <c r="O2" s="41"/>
      <c r="P2" s="41"/>
      <c r="Q2" s="42"/>
      <c r="R2" s="42"/>
      <c r="S2" s="42"/>
    </row>
    <row r="3" spans="1:19" ht="7.5" customHeight="1">
      <c r="A3" s="41"/>
      <c r="B3" s="127"/>
      <c r="C3" s="128"/>
      <c r="D3" s="140" t="s">
        <v>84</v>
      </c>
      <c r="E3" s="141"/>
      <c r="F3" s="141"/>
      <c r="G3" s="142"/>
      <c r="H3" s="87"/>
      <c r="I3" s="89"/>
      <c r="J3" s="41"/>
      <c r="K3" s="41"/>
      <c r="L3" s="42"/>
      <c r="M3" s="42"/>
      <c r="N3" s="42"/>
      <c r="O3" s="42"/>
      <c r="P3" s="41"/>
      <c r="Q3" s="42"/>
      <c r="R3" s="42"/>
      <c r="S3" s="42"/>
    </row>
    <row r="4" spans="1:19" ht="9" customHeight="1">
      <c r="A4" s="41"/>
      <c r="B4" s="127"/>
      <c r="C4" s="128"/>
      <c r="D4" s="143"/>
      <c r="E4" s="144"/>
      <c r="F4" s="144"/>
      <c r="G4" s="145"/>
      <c r="H4" s="87"/>
      <c r="I4" s="89"/>
      <c r="J4" s="41"/>
      <c r="K4" s="41"/>
      <c r="L4" s="42"/>
      <c r="M4" s="42"/>
      <c r="N4" s="41"/>
      <c r="O4" s="41"/>
      <c r="P4" s="41"/>
      <c r="Q4" s="42"/>
      <c r="R4" s="42"/>
      <c r="S4" s="42"/>
    </row>
    <row r="5" spans="1:19" ht="24" customHeight="1" thickBot="1">
      <c r="A5" s="41"/>
      <c r="B5" s="129"/>
      <c r="C5" s="130"/>
      <c r="D5" s="146" t="s">
        <v>85</v>
      </c>
      <c r="E5" s="146"/>
      <c r="F5" s="147" t="s">
        <v>76</v>
      </c>
      <c r="G5" s="148"/>
      <c r="H5" s="88"/>
      <c r="I5" s="89"/>
      <c r="J5" s="41"/>
      <c r="K5" s="41"/>
      <c r="L5" s="42"/>
      <c r="M5" s="42"/>
      <c r="N5" s="41"/>
      <c r="O5" s="42"/>
      <c r="P5" s="41"/>
      <c r="Q5" s="42"/>
      <c r="R5" s="42"/>
      <c r="S5" s="42"/>
    </row>
    <row r="6" spans="1:19" ht="14.4" thickTop="1" thickBot="1">
      <c r="A6" s="44"/>
      <c r="B6" s="84"/>
      <c r="C6" s="85"/>
      <c r="D6" s="85"/>
      <c r="E6" s="85"/>
      <c r="F6" s="85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3"/>
      <c r="S6" s="63"/>
    </row>
    <row r="7" spans="1:19" s="43" customFormat="1" ht="26.25" customHeight="1">
      <c r="A7" s="44"/>
      <c r="B7" s="99" t="s">
        <v>75</v>
      </c>
      <c r="D7" s="40"/>
      <c r="E7" s="40"/>
      <c r="F7" s="92" t="s">
        <v>3</v>
      </c>
      <c r="G7" s="79">
        <f>COUNTA($B12:$B61962)</f>
        <v>21</v>
      </c>
      <c r="H7" s="101">
        <f>H8+H9</f>
        <v>0.61904761904761907</v>
      </c>
      <c r="I7" s="41"/>
      <c r="J7" s="41"/>
      <c r="K7" s="41"/>
      <c r="M7" s="42"/>
      <c r="N7" s="42"/>
      <c r="O7" s="41"/>
      <c r="P7" s="42"/>
      <c r="Q7" s="42"/>
      <c r="R7" s="42"/>
      <c r="S7" s="42"/>
    </row>
    <row r="8" spans="1:19" s="43" customFormat="1" ht="27" customHeight="1">
      <c r="A8" s="131"/>
      <c r="B8" s="131"/>
      <c r="C8" s="131"/>
      <c r="D8" s="131"/>
      <c r="E8" s="67"/>
      <c r="F8" s="93" t="s">
        <v>4</v>
      </c>
      <c r="G8" s="80">
        <f>COUNTA(K12:K61963)</f>
        <v>6</v>
      </c>
      <c r="H8" s="81">
        <f>G8/(COUNTA($B12:$B61963)-COUNTA($P12:$P61963))</f>
        <v>0.2857142857142857</v>
      </c>
      <c r="I8" s="41"/>
      <c r="J8" s="41"/>
      <c r="K8" s="41"/>
      <c r="L8" s="42"/>
      <c r="M8" s="42"/>
      <c r="N8" s="42"/>
      <c r="O8" s="45"/>
      <c r="P8" s="45"/>
      <c r="Q8" s="45"/>
      <c r="R8" s="46"/>
      <c r="S8" s="46"/>
    </row>
    <row r="9" spans="1:19" s="43" customFormat="1" ht="27" customHeight="1" thickBot="1">
      <c r="A9" s="131"/>
      <c r="B9" s="131"/>
      <c r="C9" s="131"/>
      <c r="D9" s="131"/>
      <c r="E9" s="67"/>
      <c r="F9" s="94" t="s">
        <v>5</v>
      </c>
      <c r="G9" s="82">
        <f>COUNTA(L12:L61963)</f>
        <v>7</v>
      </c>
      <c r="H9" s="83">
        <f>G9/COUNTA($B12:$B61963)</f>
        <v>0.33333333333333331</v>
      </c>
      <c r="I9" s="41"/>
      <c r="J9" s="41"/>
      <c r="K9" s="41"/>
      <c r="L9" s="42"/>
      <c r="M9" s="42"/>
      <c r="N9" s="42"/>
      <c r="O9" s="45"/>
      <c r="P9" s="45"/>
      <c r="Q9" s="45"/>
      <c r="R9" s="45"/>
      <c r="S9" s="45"/>
    </row>
    <row r="10" spans="1:19" ht="14.25" customHeight="1">
      <c r="A10" s="133"/>
      <c r="B10" s="133"/>
      <c r="C10" s="132"/>
      <c r="D10" s="132"/>
      <c r="E10" s="68"/>
      <c r="F10" s="68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3"/>
      <c r="S10" s="64"/>
    </row>
    <row r="11" spans="1:19" s="47" customFormat="1" ht="26.25" customHeight="1" thickBot="1">
      <c r="A11" s="95" t="s">
        <v>62</v>
      </c>
      <c r="B11" s="96" t="s">
        <v>6</v>
      </c>
      <c r="C11" s="97" t="s">
        <v>7</v>
      </c>
      <c r="D11" s="97" t="s">
        <v>8</v>
      </c>
      <c r="E11" s="97" t="s">
        <v>11</v>
      </c>
      <c r="F11" s="97" t="s">
        <v>73</v>
      </c>
      <c r="G11" s="97" t="s">
        <v>9</v>
      </c>
      <c r="H11" s="97" t="s">
        <v>10</v>
      </c>
      <c r="I11" s="134" t="s">
        <v>0</v>
      </c>
      <c r="J11" s="135"/>
      <c r="K11" s="97" t="s">
        <v>12</v>
      </c>
      <c r="L11" s="97" t="s">
        <v>13</v>
      </c>
      <c r="M11" s="97" t="s">
        <v>14</v>
      </c>
      <c r="N11" s="97" t="s">
        <v>15</v>
      </c>
      <c r="O11" s="97" t="s">
        <v>16</v>
      </c>
      <c r="P11" s="97" t="s">
        <v>17</v>
      </c>
      <c r="Q11" s="97" t="s">
        <v>18</v>
      </c>
      <c r="R11" s="97" t="s">
        <v>19</v>
      </c>
      <c r="S11" s="98" t="s">
        <v>55</v>
      </c>
    </row>
    <row r="12" spans="1:19" s="52" customFormat="1" ht="46.2">
      <c r="A12" s="69">
        <v>1</v>
      </c>
      <c r="B12" s="48">
        <v>44630</v>
      </c>
      <c r="C12" s="49" t="s">
        <v>67</v>
      </c>
      <c r="D12" s="49" t="s">
        <v>20</v>
      </c>
      <c r="E12" s="49" t="s">
        <v>86</v>
      </c>
      <c r="F12" s="122" t="s">
        <v>126</v>
      </c>
      <c r="G12" s="113" t="s">
        <v>130</v>
      </c>
      <c r="H12" s="122" t="s">
        <v>131</v>
      </c>
      <c r="I12" s="50" t="s">
        <v>102</v>
      </c>
      <c r="J12" s="50">
        <v>3</v>
      </c>
      <c r="K12" s="70">
        <v>44604</v>
      </c>
      <c r="L12" s="71" t="s">
        <v>1</v>
      </c>
      <c r="M12" s="115"/>
      <c r="N12" s="50"/>
      <c r="O12" s="50"/>
      <c r="P12" s="90"/>
      <c r="Q12" s="60"/>
      <c r="R12" s="55" t="s">
        <v>129</v>
      </c>
      <c r="S12" s="51"/>
    </row>
    <row r="13" spans="1:19" s="52" customFormat="1" ht="52.8">
      <c r="A13" s="69">
        <v>2</v>
      </c>
      <c r="B13" s="48">
        <v>44630</v>
      </c>
      <c r="C13" s="49" t="s">
        <v>82</v>
      </c>
      <c r="D13" s="49" t="s">
        <v>21</v>
      </c>
      <c r="E13" s="49" t="s">
        <v>86</v>
      </c>
      <c r="F13" s="122" t="s">
        <v>132</v>
      </c>
      <c r="G13" s="113" t="s">
        <v>133</v>
      </c>
      <c r="H13" s="122" t="s">
        <v>125</v>
      </c>
      <c r="I13" s="50" t="s">
        <v>103</v>
      </c>
      <c r="J13" s="50">
        <v>3</v>
      </c>
      <c r="K13" s="70">
        <v>44604</v>
      </c>
      <c r="L13" s="71" t="s">
        <v>1</v>
      </c>
      <c r="M13" s="115"/>
      <c r="N13" s="50"/>
      <c r="O13" s="50"/>
      <c r="P13" s="90"/>
      <c r="Q13" s="60"/>
      <c r="R13" s="55"/>
      <c r="S13" s="51"/>
    </row>
    <row r="14" spans="1:19" s="52" customFormat="1" ht="39.6">
      <c r="A14" s="69">
        <v>3</v>
      </c>
      <c r="B14" s="48">
        <v>44630</v>
      </c>
      <c r="C14" s="49" t="s">
        <v>82</v>
      </c>
      <c r="D14" s="49" t="s">
        <v>21</v>
      </c>
      <c r="E14" s="49" t="s">
        <v>86</v>
      </c>
      <c r="F14" s="122" t="s">
        <v>132</v>
      </c>
      <c r="G14" s="113" t="s">
        <v>169</v>
      </c>
      <c r="H14" s="122" t="s">
        <v>125</v>
      </c>
      <c r="I14" s="50"/>
      <c r="J14" s="50"/>
      <c r="K14" s="70">
        <v>44604</v>
      </c>
      <c r="L14" s="71" t="s">
        <v>1</v>
      </c>
      <c r="M14" s="115"/>
      <c r="N14" s="50"/>
      <c r="O14" s="50"/>
      <c r="P14" s="90"/>
      <c r="Q14" s="60"/>
      <c r="R14" s="55"/>
      <c r="S14" s="51"/>
    </row>
    <row r="15" spans="1:19" s="52" customFormat="1" ht="26.4">
      <c r="A15" s="69">
        <v>4</v>
      </c>
      <c r="B15" s="48">
        <v>44630</v>
      </c>
      <c r="C15" s="49" t="s">
        <v>82</v>
      </c>
      <c r="D15" s="49" t="s">
        <v>21</v>
      </c>
      <c r="E15" s="49" t="s">
        <v>86</v>
      </c>
      <c r="F15" s="122" t="s">
        <v>134</v>
      </c>
      <c r="G15" s="113" t="s">
        <v>135</v>
      </c>
      <c r="H15" s="122" t="s">
        <v>136</v>
      </c>
      <c r="I15" s="50" t="s">
        <v>105</v>
      </c>
      <c r="J15" s="50">
        <v>2</v>
      </c>
      <c r="K15" s="70">
        <v>44604</v>
      </c>
      <c r="L15" s="71" t="s">
        <v>1</v>
      </c>
      <c r="M15" s="115"/>
      <c r="N15" s="50"/>
      <c r="O15" s="50"/>
      <c r="P15" s="90"/>
      <c r="Q15" s="60"/>
      <c r="R15" s="55"/>
      <c r="S15" s="51"/>
    </row>
    <row r="16" spans="1:19" s="52" customFormat="1" ht="26.4">
      <c r="A16" s="69">
        <v>5</v>
      </c>
      <c r="B16" s="48">
        <v>44630</v>
      </c>
      <c r="C16" s="49" t="s">
        <v>82</v>
      </c>
      <c r="D16" s="49" t="s">
        <v>20</v>
      </c>
      <c r="E16" s="49" t="s">
        <v>86</v>
      </c>
      <c r="F16" s="122" t="s">
        <v>134</v>
      </c>
      <c r="G16" s="113" t="s">
        <v>137</v>
      </c>
      <c r="H16" s="122" t="s">
        <v>136</v>
      </c>
      <c r="I16" s="50" t="s">
        <v>105</v>
      </c>
      <c r="J16" s="50">
        <v>6</v>
      </c>
      <c r="K16" s="70">
        <v>44604</v>
      </c>
      <c r="L16" s="71" t="s">
        <v>1</v>
      </c>
      <c r="M16" s="115"/>
      <c r="N16" s="50"/>
      <c r="O16" s="50"/>
      <c r="P16" s="90"/>
      <c r="Q16" s="60"/>
      <c r="R16" s="55"/>
      <c r="S16" s="51"/>
    </row>
    <row r="17" spans="1:19" s="52" customFormat="1" ht="26.4">
      <c r="A17" s="69">
        <v>6</v>
      </c>
      <c r="B17" s="48">
        <v>44630</v>
      </c>
      <c r="C17" s="49" t="s">
        <v>82</v>
      </c>
      <c r="D17" s="49" t="s">
        <v>21</v>
      </c>
      <c r="E17" s="49" t="s">
        <v>86</v>
      </c>
      <c r="F17" s="122" t="s">
        <v>138</v>
      </c>
      <c r="G17" s="113" t="s">
        <v>139</v>
      </c>
      <c r="H17" s="122" t="s">
        <v>140</v>
      </c>
      <c r="I17" s="50" t="s">
        <v>106</v>
      </c>
      <c r="J17" s="50">
        <v>3</v>
      </c>
      <c r="K17" s="70"/>
      <c r="L17" s="71" t="s">
        <v>1</v>
      </c>
      <c r="M17" s="115"/>
      <c r="N17" s="50"/>
      <c r="O17" s="50"/>
      <c r="P17" s="90"/>
      <c r="Q17" s="60"/>
      <c r="R17" s="55"/>
      <c r="S17" s="51"/>
    </row>
    <row r="18" spans="1:19" s="52" customFormat="1" ht="39.6">
      <c r="A18" s="69">
        <v>7</v>
      </c>
      <c r="B18" s="48">
        <v>44630</v>
      </c>
      <c r="C18" s="49" t="s">
        <v>82</v>
      </c>
      <c r="D18" s="49" t="s">
        <v>21</v>
      </c>
      <c r="E18" s="49" t="s">
        <v>86</v>
      </c>
      <c r="F18" s="122" t="s">
        <v>138</v>
      </c>
      <c r="G18" s="113" t="s">
        <v>141</v>
      </c>
      <c r="H18" s="122" t="s">
        <v>140</v>
      </c>
      <c r="I18" s="50" t="s">
        <v>106</v>
      </c>
      <c r="J18" s="50">
        <v>2</v>
      </c>
      <c r="K18" s="70">
        <v>44604</v>
      </c>
      <c r="L18" s="71" t="s">
        <v>1</v>
      </c>
      <c r="M18" s="115"/>
      <c r="N18" s="50"/>
      <c r="O18" s="50"/>
      <c r="P18" s="90"/>
      <c r="Q18" s="60"/>
      <c r="R18" s="55"/>
      <c r="S18" s="51"/>
    </row>
    <row r="19" spans="1:19" s="52" customFormat="1" ht="39.6">
      <c r="A19" s="69">
        <v>8</v>
      </c>
      <c r="B19" s="48">
        <v>44630</v>
      </c>
      <c r="C19" s="49" t="s">
        <v>82</v>
      </c>
      <c r="D19" s="49" t="s">
        <v>25</v>
      </c>
      <c r="E19" s="49" t="s">
        <v>86</v>
      </c>
      <c r="F19" s="122" t="s">
        <v>142</v>
      </c>
      <c r="G19" s="113" t="s">
        <v>143</v>
      </c>
      <c r="H19" s="122" t="s">
        <v>144</v>
      </c>
      <c r="I19" s="50" t="s">
        <v>107</v>
      </c>
      <c r="J19" s="50">
        <v>5</v>
      </c>
      <c r="K19" s="70"/>
      <c r="L19" s="71"/>
      <c r="M19" s="115"/>
      <c r="N19" s="50"/>
      <c r="O19" s="50"/>
      <c r="P19" s="90"/>
      <c r="Q19" s="60"/>
      <c r="R19" s="55"/>
      <c r="S19" s="51"/>
    </row>
    <row r="20" spans="1:19" s="52" customFormat="1" ht="26.4">
      <c r="A20" s="69">
        <v>9</v>
      </c>
      <c r="B20" s="48">
        <v>44630</v>
      </c>
      <c r="C20" s="49" t="s">
        <v>82</v>
      </c>
      <c r="D20" s="49" t="s">
        <v>21</v>
      </c>
      <c r="E20" s="49" t="s">
        <v>86</v>
      </c>
      <c r="F20" s="122" t="s">
        <v>145</v>
      </c>
      <c r="G20" s="113" t="s">
        <v>146</v>
      </c>
      <c r="H20" s="122" t="s">
        <v>147</v>
      </c>
      <c r="I20" s="50" t="s">
        <v>108</v>
      </c>
      <c r="J20" s="50">
        <v>1</v>
      </c>
      <c r="K20" s="70"/>
      <c r="L20" s="71"/>
      <c r="M20" s="115"/>
      <c r="N20" s="50"/>
      <c r="O20" s="50"/>
      <c r="P20" s="90"/>
      <c r="Q20" s="60"/>
      <c r="R20" s="55"/>
      <c r="S20" s="51"/>
    </row>
    <row r="21" spans="1:19" s="52" customFormat="1" ht="26.4">
      <c r="A21" s="69">
        <v>10</v>
      </c>
      <c r="B21" s="48">
        <v>44630</v>
      </c>
      <c r="C21" s="49" t="s">
        <v>82</v>
      </c>
      <c r="D21" s="49" t="s">
        <v>21</v>
      </c>
      <c r="E21" s="49" t="s">
        <v>86</v>
      </c>
      <c r="F21" s="122" t="s">
        <v>145</v>
      </c>
      <c r="G21" s="113" t="s">
        <v>148</v>
      </c>
      <c r="H21" s="122" t="s">
        <v>128</v>
      </c>
      <c r="I21" s="50" t="s">
        <v>108</v>
      </c>
      <c r="J21" s="50">
        <v>2</v>
      </c>
      <c r="K21" s="70"/>
      <c r="L21" s="71"/>
      <c r="M21" s="115"/>
      <c r="N21" s="50"/>
      <c r="O21" s="50"/>
      <c r="P21" s="90"/>
      <c r="Q21" s="60"/>
      <c r="R21" s="55"/>
      <c r="S21" s="51"/>
    </row>
    <row r="22" spans="1:19" s="52" customFormat="1" ht="39.6">
      <c r="A22" s="69">
        <v>11</v>
      </c>
      <c r="B22" s="48">
        <v>44630</v>
      </c>
      <c r="C22" s="49" t="s">
        <v>82</v>
      </c>
      <c r="D22" s="49" t="s">
        <v>20</v>
      </c>
      <c r="E22" s="49" t="s">
        <v>86</v>
      </c>
      <c r="F22" s="122" t="s">
        <v>145</v>
      </c>
      <c r="G22" s="113" t="s">
        <v>149</v>
      </c>
      <c r="H22" s="122" t="s">
        <v>128</v>
      </c>
      <c r="I22" s="50" t="s">
        <v>108</v>
      </c>
      <c r="J22" s="50">
        <v>3</v>
      </c>
      <c r="K22" s="70"/>
      <c r="L22" s="71"/>
      <c r="M22" s="115"/>
      <c r="N22" s="50"/>
      <c r="O22" s="50"/>
      <c r="P22" s="90"/>
      <c r="Q22" s="60"/>
      <c r="R22" s="55"/>
      <c r="S22" s="51"/>
    </row>
    <row r="23" spans="1:19" s="52" customFormat="1" ht="52.8">
      <c r="A23" s="69">
        <v>12</v>
      </c>
      <c r="B23" s="48">
        <v>44630</v>
      </c>
      <c r="C23" s="49" t="s">
        <v>82</v>
      </c>
      <c r="D23" s="49" t="s">
        <v>20</v>
      </c>
      <c r="E23" s="49" t="s">
        <v>86</v>
      </c>
      <c r="F23" s="122" t="s">
        <v>145</v>
      </c>
      <c r="G23" s="113" t="s">
        <v>150</v>
      </c>
      <c r="H23" s="122" t="s">
        <v>128</v>
      </c>
      <c r="I23" s="50" t="s">
        <v>108</v>
      </c>
      <c r="J23" s="50">
        <v>3</v>
      </c>
      <c r="K23" s="70"/>
      <c r="L23" s="71"/>
      <c r="M23" s="115"/>
      <c r="N23" s="50"/>
      <c r="O23" s="50"/>
      <c r="P23" s="90"/>
      <c r="Q23" s="60"/>
      <c r="R23" s="55"/>
      <c r="S23" s="51"/>
    </row>
    <row r="24" spans="1:19" s="52" customFormat="1" ht="52.8">
      <c r="A24" s="69">
        <v>13</v>
      </c>
      <c r="B24" s="48">
        <v>44630</v>
      </c>
      <c r="C24" s="49" t="s">
        <v>82</v>
      </c>
      <c r="D24" s="49" t="s">
        <v>20</v>
      </c>
      <c r="E24" s="49" t="s">
        <v>86</v>
      </c>
      <c r="F24" s="122" t="s">
        <v>145</v>
      </c>
      <c r="G24" s="113" t="s">
        <v>151</v>
      </c>
      <c r="H24" s="122" t="s">
        <v>152</v>
      </c>
      <c r="I24" s="50" t="s">
        <v>108</v>
      </c>
      <c r="J24" s="50">
        <v>9</v>
      </c>
      <c r="K24" s="70"/>
      <c r="L24" s="71"/>
      <c r="M24" s="115"/>
      <c r="N24" s="50"/>
      <c r="O24" s="50"/>
      <c r="P24" s="90"/>
      <c r="Q24" s="60"/>
      <c r="R24" s="55"/>
      <c r="S24" s="51"/>
    </row>
    <row r="25" spans="1:19" s="52" customFormat="1" ht="26.4">
      <c r="A25" s="69">
        <v>14</v>
      </c>
      <c r="B25" s="48">
        <v>44630</v>
      </c>
      <c r="C25" s="49" t="s">
        <v>82</v>
      </c>
      <c r="D25" s="49" t="s">
        <v>20</v>
      </c>
      <c r="E25" s="49" t="s">
        <v>87</v>
      </c>
      <c r="F25" s="122" t="s">
        <v>127</v>
      </c>
      <c r="G25" s="113" t="s">
        <v>153</v>
      </c>
      <c r="H25" s="122" t="s">
        <v>128</v>
      </c>
      <c r="I25" s="50" t="s">
        <v>109</v>
      </c>
      <c r="J25" s="50">
        <v>2</v>
      </c>
      <c r="K25" s="70"/>
      <c r="L25" s="71"/>
      <c r="M25" s="115"/>
      <c r="N25" s="50"/>
      <c r="O25" s="50"/>
      <c r="P25" s="90"/>
      <c r="Q25" s="60"/>
      <c r="R25" s="55"/>
      <c r="S25" s="51"/>
    </row>
    <row r="26" spans="1:19" s="52" customFormat="1" ht="26.4">
      <c r="A26" s="69">
        <v>15</v>
      </c>
      <c r="B26" s="48">
        <v>44630</v>
      </c>
      <c r="C26" s="49" t="s">
        <v>82</v>
      </c>
      <c r="D26" s="49" t="s">
        <v>20</v>
      </c>
      <c r="E26" s="49" t="s">
        <v>87</v>
      </c>
      <c r="F26" s="122" t="s">
        <v>127</v>
      </c>
      <c r="G26" s="113" t="s">
        <v>154</v>
      </c>
      <c r="H26" s="122" t="s">
        <v>128</v>
      </c>
      <c r="I26" s="50" t="s">
        <v>109</v>
      </c>
      <c r="J26" s="50">
        <v>3</v>
      </c>
      <c r="K26" s="70"/>
      <c r="L26" s="71"/>
      <c r="M26" s="115"/>
      <c r="N26" s="50"/>
      <c r="O26" s="50"/>
      <c r="P26" s="90"/>
      <c r="Q26" s="60"/>
      <c r="R26" s="55"/>
      <c r="S26" s="51"/>
    </row>
    <row r="27" spans="1:19" s="52" customFormat="1" ht="52.8">
      <c r="A27" s="69">
        <v>16</v>
      </c>
      <c r="B27" s="48">
        <v>44630</v>
      </c>
      <c r="C27" s="49" t="s">
        <v>82</v>
      </c>
      <c r="D27" s="49" t="s">
        <v>20</v>
      </c>
      <c r="E27" s="49" t="s">
        <v>87</v>
      </c>
      <c r="F27" s="122" t="s">
        <v>155</v>
      </c>
      <c r="G27" s="113" t="s">
        <v>156</v>
      </c>
      <c r="H27" s="122" t="s">
        <v>157</v>
      </c>
      <c r="I27" s="50" t="s">
        <v>110</v>
      </c>
      <c r="J27" s="50">
        <v>1</v>
      </c>
      <c r="K27" s="70"/>
      <c r="L27" s="71"/>
      <c r="M27" s="115"/>
      <c r="N27" s="50"/>
      <c r="O27" s="50"/>
      <c r="P27" s="90"/>
      <c r="Q27" s="60"/>
      <c r="R27" s="55"/>
      <c r="S27" s="51"/>
    </row>
    <row r="28" spans="1:19" s="52" customFormat="1" ht="52.8">
      <c r="A28" s="69">
        <v>17</v>
      </c>
      <c r="B28" s="48">
        <v>44630</v>
      </c>
      <c r="C28" s="49" t="s">
        <v>82</v>
      </c>
      <c r="D28" s="49" t="s">
        <v>20</v>
      </c>
      <c r="E28" s="49" t="s">
        <v>87</v>
      </c>
      <c r="F28" s="122" t="s">
        <v>158</v>
      </c>
      <c r="G28" s="113" t="s">
        <v>159</v>
      </c>
      <c r="H28" s="122" t="s">
        <v>160</v>
      </c>
      <c r="I28" s="50" t="s">
        <v>111</v>
      </c>
      <c r="J28" s="50">
        <v>6</v>
      </c>
      <c r="K28" s="70"/>
      <c r="L28" s="71"/>
      <c r="M28" s="115"/>
      <c r="N28" s="50"/>
      <c r="O28" s="50"/>
      <c r="P28" s="90"/>
      <c r="Q28" s="60"/>
      <c r="R28" s="55"/>
      <c r="S28" s="51"/>
    </row>
    <row r="29" spans="1:19" s="52" customFormat="1" ht="39.6">
      <c r="A29" s="69">
        <v>18</v>
      </c>
      <c r="B29" s="48">
        <v>44630</v>
      </c>
      <c r="C29" s="49" t="s">
        <v>82</v>
      </c>
      <c r="D29" s="49" t="s">
        <v>20</v>
      </c>
      <c r="E29" s="49" t="s">
        <v>87</v>
      </c>
      <c r="F29" s="122" t="s">
        <v>158</v>
      </c>
      <c r="G29" s="113" t="s">
        <v>161</v>
      </c>
      <c r="H29" s="122" t="s">
        <v>160</v>
      </c>
      <c r="I29" s="50" t="s">
        <v>111</v>
      </c>
      <c r="J29" s="50">
        <v>7</v>
      </c>
      <c r="K29" s="70"/>
      <c r="L29" s="71"/>
      <c r="M29" s="115"/>
      <c r="N29" s="50"/>
      <c r="O29" s="50"/>
      <c r="P29" s="90"/>
      <c r="Q29" s="60"/>
      <c r="R29" s="55"/>
      <c r="S29" s="51"/>
    </row>
    <row r="30" spans="1:19" s="52" customFormat="1" ht="26.4">
      <c r="A30" s="69">
        <v>19</v>
      </c>
      <c r="B30" s="48">
        <v>44630</v>
      </c>
      <c r="C30" s="49" t="s">
        <v>82</v>
      </c>
      <c r="D30" s="49" t="s">
        <v>20</v>
      </c>
      <c r="E30" s="49" t="s">
        <v>87</v>
      </c>
      <c r="F30" s="122" t="s">
        <v>162</v>
      </c>
      <c r="G30" s="113" t="s">
        <v>163</v>
      </c>
      <c r="H30" s="122" t="s">
        <v>164</v>
      </c>
      <c r="I30" s="50" t="s">
        <v>112</v>
      </c>
      <c r="J30" s="50">
        <v>2</v>
      </c>
      <c r="K30" s="70"/>
      <c r="L30" s="71"/>
      <c r="M30" s="115"/>
      <c r="N30" s="50"/>
      <c r="O30" s="50"/>
      <c r="P30" s="90"/>
      <c r="Q30" s="60"/>
      <c r="R30" s="55"/>
      <c r="S30" s="51"/>
    </row>
    <row r="31" spans="1:19" s="52" customFormat="1" ht="39.6">
      <c r="A31" s="69">
        <v>20</v>
      </c>
      <c r="B31" s="48">
        <v>44630</v>
      </c>
      <c r="C31" s="49" t="s">
        <v>82</v>
      </c>
      <c r="D31" s="49" t="s">
        <v>20</v>
      </c>
      <c r="E31" s="49" t="s">
        <v>87</v>
      </c>
      <c r="F31" s="122" t="s">
        <v>165</v>
      </c>
      <c r="G31" s="113" t="s">
        <v>166</v>
      </c>
      <c r="H31" s="122" t="s">
        <v>167</v>
      </c>
      <c r="I31" s="50" t="s">
        <v>113</v>
      </c>
      <c r="J31" s="50">
        <v>7</v>
      </c>
      <c r="K31" s="70"/>
      <c r="L31" s="71"/>
      <c r="M31" s="115"/>
      <c r="N31" s="50"/>
      <c r="O31" s="53"/>
      <c r="P31" s="90"/>
      <c r="Q31" s="61"/>
      <c r="R31" s="55"/>
      <c r="S31" s="51"/>
    </row>
    <row r="32" spans="1:19" s="52" customFormat="1" ht="52.8">
      <c r="A32" s="69">
        <v>21</v>
      </c>
      <c r="B32" s="48">
        <v>44630</v>
      </c>
      <c r="C32" s="49" t="s">
        <v>82</v>
      </c>
      <c r="D32" s="49" t="s">
        <v>20</v>
      </c>
      <c r="E32" s="49" t="s">
        <v>87</v>
      </c>
      <c r="F32" s="122" t="s">
        <v>145</v>
      </c>
      <c r="G32" s="113" t="s">
        <v>151</v>
      </c>
      <c r="H32" s="123" t="s">
        <v>168</v>
      </c>
      <c r="I32" s="50" t="s">
        <v>114</v>
      </c>
      <c r="J32" s="50">
        <v>2</v>
      </c>
      <c r="K32" s="75"/>
      <c r="L32" s="76"/>
      <c r="M32" s="115"/>
      <c r="N32" s="50"/>
      <c r="O32" s="100"/>
      <c r="P32" s="90"/>
      <c r="Q32" s="61"/>
      <c r="R32" s="55"/>
      <c r="S32" s="51"/>
    </row>
    <row r="33" spans="1:19" s="52" customFormat="1">
      <c r="A33" s="69">
        <v>20</v>
      </c>
      <c r="B33" s="48"/>
      <c r="C33" s="49"/>
      <c r="D33" s="49"/>
      <c r="E33" s="49"/>
      <c r="F33" s="122"/>
      <c r="G33" s="117"/>
      <c r="H33" s="122"/>
      <c r="I33" s="50"/>
      <c r="J33" s="50"/>
      <c r="K33" s="70"/>
      <c r="L33" s="71"/>
      <c r="M33" s="115"/>
      <c r="N33" s="50"/>
      <c r="O33" s="53"/>
      <c r="P33" s="54"/>
      <c r="Q33" s="61"/>
      <c r="R33" s="55"/>
      <c r="S33" s="51"/>
    </row>
    <row r="34" spans="1:19" s="52" customFormat="1">
      <c r="A34" s="69">
        <v>21</v>
      </c>
      <c r="B34" s="72"/>
      <c r="C34" s="73"/>
      <c r="D34" s="73"/>
      <c r="E34" s="49"/>
      <c r="F34" s="123"/>
      <c r="G34" s="118"/>
      <c r="H34" s="124"/>
      <c r="I34" s="102"/>
      <c r="J34" s="102"/>
      <c r="K34" s="75"/>
      <c r="L34" s="76"/>
      <c r="M34" s="115"/>
      <c r="N34" s="50"/>
      <c r="O34" s="53"/>
      <c r="P34" s="54"/>
      <c r="Q34" s="61"/>
      <c r="R34" s="55"/>
      <c r="S34" s="51"/>
    </row>
    <row r="35" spans="1:19" s="52" customFormat="1">
      <c r="A35" s="69">
        <v>22</v>
      </c>
      <c r="B35" s="72"/>
      <c r="C35" s="73"/>
      <c r="D35" s="73"/>
      <c r="E35" s="49"/>
      <c r="F35" s="123"/>
      <c r="G35" s="118"/>
      <c r="H35" s="124"/>
      <c r="I35" s="102"/>
      <c r="J35" s="102"/>
      <c r="K35" s="75"/>
      <c r="L35" s="76"/>
      <c r="M35" s="115"/>
      <c r="N35" s="50"/>
      <c r="O35" s="53"/>
      <c r="P35" s="54"/>
      <c r="Q35" s="61"/>
      <c r="R35" s="55"/>
      <c r="S35" s="51"/>
    </row>
    <row r="36" spans="1:19" s="52" customFormat="1">
      <c r="A36" s="69">
        <v>23</v>
      </c>
      <c r="B36" s="72"/>
      <c r="C36" s="73"/>
      <c r="D36" s="73"/>
      <c r="E36" s="49"/>
      <c r="F36" s="116"/>
      <c r="G36" s="118"/>
      <c r="H36" s="124"/>
      <c r="I36" s="102"/>
      <c r="J36" s="102"/>
      <c r="K36" s="75"/>
      <c r="L36" s="76"/>
      <c r="M36" s="115"/>
      <c r="N36" s="50"/>
      <c r="O36" s="53"/>
      <c r="P36" s="54"/>
      <c r="Q36" s="61"/>
      <c r="R36" s="55"/>
      <c r="S36" s="51"/>
    </row>
    <row r="37" spans="1:19" s="52" customFormat="1">
      <c r="A37" s="69">
        <v>24</v>
      </c>
      <c r="B37" s="72"/>
      <c r="C37" s="73"/>
      <c r="D37" s="73"/>
      <c r="E37" s="49"/>
      <c r="F37" s="116"/>
      <c r="G37" s="118"/>
      <c r="H37" s="124"/>
      <c r="I37" s="102"/>
      <c r="J37" s="102"/>
      <c r="K37" s="75"/>
      <c r="L37" s="76"/>
      <c r="M37" s="115"/>
      <c r="N37" s="50"/>
      <c r="O37" s="53"/>
      <c r="P37" s="54"/>
      <c r="Q37" s="61"/>
      <c r="R37" s="55"/>
      <c r="S37" s="51"/>
    </row>
    <row r="38" spans="1:19" s="52" customFormat="1">
      <c r="A38" s="69">
        <v>25</v>
      </c>
      <c r="B38" s="72"/>
      <c r="C38" s="73"/>
      <c r="D38" s="73"/>
      <c r="E38" s="49"/>
      <c r="F38" s="116"/>
      <c r="G38" s="118"/>
      <c r="H38" s="119"/>
      <c r="I38" s="102"/>
      <c r="J38" s="102"/>
      <c r="K38" s="75"/>
      <c r="L38" s="76"/>
      <c r="M38" s="115"/>
      <c r="N38" s="50"/>
      <c r="O38" s="53"/>
      <c r="P38" s="54"/>
      <c r="Q38" s="61"/>
      <c r="R38" s="55"/>
      <c r="S38" s="51"/>
    </row>
    <row r="39" spans="1:19" s="52" customFormat="1">
      <c r="A39" s="69">
        <v>26</v>
      </c>
      <c r="B39" s="72"/>
      <c r="C39" s="73"/>
      <c r="D39" s="73"/>
      <c r="E39" s="49"/>
      <c r="F39" s="116"/>
      <c r="G39" s="118"/>
      <c r="H39" s="119"/>
      <c r="I39" s="102"/>
      <c r="J39" s="102"/>
      <c r="K39" s="75"/>
      <c r="L39" s="76"/>
      <c r="M39" s="115"/>
      <c r="N39" s="50"/>
      <c r="O39" s="53"/>
      <c r="P39" s="54"/>
      <c r="Q39" s="61"/>
      <c r="R39" s="55"/>
      <c r="S39" s="51"/>
    </row>
    <row r="40" spans="1:19" s="52" customFormat="1">
      <c r="A40" s="69">
        <v>27</v>
      </c>
      <c r="B40" s="72"/>
      <c r="C40" s="73"/>
      <c r="D40" s="73"/>
      <c r="E40" s="49"/>
      <c r="F40" s="116"/>
      <c r="G40" s="118"/>
      <c r="H40" s="119"/>
      <c r="I40" s="102"/>
      <c r="J40" s="102"/>
      <c r="K40" s="75"/>
      <c r="L40" s="76"/>
      <c r="M40" s="115"/>
      <c r="N40" s="50"/>
      <c r="O40" s="53"/>
      <c r="P40" s="54"/>
      <c r="Q40" s="61"/>
      <c r="R40" s="55"/>
      <c r="S40" s="51"/>
    </row>
    <row r="41" spans="1:19" s="52" customFormat="1">
      <c r="A41" s="69">
        <v>28</v>
      </c>
      <c r="B41" s="72"/>
      <c r="C41" s="73"/>
      <c r="D41" s="73"/>
      <c r="E41" s="49"/>
      <c r="F41" s="116"/>
      <c r="G41" s="118"/>
      <c r="H41" s="119"/>
      <c r="I41" s="102"/>
      <c r="J41" s="102"/>
      <c r="K41" s="75"/>
      <c r="L41" s="76"/>
      <c r="M41" s="115"/>
      <c r="N41" s="50"/>
      <c r="O41" s="53"/>
      <c r="P41" s="54"/>
      <c r="Q41" s="61"/>
      <c r="R41" s="55"/>
      <c r="S41" s="51"/>
    </row>
    <row r="42" spans="1:19" s="52" customFormat="1">
      <c r="A42" s="69">
        <v>29</v>
      </c>
      <c r="B42" s="72"/>
      <c r="C42" s="73"/>
      <c r="D42" s="73"/>
      <c r="E42" s="49"/>
      <c r="F42" s="116"/>
      <c r="G42" s="118"/>
      <c r="H42" s="119"/>
      <c r="I42" s="102"/>
      <c r="J42" s="102"/>
      <c r="K42" s="75"/>
      <c r="L42" s="76"/>
      <c r="M42" s="115"/>
      <c r="N42" s="50"/>
      <c r="O42" s="53"/>
      <c r="P42" s="54"/>
      <c r="Q42" s="61"/>
      <c r="R42" s="55"/>
      <c r="S42" s="51"/>
    </row>
    <row r="43" spans="1:19" s="52" customFormat="1">
      <c r="A43" s="69">
        <v>30</v>
      </c>
      <c r="B43" s="72"/>
      <c r="C43" s="73"/>
      <c r="D43" s="73"/>
      <c r="E43" s="49"/>
      <c r="F43" s="116"/>
      <c r="G43" s="118"/>
      <c r="H43" s="119"/>
      <c r="I43" s="120"/>
      <c r="J43" s="102"/>
      <c r="K43" s="75"/>
      <c r="L43" s="76"/>
      <c r="M43" s="115"/>
      <c r="N43" s="50"/>
      <c r="O43" s="53"/>
      <c r="P43" s="54"/>
      <c r="Q43" s="61"/>
      <c r="R43" s="55"/>
      <c r="S43" s="51"/>
    </row>
    <row r="44" spans="1:19" s="52" customFormat="1">
      <c r="A44" s="69">
        <v>31</v>
      </c>
      <c r="B44" s="72"/>
      <c r="C44" s="73"/>
      <c r="D44" s="73"/>
      <c r="E44" s="49"/>
      <c r="F44" s="116"/>
      <c r="G44" s="118"/>
      <c r="H44" s="119"/>
      <c r="I44" s="102"/>
      <c r="J44" s="102"/>
      <c r="K44" s="75"/>
      <c r="L44" s="76"/>
      <c r="M44" s="115"/>
      <c r="N44" s="50"/>
      <c r="O44" s="53"/>
      <c r="P44" s="54"/>
      <c r="Q44" s="61"/>
      <c r="R44" s="55"/>
      <c r="S44" s="51"/>
    </row>
    <row r="45" spans="1:19" s="52" customFormat="1">
      <c r="A45" s="69">
        <v>32</v>
      </c>
      <c r="B45" s="72"/>
      <c r="C45" s="73"/>
      <c r="D45" s="73"/>
      <c r="E45" s="49"/>
      <c r="F45" s="116"/>
      <c r="G45" s="118"/>
      <c r="H45" s="119"/>
      <c r="I45" s="102"/>
      <c r="J45" s="102"/>
      <c r="K45" s="75"/>
      <c r="L45" s="76"/>
      <c r="M45" s="115"/>
      <c r="N45" s="50"/>
      <c r="O45" s="53"/>
      <c r="P45" s="54"/>
      <c r="Q45" s="61"/>
      <c r="R45" s="55"/>
      <c r="S45" s="51"/>
    </row>
    <row r="46" spans="1:19" s="52" customFormat="1">
      <c r="A46" s="69">
        <v>33</v>
      </c>
      <c r="B46" s="72"/>
      <c r="C46" s="73"/>
      <c r="D46" s="73"/>
      <c r="E46" s="49"/>
      <c r="F46" s="116"/>
      <c r="G46" s="118"/>
      <c r="H46" s="119"/>
      <c r="I46" s="102"/>
      <c r="J46" s="102"/>
      <c r="K46" s="75"/>
      <c r="L46" s="76"/>
      <c r="M46" s="115"/>
      <c r="N46" s="50"/>
      <c r="O46" s="53"/>
      <c r="P46" s="54"/>
      <c r="Q46" s="61"/>
      <c r="R46" s="55"/>
      <c r="S46" s="51"/>
    </row>
    <row r="47" spans="1:19" s="52" customFormat="1">
      <c r="A47" s="69">
        <v>34</v>
      </c>
      <c r="B47" s="72"/>
      <c r="C47" s="73"/>
      <c r="D47" s="73"/>
      <c r="E47" s="49"/>
      <c r="F47" s="116"/>
      <c r="G47" s="118"/>
      <c r="H47" s="119"/>
      <c r="I47" s="102"/>
      <c r="J47" s="102"/>
      <c r="K47" s="75"/>
      <c r="L47" s="76"/>
      <c r="M47" s="115"/>
      <c r="N47" s="50"/>
      <c r="O47" s="53"/>
      <c r="P47" s="54"/>
      <c r="Q47" s="61"/>
      <c r="R47" s="55"/>
      <c r="S47" s="51"/>
    </row>
    <row r="48" spans="1:19" s="52" customFormat="1">
      <c r="A48" s="69"/>
      <c r="B48" s="72"/>
      <c r="C48" s="73"/>
      <c r="D48" s="73"/>
      <c r="E48" s="49"/>
      <c r="F48" s="74"/>
      <c r="G48" s="77"/>
      <c r="H48" s="78"/>
      <c r="I48" s="102"/>
      <c r="J48" s="102"/>
      <c r="K48" s="75"/>
      <c r="L48" s="76"/>
      <c r="M48" s="115"/>
      <c r="N48" s="50"/>
      <c r="O48" s="53"/>
      <c r="P48" s="54"/>
      <c r="Q48" s="61"/>
      <c r="R48" s="55"/>
      <c r="S48" s="51"/>
    </row>
    <row r="49" spans="1:19" s="52" customFormat="1">
      <c r="A49" s="69"/>
      <c r="B49" s="72"/>
      <c r="C49" s="73"/>
      <c r="D49" s="73"/>
      <c r="E49" s="49"/>
      <c r="F49" s="74"/>
      <c r="G49" s="77"/>
      <c r="H49" s="78"/>
      <c r="I49" s="102"/>
      <c r="J49" s="102"/>
      <c r="K49" s="75"/>
      <c r="L49" s="76"/>
      <c r="M49" s="115"/>
      <c r="N49" s="50"/>
      <c r="O49" s="53"/>
      <c r="P49" s="54"/>
      <c r="Q49" s="61"/>
      <c r="R49" s="55"/>
      <c r="S49" s="51"/>
    </row>
    <row r="50" spans="1:19" s="52" customFormat="1" ht="18.600000000000001" customHeight="1">
      <c r="A50" s="69"/>
      <c r="B50" s="72"/>
      <c r="C50" s="73"/>
      <c r="D50" s="73"/>
      <c r="E50" s="49"/>
      <c r="F50" s="74"/>
      <c r="G50" s="77"/>
      <c r="H50" s="78"/>
      <c r="I50" s="102"/>
      <c r="J50" s="102"/>
      <c r="K50" s="75"/>
      <c r="L50" s="76"/>
      <c r="M50" s="115"/>
      <c r="N50" s="50"/>
      <c r="O50" s="53"/>
      <c r="P50" s="54"/>
      <c r="Q50" s="61"/>
      <c r="R50" s="55"/>
      <c r="S50" s="51"/>
    </row>
    <row r="51" spans="1:19" s="52" customFormat="1" ht="18.600000000000001" customHeight="1">
      <c r="A51" s="69"/>
      <c r="B51" s="72"/>
      <c r="C51" s="73"/>
      <c r="D51" s="73"/>
      <c r="E51" s="49"/>
      <c r="F51" s="74"/>
      <c r="G51" s="77"/>
      <c r="H51" s="78"/>
      <c r="I51" s="102"/>
      <c r="J51" s="102"/>
      <c r="K51" s="75"/>
      <c r="L51" s="76"/>
      <c r="M51" s="115"/>
      <c r="N51" s="50"/>
      <c r="O51" s="53"/>
      <c r="P51" s="54"/>
      <c r="Q51" s="61"/>
      <c r="R51" s="55"/>
      <c r="S51" s="51"/>
    </row>
    <row r="52" spans="1:19" s="52" customFormat="1" ht="18.600000000000001" customHeight="1">
      <c r="A52" s="69"/>
      <c r="B52" s="72"/>
      <c r="C52" s="73"/>
      <c r="D52" s="73"/>
      <c r="E52" s="49"/>
      <c r="F52" s="74"/>
      <c r="G52" s="77"/>
      <c r="H52" s="78"/>
      <c r="I52" s="102"/>
      <c r="J52" s="102"/>
      <c r="K52" s="75"/>
      <c r="L52" s="76"/>
      <c r="M52" s="115"/>
      <c r="N52" s="50"/>
      <c r="O52" s="53"/>
      <c r="P52" s="54"/>
      <c r="Q52" s="61"/>
      <c r="R52" s="55"/>
      <c r="S52" s="51"/>
    </row>
    <row r="53" spans="1:19" s="52" customFormat="1" ht="19.5" customHeight="1">
      <c r="A53" s="69"/>
      <c r="B53" s="72"/>
      <c r="C53" s="73"/>
      <c r="D53" s="73"/>
      <c r="E53" s="49"/>
      <c r="F53" s="74"/>
      <c r="G53" s="77"/>
      <c r="H53" s="78"/>
      <c r="I53" s="102"/>
      <c r="J53" s="102"/>
      <c r="K53" s="75"/>
      <c r="L53" s="76"/>
      <c r="M53" s="115"/>
      <c r="N53" s="50"/>
      <c r="O53" s="53"/>
      <c r="P53" s="54"/>
      <c r="Q53" s="61"/>
      <c r="R53" s="55"/>
      <c r="S53" s="51"/>
    </row>
    <row r="54" spans="1:19" s="52" customFormat="1" ht="19.5" customHeight="1">
      <c r="A54" s="69"/>
      <c r="B54" s="72"/>
      <c r="C54" s="73"/>
      <c r="D54" s="73"/>
      <c r="E54" s="49"/>
      <c r="F54" s="74"/>
      <c r="G54" s="77"/>
      <c r="H54" s="78"/>
      <c r="I54" s="102"/>
      <c r="J54" s="102"/>
      <c r="K54" s="75"/>
      <c r="L54" s="76"/>
      <c r="M54" s="115"/>
      <c r="N54" s="50"/>
      <c r="O54" s="53"/>
      <c r="P54" s="54"/>
      <c r="Q54" s="61"/>
      <c r="R54" s="55"/>
      <c r="S54" s="51"/>
    </row>
    <row r="58" spans="1:19" ht="15.6">
      <c r="C58" s="103" t="s">
        <v>77</v>
      </c>
      <c r="D58" s="104"/>
      <c r="E58" s="105"/>
      <c r="F58" s="105"/>
      <c r="G58" s="106"/>
      <c r="H58" s="107"/>
      <c r="I58" s="107"/>
      <c r="J58" s="107"/>
    </row>
    <row r="59" spans="1:19" ht="13.8">
      <c r="C59" s="108"/>
      <c r="D59" s="104"/>
      <c r="E59" s="105"/>
      <c r="F59" s="105"/>
      <c r="G59" s="106"/>
      <c r="H59" s="107"/>
      <c r="I59" s="107"/>
      <c r="J59" s="107"/>
    </row>
    <row r="60" spans="1:19" ht="13.8">
      <c r="C60" s="107"/>
      <c r="D60" s="136" t="s">
        <v>78</v>
      </c>
      <c r="E60" s="136"/>
      <c r="F60" s="136"/>
      <c r="G60" s="107"/>
      <c r="H60" s="109" t="s">
        <v>79</v>
      </c>
      <c r="I60" s="107"/>
      <c r="J60" s="107"/>
    </row>
    <row r="61" spans="1:19" ht="13.8">
      <c r="C61" s="107"/>
      <c r="D61" s="137" t="s">
        <v>80</v>
      </c>
      <c r="E61" s="137"/>
      <c r="F61" s="137"/>
      <c r="G61" s="107"/>
      <c r="H61" s="110" t="s">
        <v>80</v>
      </c>
      <c r="I61" s="107"/>
      <c r="J61" s="107"/>
    </row>
    <row r="62" spans="1:19" ht="13.8">
      <c r="C62" s="107"/>
      <c r="D62" s="107"/>
      <c r="E62" s="111"/>
      <c r="F62" s="107"/>
      <c r="G62" s="107"/>
      <c r="H62" s="111"/>
      <c r="I62" s="107"/>
      <c r="J62" s="107"/>
    </row>
    <row r="63" spans="1:19" ht="13.8">
      <c r="C63" s="107"/>
      <c r="D63" s="107"/>
      <c r="E63" s="111"/>
      <c r="F63" s="107"/>
      <c r="G63" s="107"/>
      <c r="H63" s="111"/>
      <c r="I63" s="107"/>
      <c r="J63" s="107"/>
    </row>
    <row r="64" spans="1:19" ht="13.8">
      <c r="C64" s="107"/>
      <c r="D64" s="138" t="s">
        <v>81</v>
      </c>
      <c r="E64" s="138"/>
      <c r="F64" s="138"/>
      <c r="G64" s="107"/>
      <c r="H64" s="112" t="s">
        <v>81</v>
      </c>
      <c r="I64" s="107"/>
      <c r="J64" s="107"/>
    </row>
  </sheetData>
  <mergeCells count="15">
    <mergeCell ref="I11:J11"/>
    <mergeCell ref="D60:F60"/>
    <mergeCell ref="D61:F61"/>
    <mergeCell ref="D64:F64"/>
    <mergeCell ref="D1:G2"/>
    <mergeCell ref="D3:G4"/>
    <mergeCell ref="D5:E5"/>
    <mergeCell ref="F5:G5"/>
    <mergeCell ref="B1:C5"/>
    <mergeCell ref="C8:D8"/>
    <mergeCell ref="C9:D9"/>
    <mergeCell ref="C10:D10"/>
    <mergeCell ref="A8:B8"/>
    <mergeCell ref="A9:B9"/>
    <mergeCell ref="A10:B10"/>
  </mergeCells>
  <phoneticPr fontId="0" type="noConversion"/>
  <dataValidations count="7">
    <dataValidation type="list" allowBlank="1" showInputMessage="1" showErrorMessage="1" sqref="E55:F968 C11 D12:D968">
      <formula1>TipoError</formula1>
    </dataValidation>
    <dataValidation type="decimal" allowBlank="1" showInputMessage="1" showErrorMessage="1" sqref="C55:C968 B11">
      <formula1>0</formula1>
      <formula2>3</formula2>
    </dataValidation>
    <dataValidation type="date" operator="lessThanOrEqual" allowBlank="1" showInputMessage="1" showErrorMessage="1" errorTitle="Fecha " error="Escribe la Fecha en que el Error fue Corregido_x000a__x000a_El valor  validos para este campo es una fecha  menor o igual a la fecha de actual " sqref="L11 K12:K65574">
      <formula1>TODAY()</formula1>
    </dataValidation>
    <dataValidation type="list" allowBlank="1" showInputMessage="1" showErrorMessage="1" sqref="M11 L12:L65574">
      <formula1>TipoRevision</formula1>
    </dataValidation>
    <dataValidation type="list" allowBlank="1" showInputMessage="1" showErrorMessage="1" sqref="E11:F11 I55:J65574">
      <formula1>CasosUso</formula1>
    </dataValidation>
    <dataValidation type="date" operator="lessThanOrEqual" allowBlank="1" showInputMessage="1" showErrorMessage="1" errorTitle="Fecha Deteccón Error" error="La fecha tiene que ser menor o igual a la fecha actual " sqref="A6:A11 B12:B65574">
      <formula1>TODAY()</formula1>
    </dataValidation>
    <dataValidation type="list" allowBlank="1" showInputMessage="1" showErrorMessage="1" sqref="C12:C54">
      <formula1>"0-Puede Esperar, 1-Error sencillo, 2-Error Normal, 3-Error Grave"</formula1>
    </dataValidation>
  </dataValidations>
  <printOptions gridLines="1"/>
  <pageMargins left="0.31496062992125984" right="0.27559055118110237" top="0.47244094488188981" bottom="0.82677165354330717" header="0.31496062992125984" footer="0.31496062992125984"/>
  <pageSetup scale="50" orientation="landscape" horizontalDpi="4294967292" r:id="rId1"/>
  <headerFooter alignWithMargins="0">
    <oddFooter>&amp;LConfidencial
FPDGI-50-28&amp;C©CONSAR, 2012&amp;RPágina &amp;P de &amp;N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'Tipo Error'!$M$2:$M$24</xm:f>
          </x14:formula1>
          <xm:sqref>I12:I54</xm:sqref>
        </x14:dataValidation>
        <x14:dataValidation type="list" allowBlank="1" showInputMessage="1" showErrorMessage="1">
          <x14:formula1>
            <xm:f>'Tipo Error'!$N$2:$N$24</xm:f>
          </x14:formula1>
          <xm:sqref>J12:J54</xm:sqref>
        </x14:dataValidation>
        <x14:dataValidation type="list" allowBlank="1" showInputMessage="1" showErrorMessage="1">
          <x14:formula1>
            <xm:f>'Tipo Error'!$B$40:$B$55</xm:f>
          </x14:formula1>
          <xm:sqref>E12:E54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1"/>
  <sheetViews>
    <sheetView zoomScale="85" zoomScaleNormal="85" workbookViewId="0">
      <selection activeCell="D102" sqref="D102"/>
    </sheetView>
  </sheetViews>
  <sheetFormatPr baseColWidth="10" defaultRowHeight="13.2"/>
  <cols>
    <col min="1" max="1" width="12" bestFit="1" customWidth="1"/>
  </cols>
  <sheetData>
    <row r="2" spans="1:1" ht="44.4">
      <c r="A2" s="121">
        <v>1</v>
      </c>
    </row>
    <row r="16" spans="1:1" ht="44.4">
      <c r="A16" s="121">
        <v>2</v>
      </c>
    </row>
    <row r="26" spans="1:1" ht="44.4">
      <c r="A26" s="121">
        <v>3</v>
      </c>
    </row>
    <row r="39" spans="1:1" ht="44.4">
      <c r="A39" s="121">
        <v>6</v>
      </c>
    </row>
    <row r="54" spans="1:1" ht="44.4">
      <c r="A54" s="121">
        <v>7</v>
      </c>
    </row>
    <row r="71" spans="1:1" ht="44.4">
      <c r="A71" s="121">
        <v>8</v>
      </c>
    </row>
    <row r="81" spans="1:1" ht="44.4">
      <c r="A81" s="121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69"/>
  <sheetViews>
    <sheetView workbookViewId="0">
      <selection activeCell="J19" sqref="J19"/>
    </sheetView>
  </sheetViews>
  <sheetFormatPr baseColWidth="10" defaultColWidth="9.33203125" defaultRowHeight="13.2"/>
  <cols>
    <col min="1" max="1" width="32.44140625" customWidth="1"/>
    <col min="2" max="2" width="11.5546875" customWidth="1"/>
    <col min="3" max="3" width="12.33203125" customWidth="1"/>
    <col min="4" max="4" width="29.5546875" customWidth="1"/>
    <col min="5" max="5" width="29.6640625" customWidth="1"/>
    <col min="6" max="6" width="19.6640625" customWidth="1"/>
    <col min="7" max="7" width="15.5546875" customWidth="1"/>
    <col min="8" max="8" width="21" customWidth="1"/>
  </cols>
  <sheetData>
    <row r="1" spans="1:8">
      <c r="A1" s="21"/>
      <c r="B1" s="22"/>
      <c r="C1" s="22"/>
      <c r="D1" s="23"/>
      <c r="E1" s="23"/>
      <c r="F1" s="23"/>
      <c r="G1" s="23"/>
      <c r="H1" s="24"/>
    </row>
    <row r="2" spans="1:8" ht="22.2">
      <c r="A2" s="25" t="s">
        <v>28</v>
      </c>
      <c r="B2" s="20"/>
      <c r="C2" s="25"/>
      <c r="D2" s="26"/>
      <c r="E2" s="26"/>
      <c r="F2" s="27"/>
      <c r="G2" s="28"/>
      <c r="H2" s="29"/>
    </row>
    <row r="3" spans="1:8">
      <c r="A3" s="30"/>
      <c r="B3" s="20"/>
      <c r="C3" s="30"/>
      <c r="D3" s="31"/>
      <c r="E3" s="31"/>
      <c r="F3" s="32"/>
      <c r="G3" s="33"/>
      <c r="H3" s="34"/>
    </row>
    <row r="4" spans="1:8">
      <c r="A4" s="30"/>
      <c r="B4" s="20"/>
      <c r="C4" s="30"/>
      <c r="D4" s="31"/>
      <c r="E4" s="31"/>
      <c r="F4" s="32"/>
      <c r="G4" s="33"/>
      <c r="H4" s="29"/>
    </row>
    <row r="5" spans="1:8">
      <c r="A5" s="30"/>
      <c r="B5" s="20"/>
      <c r="C5" s="30"/>
      <c r="D5" s="35"/>
      <c r="E5" s="35"/>
      <c r="F5" s="36"/>
      <c r="G5" s="36"/>
      <c r="H5" s="37"/>
    </row>
    <row r="6" spans="1:8" s="4" customFormat="1">
      <c r="A6" s="91"/>
      <c r="B6" s="91"/>
      <c r="C6" s="91"/>
      <c r="D6" s="91"/>
      <c r="E6" s="91"/>
      <c r="F6" s="91"/>
      <c r="G6" s="91"/>
      <c r="H6" s="91"/>
    </row>
    <row r="7" spans="1:8" ht="17.399999999999999">
      <c r="A7" s="5" t="s">
        <v>30</v>
      </c>
      <c r="B7" s="6">
        <f>B66</f>
        <v>21</v>
      </c>
      <c r="C7" s="5"/>
      <c r="D7" s="5" t="s">
        <v>31</v>
      </c>
      <c r="E7" s="7">
        <f>B60</f>
        <v>1.0476190476190477</v>
      </c>
      <c r="F7" s="5"/>
      <c r="G7" s="5"/>
    </row>
    <row r="8" spans="1:8" ht="17.399999999999999">
      <c r="A8" s="5" t="s">
        <v>32</v>
      </c>
      <c r="B8" s="8">
        <f>'Reporte Errores'!B63</f>
        <v>0</v>
      </c>
      <c r="C8" s="5" t="s">
        <v>33</v>
      </c>
      <c r="D8" s="5" t="s">
        <v>34</v>
      </c>
      <c r="E8" s="8">
        <f>B64</f>
        <v>0</v>
      </c>
      <c r="F8" s="5" t="s">
        <v>33</v>
      </c>
      <c r="G8" s="5"/>
    </row>
    <row r="9" spans="1:8" ht="17.399999999999999">
      <c r="A9" s="5" t="s">
        <v>35</v>
      </c>
      <c r="B9" s="8">
        <f>SUM('Control de  Errores'!I12:I54)</f>
        <v>0</v>
      </c>
      <c r="C9" s="5"/>
      <c r="D9" s="5" t="s">
        <v>36</v>
      </c>
      <c r="E9" s="8" t="e">
        <f>B7/B9</f>
        <v>#DIV/0!</v>
      </c>
      <c r="F9" s="5"/>
      <c r="G9" s="5"/>
    </row>
    <row r="10" spans="1:8">
      <c r="D10" s="2"/>
      <c r="E10" s="2"/>
    </row>
    <row r="11" spans="1:8">
      <c r="A11" s="9"/>
      <c r="B11" s="2"/>
      <c r="C11" s="2"/>
      <c r="D11" s="2"/>
      <c r="E11" s="2"/>
      <c r="F11" s="2"/>
      <c r="G11" s="2"/>
    </row>
    <row r="12" spans="1:8">
      <c r="A12" s="9"/>
      <c r="B12" s="2"/>
      <c r="C12" s="2"/>
      <c r="D12" s="2"/>
      <c r="E12" s="2"/>
      <c r="F12" s="2"/>
      <c r="G12" s="2"/>
    </row>
    <row r="13" spans="1:8">
      <c r="A13" s="2"/>
      <c r="B13" s="2"/>
      <c r="C13" s="2"/>
      <c r="D13" s="2"/>
      <c r="E13" s="2"/>
      <c r="F13" s="2"/>
      <c r="G13" s="2"/>
    </row>
    <row r="26" spans="1:4">
      <c r="A26" s="10" t="s">
        <v>37</v>
      </c>
      <c r="B26" s="10">
        <f>SUM(B52:B59)</f>
        <v>13</v>
      </c>
      <c r="C26" s="11">
        <f xml:space="preserve"> B26/$B$26</f>
        <v>1</v>
      </c>
      <c r="D26" s="1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13"/>
      <c r="C41" s="2"/>
    </row>
    <row r="42" spans="1:3">
      <c r="A42" s="2"/>
      <c r="B42" s="13"/>
      <c r="C42" s="2"/>
    </row>
    <row r="43" spans="1:3">
      <c r="A43" s="2"/>
      <c r="B43" s="13"/>
      <c r="C43" s="2"/>
    </row>
    <row r="44" spans="1:3">
      <c r="A44" s="2"/>
      <c r="B44" s="13"/>
      <c r="C44" s="2"/>
    </row>
    <row r="45" spans="1:3">
      <c r="A45" s="2"/>
      <c r="B45" s="13"/>
      <c r="C45" s="2"/>
    </row>
    <row r="46" spans="1:3">
      <c r="A46" s="2"/>
      <c r="B46" s="13"/>
      <c r="C46" s="2"/>
    </row>
    <row r="47" spans="1:3">
      <c r="A47" s="2"/>
      <c r="B47" s="13"/>
      <c r="C47" s="2"/>
    </row>
    <row r="48" spans="1:3">
      <c r="A48" s="2"/>
      <c r="B48" s="13"/>
      <c r="C48" s="2"/>
    </row>
    <row r="49" spans="1:4">
      <c r="A49" s="2"/>
      <c r="B49" s="2"/>
      <c r="C49" s="2"/>
    </row>
    <row r="51" spans="1:4">
      <c r="A51" s="3" t="s">
        <v>38</v>
      </c>
      <c r="B51" s="3" t="s">
        <v>39</v>
      </c>
      <c r="C51" s="3" t="s">
        <v>29</v>
      </c>
      <c r="D51" s="3" t="s">
        <v>40</v>
      </c>
    </row>
    <row r="52" spans="1:4">
      <c r="A52" s="10" t="s">
        <v>20</v>
      </c>
      <c r="B52" s="10">
        <f>COUNTIF('Control de  Errores'!D12:D62986,'Reporte Errores'!A52)</f>
        <v>13</v>
      </c>
      <c r="C52" s="11">
        <f t="shared" ref="C52:C59" si="0" xml:space="preserve"> B52/B$65</f>
        <v>0.61904761904761907</v>
      </c>
      <c r="D52" s="12">
        <f>C52</f>
        <v>0.61904761904761907</v>
      </c>
    </row>
    <row r="53" spans="1:4">
      <c r="A53" s="10" t="s">
        <v>21</v>
      </c>
      <c r="B53" s="10">
        <f>COUNTIF('Control de  Errores'!D31:D62987,'Reporte Errores'!A53)</f>
        <v>0</v>
      </c>
      <c r="C53" s="11">
        <f t="shared" si="0"/>
        <v>0</v>
      </c>
      <c r="D53" s="12">
        <f t="shared" ref="D53:D59" si="1">D52+C53</f>
        <v>0.61904761904761907</v>
      </c>
    </row>
    <row r="54" spans="1:4">
      <c r="A54" s="10" t="s">
        <v>22</v>
      </c>
      <c r="B54" s="10">
        <f>COUNTIF('Control de  Errores'!D32:D62988,'Reporte Errores'!A54)</f>
        <v>0</v>
      </c>
      <c r="C54" s="11">
        <f t="shared" si="0"/>
        <v>0</v>
      </c>
      <c r="D54" s="12">
        <f t="shared" si="1"/>
        <v>0.61904761904761907</v>
      </c>
    </row>
    <row r="55" spans="1:4">
      <c r="A55" s="10" t="s">
        <v>23</v>
      </c>
      <c r="B55" s="10">
        <f>COUNTIF('Control de  Errores'!D33:D62989,'Reporte Errores'!A55)</f>
        <v>0</v>
      </c>
      <c r="C55" s="11">
        <f t="shared" si="0"/>
        <v>0</v>
      </c>
      <c r="D55" s="12">
        <f t="shared" si="1"/>
        <v>0.61904761904761907</v>
      </c>
    </row>
    <row r="56" spans="1:4">
      <c r="A56" s="10" t="s">
        <v>24</v>
      </c>
      <c r="B56" s="10">
        <f>COUNTIF('Control de  Errores'!D33:D62990,'Reporte Errores'!A56)</f>
        <v>0</v>
      </c>
      <c r="C56" s="11">
        <f t="shared" si="0"/>
        <v>0</v>
      </c>
      <c r="D56" s="12">
        <f t="shared" si="1"/>
        <v>0.61904761904761907</v>
      </c>
    </row>
    <row r="57" spans="1:4">
      <c r="A57" s="10" t="s">
        <v>26</v>
      </c>
      <c r="B57" s="10">
        <f>COUNTIF('Control de  Errores'!D33:D62991,'Reporte Errores'!A57)</f>
        <v>0</v>
      </c>
      <c r="C57" s="11">
        <f t="shared" si="0"/>
        <v>0</v>
      </c>
      <c r="D57" s="12">
        <f t="shared" si="1"/>
        <v>0.61904761904761907</v>
      </c>
    </row>
    <row r="58" spans="1:4">
      <c r="A58" s="10" t="s">
        <v>25</v>
      </c>
      <c r="B58" s="10">
        <f>COUNTIF('Control de  Errores'!D33:D62992,'Reporte Errores'!A58)</f>
        <v>0</v>
      </c>
      <c r="C58" s="11">
        <f t="shared" si="0"/>
        <v>0</v>
      </c>
      <c r="D58" s="12">
        <f t="shared" si="1"/>
        <v>0.61904761904761907</v>
      </c>
    </row>
    <row r="59" spans="1:4">
      <c r="A59" s="10" t="s">
        <v>27</v>
      </c>
      <c r="B59" s="10">
        <f>COUNTIF('Control de  Errores'!D33:D62992,'Reporte Errores'!A59)</f>
        <v>0</v>
      </c>
      <c r="C59" s="11">
        <f t="shared" si="0"/>
        <v>0</v>
      </c>
      <c r="D59" s="12">
        <f t="shared" si="1"/>
        <v>0.61904761904761907</v>
      </c>
    </row>
    <row r="60" spans="1:4">
      <c r="A60" s="10" t="s">
        <v>41</v>
      </c>
      <c r="B60" s="14">
        <f>1-((COUNTA('Control de  Errores'!K12:K54)-COUNTA('Control de  Errores'!L12:L54))/B65)</f>
        <v>1.0476190476190477</v>
      </c>
      <c r="C60" s="10"/>
    </row>
    <row r="61" spans="1:4">
      <c r="A61" s="10" t="s">
        <v>42</v>
      </c>
      <c r="B61" s="38">
        <f>B67/B68</f>
        <v>-7</v>
      </c>
      <c r="C61" s="10"/>
    </row>
    <row r="62" spans="1:4">
      <c r="A62" s="10" t="s">
        <v>43</v>
      </c>
      <c r="B62" s="10">
        <f>SUM('Control de  Errores'!Q12:Q62996)/'Reporte Errores'!B65</f>
        <v>0</v>
      </c>
      <c r="C62" s="10"/>
    </row>
    <row r="63" spans="1:4">
      <c r="A63" s="10" t="s">
        <v>44</v>
      </c>
      <c r="B63" s="10">
        <f>SUMIF('Control de  Errores'!L12:L63003,"",'Control de  Errores'!Q12:Q63003)/B69</f>
        <v>0</v>
      </c>
      <c r="C63" s="10"/>
      <c r="D63" s="2"/>
    </row>
    <row r="64" spans="1:4">
      <c r="A64" s="10" t="s">
        <v>45</v>
      </c>
      <c r="B64" s="10">
        <f>MAX('Control de  Errores'!Q12:Q62993)</f>
        <v>0</v>
      </c>
      <c r="C64" s="10"/>
    </row>
    <row r="65" spans="1:3">
      <c r="A65" s="10" t="s">
        <v>46</v>
      </c>
      <c r="B65" s="15">
        <f>COUNTA('Control de  Errores'!B12:B61218)</f>
        <v>21</v>
      </c>
      <c r="C65" s="11">
        <f>B65/$B$65</f>
        <v>1</v>
      </c>
    </row>
    <row r="66" spans="1:3">
      <c r="A66" s="10" t="s">
        <v>47</v>
      </c>
      <c r="B66" s="15">
        <f>B65-COUNTIF('Control de  Errores'!L12:L65574, "Cancelado")</f>
        <v>21</v>
      </c>
      <c r="C66" s="11">
        <f>B66/$B$65</f>
        <v>1</v>
      </c>
    </row>
    <row r="67" spans="1:3">
      <c r="A67" s="10" t="s">
        <v>48</v>
      </c>
      <c r="B67" s="10">
        <f>COUNTA('Control de  Errores'!L12:L63002)</f>
        <v>7</v>
      </c>
      <c r="C67" s="11">
        <f>B67/$B$65</f>
        <v>0.33333333333333331</v>
      </c>
    </row>
    <row r="68" spans="1:3" ht="15.75" customHeight="1">
      <c r="A68" s="10" t="s">
        <v>49</v>
      </c>
      <c r="B68" s="16">
        <f>COUNTA('Control de  Errores'!K12:K63179)-B67</f>
        <v>-1</v>
      </c>
      <c r="C68" s="11">
        <f>B68/$B$65</f>
        <v>-4.7619047619047616E-2</v>
      </c>
    </row>
    <row r="69" spans="1:3">
      <c r="A69" s="10" t="s">
        <v>50</v>
      </c>
      <c r="B69" s="15">
        <f>B66-B68-B67</f>
        <v>15</v>
      </c>
      <c r="C69" s="11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3:N12"/>
  <sheetViews>
    <sheetView workbookViewId="0">
      <selection activeCell="C17" sqref="C17"/>
    </sheetView>
  </sheetViews>
  <sheetFormatPr baseColWidth="10" defaultColWidth="9.33203125" defaultRowHeight="15"/>
  <cols>
    <col min="1" max="2" width="9.33203125" customWidth="1"/>
    <col min="3" max="3" width="133.6640625" style="18" customWidth="1"/>
  </cols>
  <sheetData>
    <row r="3" spans="1:14" ht="15.6">
      <c r="A3" s="65" t="s">
        <v>64</v>
      </c>
      <c r="B3" s="65" t="s">
        <v>6</v>
      </c>
      <c r="C3" s="66" t="s">
        <v>63</v>
      </c>
    </row>
    <row r="4" spans="1:14" ht="15.6"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5.6"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5.6"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ht="15.6"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12" spans="1:14" ht="15.6"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55"/>
  <sheetViews>
    <sheetView workbookViewId="0">
      <selection activeCell="G15" sqref="G15"/>
    </sheetView>
  </sheetViews>
  <sheetFormatPr baseColWidth="10" defaultColWidth="9.33203125" defaultRowHeight="13.2"/>
  <cols>
    <col min="1" max="1" width="11.6640625" customWidth="1"/>
    <col min="2" max="2" width="17.33203125" customWidth="1"/>
    <col min="3" max="3" width="30.33203125" customWidth="1"/>
    <col min="4" max="4" width="12.33203125" customWidth="1"/>
    <col min="5" max="5" width="13" customWidth="1"/>
  </cols>
  <sheetData>
    <row r="1" spans="1:14">
      <c r="A1" t="s">
        <v>51</v>
      </c>
      <c r="B1" t="s">
        <v>52</v>
      </c>
      <c r="D1" t="s">
        <v>53</v>
      </c>
      <c r="E1" t="s">
        <v>54</v>
      </c>
    </row>
    <row r="2" spans="1:14" ht="26.4">
      <c r="A2" s="19">
        <v>1</v>
      </c>
      <c r="B2" t="s">
        <v>20</v>
      </c>
      <c r="C2" s="1" t="s">
        <v>61</v>
      </c>
      <c r="D2" s="19">
        <v>1</v>
      </c>
      <c r="E2" t="s">
        <v>1</v>
      </c>
      <c r="M2" s="114" t="s">
        <v>102</v>
      </c>
      <c r="N2">
        <v>1</v>
      </c>
    </row>
    <row r="3" spans="1:14" ht="39" customHeight="1">
      <c r="A3" s="19">
        <v>2</v>
      </c>
      <c r="B3" t="s">
        <v>21</v>
      </c>
      <c r="C3" s="1" t="s">
        <v>56</v>
      </c>
      <c r="D3" s="19">
        <v>2</v>
      </c>
      <c r="E3" t="s">
        <v>2</v>
      </c>
      <c r="M3" s="114" t="s">
        <v>103</v>
      </c>
      <c r="N3">
        <v>2</v>
      </c>
    </row>
    <row r="4" spans="1:14">
      <c r="A4" s="19">
        <v>3</v>
      </c>
      <c r="B4" t="s">
        <v>22</v>
      </c>
      <c r="C4" s="1" t="s">
        <v>57</v>
      </c>
      <c r="D4" s="19">
        <v>3</v>
      </c>
      <c r="E4" t="s">
        <v>74</v>
      </c>
      <c r="M4" s="114" t="s">
        <v>104</v>
      </c>
      <c r="N4">
        <v>3</v>
      </c>
    </row>
    <row r="5" spans="1:14">
      <c r="A5" s="19">
        <v>4</v>
      </c>
      <c r="B5" t="s">
        <v>23</v>
      </c>
      <c r="C5" s="1"/>
      <c r="D5" s="19"/>
      <c r="M5" s="114" t="s">
        <v>105</v>
      </c>
      <c r="N5">
        <v>4</v>
      </c>
    </row>
    <row r="6" spans="1:14">
      <c r="A6" s="19">
        <v>5</v>
      </c>
      <c r="B6" t="s">
        <v>24</v>
      </c>
      <c r="C6" s="1"/>
      <c r="D6" s="19"/>
      <c r="M6" s="114" t="s">
        <v>106</v>
      </c>
      <c r="N6">
        <v>5</v>
      </c>
    </row>
    <row r="7" spans="1:14" ht="26.4">
      <c r="A7" s="19">
        <v>6</v>
      </c>
      <c r="B7" t="s">
        <v>25</v>
      </c>
      <c r="C7" s="1" t="s">
        <v>58</v>
      </c>
      <c r="D7" s="19"/>
      <c r="M7" s="114" t="s">
        <v>107</v>
      </c>
      <c r="N7">
        <v>6</v>
      </c>
    </row>
    <row r="8" spans="1:14" ht="26.4">
      <c r="A8" s="19">
        <v>7</v>
      </c>
      <c r="B8" t="s">
        <v>26</v>
      </c>
      <c r="C8" s="1" t="s">
        <v>60</v>
      </c>
      <c r="D8" s="19"/>
      <c r="M8" s="114" t="s">
        <v>108</v>
      </c>
      <c r="N8">
        <v>7</v>
      </c>
    </row>
    <row r="9" spans="1:14" ht="39.6">
      <c r="A9" s="19">
        <v>8</v>
      </c>
      <c r="B9" t="s">
        <v>27</v>
      </c>
      <c r="C9" s="1" t="s">
        <v>59</v>
      </c>
      <c r="D9" s="19"/>
      <c r="M9" s="114" t="s">
        <v>109</v>
      </c>
      <c r="N9">
        <v>8</v>
      </c>
    </row>
    <row r="10" spans="1:14">
      <c r="M10" s="114" t="s">
        <v>110</v>
      </c>
      <c r="N10">
        <v>9</v>
      </c>
    </row>
    <row r="11" spans="1:14">
      <c r="M11" s="114" t="s">
        <v>111</v>
      </c>
      <c r="N11">
        <v>10</v>
      </c>
    </row>
    <row r="12" spans="1:14">
      <c r="M12" s="114" t="s">
        <v>112</v>
      </c>
      <c r="N12">
        <v>11</v>
      </c>
    </row>
    <row r="13" spans="1:14">
      <c r="M13" s="114" t="s">
        <v>113</v>
      </c>
      <c r="N13">
        <v>12</v>
      </c>
    </row>
    <row r="14" spans="1:14">
      <c r="M14" s="114" t="s">
        <v>114</v>
      </c>
      <c r="N14">
        <v>13</v>
      </c>
    </row>
    <row r="15" spans="1:14">
      <c r="M15" s="114" t="s">
        <v>115</v>
      </c>
      <c r="N15">
        <v>14</v>
      </c>
    </row>
    <row r="16" spans="1:14">
      <c r="M16" s="114" t="s">
        <v>116</v>
      </c>
      <c r="N16">
        <v>15</v>
      </c>
    </row>
    <row r="17" spans="2:14">
      <c r="M17" s="114" t="s">
        <v>117</v>
      </c>
      <c r="N17">
        <v>16</v>
      </c>
    </row>
    <row r="18" spans="2:14">
      <c r="M18" s="114" t="s">
        <v>118</v>
      </c>
      <c r="N18">
        <v>17</v>
      </c>
    </row>
    <row r="19" spans="2:14">
      <c r="M19" s="114" t="s">
        <v>119</v>
      </c>
      <c r="N19">
        <v>18</v>
      </c>
    </row>
    <row r="20" spans="2:14">
      <c r="M20" s="114" t="s">
        <v>120</v>
      </c>
      <c r="N20">
        <v>19</v>
      </c>
    </row>
    <row r="21" spans="2:14">
      <c r="M21" s="114" t="s">
        <v>121</v>
      </c>
      <c r="N21">
        <v>20</v>
      </c>
    </row>
    <row r="22" spans="2:14">
      <c r="M22" s="114" t="s">
        <v>122</v>
      </c>
      <c r="N22">
        <v>21</v>
      </c>
    </row>
    <row r="23" spans="2:14">
      <c r="M23" s="114" t="s">
        <v>123</v>
      </c>
      <c r="N23">
        <v>22</v>
      </c>
    </row>
    <row r="24" spans="2:14">
      <c r="B24" t="s">
        <v>65</v>
      </c>
      <c r="C24" t="s">
        <v>66</v>
      </c>
      <c r="M24" s="114" t="s">
        <v>124</v>
      </c>
      <c r="N24">
        <v>23</v>
      </c>
    </row>
    <row r="25" spans="2:14">
      <c r="B25" t="s">
        <v>67</v>
      </c>
      <c r="C25" t="s">
        <v>71</v>
      </c>
    </row>
    <row r="26" spans="2:14">
      <c r="B26" t="s">
        <v>68</v>
      </c>
      <c r="C26" t="s">
        <v>70</v>
      </c>
    </row>
    <row r="27" spans="2:14">
      <c r="B27" t="s">
        <v>69</v>
      </c>
      <c r="C27" t="s">
        <v>72</v>
      </c>
    </row>
    <row r="40" spans="2:2">
      <c r="B40" s="114" t="s">
        <v>86</v>
      </c>
    </row>
    <row r="41" spans="2:2">
      <c r="B41" s="114" t="s">
        <v>87</v>
      </c>
    </row>
    <row r="42" spans="2:2">
      <c r="B42" s="114" t="s">
        <v>88</v>
      </c>
    </row>
    <row r="43" spans="2:2">
      <c r="B43" s="114" t="s">
        <v>89</v>
      </c>
    </row>
    <row r="44" spans="2:2">
      <c r="B44" s="114" t="s">
        <v>90</v>
      </c>
    </row>
    <row r="45" spans="2:2">
      <c r="B45" s="114" t="s">
        <v>91</v>
      </c>
    </row>
    <row r="46" spans="2:2">
      <c r="B46" s="114" t="s">
        <v>92</v>
      </c>
    </row>
    <row r="47" spans="2:2">
      <c r="B47" s="114" t="s">
        <v>93</v>
      </c>
    </row>
    <row r="48" spans="2:2">
      <c r="B48" s="114" t="s">
        <v>94</v>
      </c>
    </row>
    <row r="49" spans="2:2">
      <c r="B49" s="114" t="s">
        <v>95</v>
      </c>
    </row>
    <row r="50" spans="2:2">
      <c r="B50" s="114" t="s">
        <v>96</v>
      </c>
    </row>
    <row r="51" spans="2:2">
      <c r="B51" s="114" t="s">
        <v>97</v>
      </c>
    </row>
    <row r="52" spans="2:2">
      <c r="B52" s="114" t="s">
        <v>98</v>
      </c>
    </row>
    <row r="53" spans="2:2">
      <c r="B53" s="114" t="s">
        <v>99</v>
      </c>
    </row>
    <row r="54" spans="2:2">
      <c r="B54" s="114" t="s">
        <v>100</v>
      </c>
    </row>
    <row r="55" spans="2:2">
      <c r="B55" s="114" t="s">
        <v>101</v>
      </c>
    </row>
  </sheetData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9BB3DA1F9C2894EADE5205ABA8FF4E4" ma:contentTypeVersion="0" ma:contentTypeDescription="Crear nuevo documento." ma:contentTypeScope="" ma:versionID="22a18bbb526be0372cc71e67dc8e7f4a">
  <xsd:schema xmlns:xsd="http://www.w3.org/2001/XMLSchema" xmlns:xs="http://www.w3.org/2001/XMLSchema" xmlns:p="http://schemas.microsoft.com/office/2006/metadata/properties" xmlns:ns2="07f807b7-c375-4529-bc03-4b4431664ebe" targetNamespace="http://schemas.microsoft.com/office/2006/metadata/properties" ma:root="true" ma:fieldsID="4937a91e880ee312fc5c727eb7abe4fd" ns2:_="">
    <xsd:import namespace="07f807b7-c375-4529-bc03-4b4431664eb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f807b7-c375-4529-bc03-4b4431664eb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9D622-6FDE-4D6A-B087-96305A982F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9D6135-92C8-4D99-B37B-EC7846C968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f807b7-c375-4529-bc03-4b4431664e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34FB9D-696D-40A0-9EE9-8A599FF021B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E02D5E1C-B927-4922-807E-48A1434EDFE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Control de  Errores</vt:lpstr>
      <vt:lpstr>Evidencias</vt:lpstr>
      <vt:lpstr>Reporte Errores</vt:lpstr>
      <vt:lpstr>Cometarios</vt:lpstr>
      <vt:lpstr>Tipo Error</vt:lpstr>
      <vt:lpstr>TipoError</vt:lpstr>
      <vt:lpstr>TipoRevision</vt:lpstr>
    </vt:vector>
  </TitlesOfParts>
  <Manager>ING. OSCAR ALBERTO CARRILLO PLATA</Manager>
  <Company>CONSAR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038_RD</dc:title>
  <dc:subject>artefacto de registro de defectos</dc:subject>
  <dc:creator>ING. OSCAR ALBERTO CARRILLO PLATA</dc:creator>
  <dc:description>Control de defectos presentados en la vida del proyecto</dc:description>
  <cp:lastModifiedBy>jose.hernandez@enginecore.com.mx</cp:lastModifiedBy>
  <cp:lastPrinted>2012-07-27T18:09:20Z</cp:lastPrinted>
  <dcterms:created xsi:type="dcterms:W3CDTF">1999-10-22T05:54:42Z</dcterms:created>
  <dcterms:modified xsi:type="dcterms:W3CDTF">2022-03-12T23:50:22Z</dcterms:modified>
  <cp:category>REGISTRO DE DEFECTOS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16c60ab1-66fa-4707-be11-cc474abc4f5c</vt:lpwstr>
  </property>
  <property fmtid="{D5CDD505-2E9C-101B-9397-08002B2CF9AE}" pid="3" name="ContentTypeId">
    <vt:lpwstr>0x010100D9BB3DA1F9C2894EADE5205ABA8FF4E4</vt:lpwstr>
  </property>
</Properties>
</file>