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ables/table1.xml" ContentType="application/vnd.openxmlformats-officedocument.spreadsheetml.table+xml"/>
  <Override PartName="/xl/drawings/drawing2.xml" ContentType="application/vnd.openxmlformats-officedocument.drawing+xml"/>
  <Override PartName="/xl/comments2.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hidePivotFieldList="1"/>
  <mc:AlternateContent xmlns:mc="http://schemas.openxmlformats.org/markup-compatibility/2006">
    <mc:Choice Requires="x15">
      <x15ac:absPath xmlns:x15ac="http://schemas.microsoft.com/office/spreadsheetml/2010/11/ac" url="D:\Mi Unidad\EC - Quality Assurance\02 Proyectos\05 CONSAR\01 Seguimiento\"/>
    </mc:Choice>
  </mc:AlternateContent>
  <bookViews>
    <workbookView xWindow="-120" yWindow="-120" windowWidth="20730" windowHeight="11160" tabRatio="714"/>
  </bookViews>
  <sheets>
    <sheet name="Control de  Errores" sheetId="1" r:id="rId1"/>
    <sheet name="Evidencias" sheetId="6793" r:id="rId2"/>
    <sheet name="Reporte Errores" sheetId="2" r:id="rId3"/>
    <sheet name="Comentarios" sheetId="6790" r:id="rId4"/>
    <sheet name="Tipo Error" sheetId="4" r:id="rId5"/>
  </sheets>
  <definedNames>
    <definedName name="_xlnm._FilterDatabase" localSheetId="0" hidden="1">'Control de  Errores'!$A$11:$T$55</definedName>
    <definedName name="_xlnm._FilterDatabase" localSheetId="4" hidden="1">'Tipo Error'!$E$2:$E$4</definedName>
    <definedName name="Cancelados1">#REF!</definedName>
    <definedName name="CasosUso">#REF!</definedName>
    <definedName name="EPrueba1">#REF!</definedName>
    <definedName name="EPrueba2">#REF!</definedName>
    <definedName name="EPrueba3">#REF!</definedName>
    <definedName name="EPrueba4">#REF!</definedName>
    <definedName name="StatusTC">#REF!</definedName>
    <definedName name="TipoError">'Tipo Error'!$B$2:$B$9</definedName>
    <definedName name="TipoRevision">'Tipo Error'!$E$2:$E$3</definedName>
  </definedNames>
  <calcPr calcId="162913"/>
  <customWorkbookViews>
    <customWorkbookView name="OscarRM - Personal View" guid="{C81E2D69-F482-40A2-B1AF-BF285CAF8CD4}" mergeInterval="0" personalView="1" maximized="1" windowWidth="675" windowHeight="598" activeSheetId="3"/>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H8" i="1" l="1"/>
  <c r="H7" i="1" s="1"/>
  <c r="H9" i="1"/>
  <c r="B54" i="2" l="1"/>
  <c r="B49" i="2" s="1"/>
  <c r="Q31" i="1"/>
  <c r="B9" i="2"/>
  <c r="Q15" i="1" l="1"/>
  <c r="Q13" i="1" l="1"/>
  <c r="Q14" i="1"/>
  <c r="Q16" i="1" l="1"/>
  <c r="Q17" i="1"/>
  <c r="Q18" i="1"/>
  <c r="Q19" i="1"/>
  <c r="Q20" i="1"/>
  <c r="Q21" i="1"/>
  <c r="Q22" i="1"/>
  <c r="Q23" i="1"/>
  <c r="Q24" i="1"/>
  <c r="Q25" i="1"/>
  <c r="Q26" i="1"/>
  <c r="Q27" i="1"/>
  <c r="Q28" i="1"/>
  <c r="Q29" i="1"/>
  <c r="Q30" i="1"/>
  <c r="Q32" i="1"/>
  <c r="Q33" i="1"/>
  <c r="Q34" i="1"/>
  <c r="Q35" i="1"/>
  <c r="Q36" i="1"/>
  <c r="Q37" i="1"/>
  <c r="Q38" i="1"/>
  <c r="Q39" i="1"/>
  <c r="Q40" i="1"/>
  <c r="Q41" i="1"/>
  <c r="Q42" i="1"/>
  <c r="Q43" i="1"/>
  <c r="Q44" i="1"/>
  <c r="Q45" i="1"/>
  <c r="Q46" i="1"/>
  <c r="Q47" i="1"/>
  <c r="Q48" i="1"/>
  <c r="Q49" i="1"/>
  <c r="Q50" i="1"/>
  <c r="Q51" i="1"/>
  <c r="Q52" i="1"/>
  <c r="Q53" i="1"/>
  <c r="Q54" i="1"/>
  <c r="Q55" i="1"/>
  <c r="Q12" i="1"/>
  <c r="G9" i="1" l="1"/>
  <c r="G8" i="1"/>
  <c r="G7" i="1" l="1"/>
  <c r="B56" i="2"/>
  <c r="B57" i="2" s="1"/>
  <c r="B55" i="2"/>
  <c r="B7" i="2" s="1"/>
  <c r="E9" i="2" s="1"/>
  <c r="B41" i="2"/>
  <c r="B42" i="2"/>
  <c r="B43" i="2"/>
  <c r="B44" i="2"/>
  <c r="B45" i="2"/>
  <c r="B46" i="2"/>
  <c r="B47" i="2"/>
  <c r="B48" i="2"/>
  <c r="C47" i="2" l="1"/>
  <c r="C43" i="2"/>
  <c r="C45" i="2"/>
  <c r="C42" i="2"/>
  <c r="C46" i="2"/>
  <c r="C56" i="2"/>
  <c r="C41" i="2"/>
  <c r="D41" i="2" s="1"/>
  <c r="C55" i="2"/>
  <c r="C54" i="2"/>
  <c r="C44" i="2"/>
  <c r="E7" i="2"/>
  <c r="C48" i="2"/>
  <c r="B26" i="2"/>
  <c r="C26" i="2" s="1"/>
  <c r="B50" i="2"/>
  <c r="B58" i="2"/>
  <c r="B52" i="2" s="1"/>
  <c r="B8" i="2" s="1"/>
  <c r="C57" i="2"/>
  <c r="B53" i="2"/>
  <c r="E8" i="2" s="1"/>
  <c r="B51" i="2"/>
  <c r="D42" i="2" l="1"/>
  <c r="D43" i="2" s="1"/>
  <c r="D44" i="2" s="1"/>
  <c r="D45" i="2" s="1"/>
  <c r="D46" i="2" s="1"/>
  <c r="D47" i="2" s="1"/>
  <c r="D48" i="2" s="1"/>
</calcChain>
</file>

<file path=xl/comments1.xml><?xml version="1.0" encoding="utf-8"?>
<comments xmlns="http://schemas.openxmlformats.org/spreadsheetml/2006/main">
  <authors>
    <author>Area Tecnica</author>
    <author>ocarrillo</author>
    <author>Sergio Orozco Arreguín</author>
    <author>Sergio Orozco</author>
    <author>Ana Laura Ochoa Moreno</author>
  </authors>
  <commentList>
    <comment ref="G7" authorId="0" shapeId="0">
      <text>
        <r>
          <rPr>
            <b/>
            <sz val="8"/>
            <color indexed="81"/>
            <rFont val="Tahoma"/>
            <family val="2"/>
          </rPr>
          <t>Area Tecnica:</t>
        </r>
        <r>
          <rPr>
            <sz val="8"/>
            <color indexed="81"/>
            <rFont val="Tahoma"/>
            <family val="2"/>
          </rPr>
          <t xml:space="preserve">
Éste es el total de errores registrados  hasta la fecha </t>
        </r>
      </text>
    </comment>
    <comment ref="A11" authorId="1" shapeId="0">
      <text>
        <r>
          <rPr>
            <b/>
            <sz val="8"/>
            <color indexed="81"/>
            <rFont val="Tahoma"/>
            <family val="2"/>
          </rPr>
          <t>Número de error (identificador único)</t>
        </r>
      </text>
    </comment>
    <comment ref="B11" authorId="1" shapeId="0">
      <text>
        <r>
          <rPr>
            <b/>
            <sz val="8"/>
            <color indexed="81"/>
            <rFont val="Tahoma"/>
            <family val="2"/>
          </rPr>
          <t>Fecha en que se encontró el error</t>
        </r>
      </text>
    </comment>
    <comment ref="C11" authorId="1" shapeId="0">
      <text>
        <r>
          <rPr>
            <b/>
            <sz val="8"/>
            <color indexed="81"/>
            <rFont val="Tahoma"/>
            <family val="2"/>
          </rPr>
          <t>0-puede esperar (p.ej: de estética, ortografía, etc.)
1-Error sencillo (no afecta el funcionamiento del sistema, pero habrá que corregirlo tarde o temprano)
2-Error normal (se le puede dar la vuelta, pero hay que corregirlo cuanto antes)
3-Error grave (corregir inmediatamente)</t>
        </r>
      </text>
    </comment>
    <comment ref="D11" authorId="1" shapeId="0">
      <text>
        <r>
          <rPr>
            <b/>
            <sz val="8"/>
            <color indexed="81"/>
            <rFont val="Tahoma"/>
            <family val="2"/>
          </rPr>
          <t>El tipo de error del que se trata (ver la hoja en este libro donde se explica cada tipo de error)
Puede ser:
- Validación
- Funcionalidad
- Runtime
- Ortografía
- Otro
- Usabilidad
- Presentación
- Negocio</t>
        </r>
      </text>
    </comment>
    <comment ref="E11" authorId="2" shapeId="0">
      <text>
        <r>
          <rPr>
            <b/>
            <sz val="8"/>
            <color indexed="9"/>
            <rFont val="Tahoma"/>
            <family val="2"/>
          </rPr>
          <t>Nombre del Módulo, de la forma, clase.</t>
        </r>
      </text>
    </comment>
    <comment ref="F11" authorId="1" shapeId="0">
      <text>
        <r>
          <rPr>
            <b/>
            <sz val="8"/>
            <color indexed="81"/>
            <rFont val="Tahoma"/>
            <family val="2"/>
          </rPr>
          <t>Sub modulo,Reporte, método, etc. donde ocurre el error.</t>
        </r>
        <r>
          <rPr>
            <sz val="8"/>
            <color indexed="81"/>
            <rFont val="Tahoma"/>
            <family val="2"/>
          </rPr>
          <t xml:space="preserve">
</t>
        </r>
      </text>
    </comment>
    <comment ref="G11" authorId="2" shapeId="0">
      <text>
        <r>
          <rPr>
            <b/>
            <sz val="8"/>
            <color indexed="9"/>
            <rFont val="Tahoma"/>
            <family val="2"/>
          </rPr>
          <t>Cómo se da cuenta de que ocurre el error.  Aparece un mensaje, truena el sistema, no se entiende lo que quiere decir.  Explicación del error.</t>
        </r>
      </text>
    </comment>
    <comment ref="H11" authorId="2" shapeId="0">
      <text>
        <r>
          <rPr>
            <b/>
            <sz val="8"/>
            <color indexed="9"/>
            <rFont val="Tahoma"/>
            <family val="2"/>
          </rPr>
          <t>Pasos que hay que seguir en el sistema para que ocurra el error.  Datos que hay que meter o botones o teclas que hay que oprimir y la secuencia.</t>
        </r>
      </text>
    </comment>
    <comment ref="I11" authorId="3" shapeId="0">
      <text>
        <r>
          <rPr>
            <b/>
            <sz val="8"/>
            <color indexed="81"/>
            <rFont val="Tahoma"/>
            <family val="2"/>
          </rPr>
          <t>Cuidar que el nombre original de cada caso de uso sea respetado</t>
        </r>
      </text>
    </comment>
    <comment ref="K11" authorId="4" shapeId="0">
      <text>
        <r>
          <rPr>
            <b/>
            <sz val="8"/>
            <color indexed="9"/>
            <rFont val="Tahoma"/>
            <family val="2"/>
          </rPr>
          <t xml:space="preserve">
La persona que corrija el error 
deberá especificarlo en esta parte la fecha de corrección</t>
        </r>
      </text>
    </comment>
    <comment ref="L11" authorId="2" shapeId="0">
      <text>
        <r>
          <rPr>
            <b/>
            <sz val="8"/>
            <color indexed="9"/>
            <rFont val="Tahoma"/>
            <family val="2"/>
          </rPr>
          <t xml:space="preserve">-El tester deberá revisar que el error realmente haya sido corregido, en esta parte deberá de registrarlo con una marca de OK
</t>
        </r>
      </text>
    </comment>
    <comment ref="M11" authorId="2" shapeId="0">
      <text>
        <r>
          <rPr>
            <b/>
            <sz val="8"/>
            <color indexed="9"/>
            <rFont val="Tahoma"/>
            <family val="2"/>
          </rPr>
          <t>Nombre de la persona que encontró el error</t>
        </r>
      </text>
    </comment>
    <comment ref="N11" authorId="2" shapeId="0">
      <text>
        <r>
          <rPr>
            <b/>
            <sz val="8"/>
            <color indexed="9"/>
            <rFont val="Tahoma"/>
            <family val="2"/>
          </rPr>
          <t>Nombre del programador o persona que hizo el código que tiene el error.</t>
        </r>
      </text>
    </comment>
    <comment ref="O11" authorId="2" shapeId="0">
      <text>
        <r>
          <rPr>
            <b/>
            <sz val="8"/>
            <color indexed="9"/>
            <rFont val="Tahoma"/>
            <family val="2"/>
          </rPr>
          <t xml:space="preserve">
Persona que corrigió el error</t>
        </r>
      </text>
    </comment>
    <comment ref="P11" authorId="1" shapeId="0">
      <text>
        <r>
          <rPr>
            <b/>
            <sz val="8"/>
            <color indexed="81"/>
            <rFont val="Tahoma"/>
            <family val="2"/>
          </rPr>
          <t>Registrar quién recomendó o autorizó cancelar el error.</t>
        </r>
      </text>
    </comment>
  </commentList>
</comments>
</file>

<file path=xl/comments2.xml><?xml version="1.0" encoding="utf-8"?>
<comments xmlns="http://schemas.openxmlformats.org/spreadsheetml/2006/main">
  <authors>
    <author>OscarRM</author>
  </authors>
  <commentList>
    <comment ref="A49" authorId="0" shapeId="0">
      <text>
        <r>
          <rPr>
            <b/>
            <sz val="8"/>
            <color indexed="81"/>
            <rFont val="Tahoma"/>
            <family val="2"/>
          </rPr>
          <t>OscarRM:</t>
        </r>
        <r>
          <rPr>
            <sz val="8"/>
            <color indexed="81"/>
            <rFont val="Tahoma"/>
            <family val="2"/>
          </rPr>
          <t xml:space="preserve">
1- (defectos Corregidos-Defectos Revisados)/Total Defectos
</t>
        </r>
      </text>
    </comment>
    <comment ref="A50" authorId="0" shapeId="0">
      <text>
        <r>
          <rPr>
            <b/>
            <sz val="8"/>
            <color indexed="81"/>
            <rFont val="Tahoma"/>
            <family val="2"/>
          </rPr>
          <t>OscarRM:</t>
        </r>
        <r>
          <rPr>
            <sz val="8"/>
            <color indexed="81"/>
            <rFont val="Tahoma"/>
            <family val="2"/>
          </rPr>
          <t xml:space="preserve">
Defectos Revisados/Defectos Corregidos</t>
        </r>
      </text>
    </comment>
  </commentList>
</comments>
</file>

<file path=xl/sharedStrings.xml><?xml version="1.0" encoding="utf-8"?>
<sst xmlns="http://schemas.openxmlformats.org/spreadsheetml/2006/main" count="470" uniqueCount="225">
  <si>
    <t>Caso de Uso</t>
  </si>
  <si>
    <t>Ok</t>
  </si>
  <si>
    <t>Cancelado</t>
  </si>
  <si>
    <t>Total de errores</t>
  </si>
  <si>
    <t>Total de errores ya corregidos</t>
  </si>
  <si>
    <t>Total de Errores ya Revisados</t>
  </si>
  <si>
    <t>Fecha</t>
  </si>
  <si>
    <t>Prioridad (0-3)</t>
  </si>
  <si>
    <t>Tipo Error</t>
  </si>
  <si>
    <t>Descripción del Error</t>
  </si>
  <si>
    <t>Pasos para Obtenerlo</t>
  </si>
  <si>
    <t>Módulo o Forma</t>
  </si>
  <si>
    <t>Corregido</t>
  </si>
  <si>
    <t>Revisado</t>
  </si>
  <si>
    <t>Encontró</t>
  </si>
  <si>
    <t>Generó</t>
  </si>
  <si>
    <t>Solucionó</t>
  </si>
  <si>
    <t>Cancelado por</t>
  </si>
  <si>
    <t>Duración</t>
  </si>
  <si>
    <t>Comentarios</t>
  </si>
  <si>
    <t xml:space="preserve">Validación </t>
  </si>
  <si>
    <t>Funcionalidad</t>
  </si>
  <si>
    <t xml:space="preserve">Runtime </t>
  </si>
  <si>
    <t>Ortografìa</t>
  </si>
  <si>
    <t>Otro</t>
  </si>
  <si>
    <t>Usabilidad</t>
  </si>
  <si>
    <t>Presentación</t>
  </si>
  <si>
    <t>Negocio</t>
  </si>
  <si>
    <t>Control de Errores</t>
  </si>
  <si>
    <t>%</t>
  </si>
  <si>
    <t>Total de Errores Validos</t>
  </si>
  <si>
    <t>Eficiencia en Corregir</t>
  </si>
  <si>
    <t xml:space="preserve">Vida Media de los Errores </t>
  </si>
  <si>
    <t>Días</t>
  </si>
  <si>
    <t>Error Mas Antiguo</t>
  </si>
  <si>
    <t xml:space="preserve">Total de Casos de Uso </t>
  </si>
  <si>
    <t>Errores / Caso de Uso</t>
  </si>
  <si>
    <t xml:space="preserve">Total </t>
  </si>
  <si>
    <t>Tipo de Defecto</t>
  </si>
  <si>
    <t>Defectos</t>
  </si>
  <si>
    <t>Acum</t>
  </si>
  <si>
    <t>Eficiencia</t>
  </si>
  <si>
    <t xml:space="preserve">Eficacia </t>
  </si>
  <si>
    <t xml:space="preserve"> Promedio Total de Defectos</t>
  </si>
  <si>
    <t>Vida Promedio Defectos Activos</t>
  </si>
  <si>
    <t xml:space="preserve">Defecto Mas Antiguo </t>
  </si>
  <si>
    <t>Total  de Defectos</t>
  </si>
  <si>
    <t>Errores Validos</t>
  </si>
  <si>
    <t xml:space="preserve">Revisados </t>
  </si>
  <si>
    <t>Corregidos sin Revisar</t>
  </si>
  <si>
    <t>Sin Atención</t>
  </si>
  <si>
    <t>IDTipoError</t>
  </si>
  <si>
    <t>TipoError</t>
  </si>
  <si>
    <t>IDRevisado</t>
  </si>
  <si>
    <t>Tipo Revisión</t>
  </si>
  <si>
    <t xml:space="preserve">Que el sistema le falte o haga mal alguna funcionalidad como cambiar de paginas, traer registros de la BD  </t>
  </si>
  <si>
    <t xml:space="preserve">El sistema 'Truena' </t>
  </si>
  <si>
    <t xml:space="preserve">Los botones  layout, pantallas etc. No estan bien </t>
  </si>
  <si>
    <t xml:space="preserve">El sistema no cumple con alguna de las  reglas de negocio establecidas en el diseño </t>
  </si>
  <si>
    <t xml:space="preserve">Se ve feo o tiene etiquetas colores etc,  mal </t>
  </si>
  <si>
    <t>Validaciones de campos, botones, fechas,  textos  etc.</t>
  </si>
  <si>
    <t>Número</t>
  </si>
  <si>
    <t xml:space="preserve">Comentarios Especiales que quiera realizar el tester </t>
  </si>
  <si>
    <t>No.</t>
  </si>
  <si>
    <t xml:space="preserve">0-Puede Esperar </t>
  </si>
  <si>
    <t>(p.ej: de estética, ortografía, etc.)</t>
  </si>
  <si>
    <t>1-Error sencillo</t>
  </si>
  <si>
    <t>2-Error normal</t>
  </si>
  <si>
    <t>3-Error grave</t>
  </si>
  <si>
    <t>(se le puede dar la vuelta, pero hay que corregirlo cuanto antes)</t>
  </si>
  <si>
    <t>(no afecta el funcionamiento del sistema, pero habrá que corregirlo tarde o temprano)</t>
  </si>
  <si>
    <t>(corregir inmediatamente)</t>
  </si>
  <si>
    <t>SubMódulo/Función</t>
  </si>
  <si>
    <t>Pendiente</t>
  </si>
  <si>
    <t>Registro de Defectos</t>
  </si>
  <si>
    <t>Ver. de Formato:     &lt;2.0&gt;</t>
  </si>
  <si>
    <t>De Conformidad:</t>
  </si>
  <si>
    <t>Líder CONSAR</t>
  </si>
  <si>
    <t>Líder  Provedor</t>
  </si>
  <si>
    <t>Nombre, Fecha y Firma</t>
  </si>
  <si>
    <t>______________________________</t>
  </si>
  <si>
    <t>062_SUPERVISAR_ODT-09</t>
  </si>
  <si>
    <t>038_RD_ODT-09_Registro de Defectos</t>
  </si>
  <si>
    <t>Fecha:  02/MAR/22</t>
  </si>
  <si>
    <t>Registro oficio</t>
  </si>
  <si>
    <t>Detalle oficio</t>
  </si>
  <si>
    <t>Detalle PC</t>
  </si>
  <si>
    <t>Detalle visita</t>
  </si>
  <si>
    <t>Expediente Oficio</t>
  </si>
  <si>
    <t>Expediente PC</t>
  </si>
  <si>
    <t>Expediente visita</t>
  </si>
  <si>
    <t>Bitácora Oficio</t>
  </si>
  <si>
    <t>Bitácora PC</t>
  </si>
  <si>
    <t>Bitácora visita</t>
  </si>
  <si>
    <t>Expediente SISAN</t>
  </si>
  <si>
    <t>CU001</t>
  </si>
  <si>
    <t>CU002</t>
  </si>
  <si>
    <t>CU003</t>
  </si>
  <si>
    <t>CU004</t>
  </si>
  <si>
    <t>CU005</t>
  </si>
  <si>
    <t>CU006</t>
  </si>
  <si>
    <t>CU007</t>
  </si>
  <si>
    <t>CU008</t>
  </si>
  <si>
    <t>CU009</t>
  </si>
  <si>
    <t>CU010</t>
  </si>
  <si>
    <t>CU011</t>
  </si>
  <si>
    <t>CU012</t>
  </si>
  <si>
    <t>CU013</t>
  </si>
  <si>
    <t>CU014</t>
  </si>
  <si>
    <t>CU015</t>
  </si>
  <si>
    <t>CU016</t>
  </si>
  <si>
    <t>CU017</t>
  </si>
  <si>
    <t>CU018</t>
  </si>
  <si>
    <t>CU019</t>
  </si>
  <si>
    <t>CU020</t>
  </si>
  <si>
    <t>CU021</t>
  </si>
  <si>
    <t>CU022</t>
  </si>
  <si>
    <t>CU023</t>
  </si>
  <si>
    <t>JHVentura</t>
  </si>
  <si>
    <t>FSW</t>
  </si>
  <si>
    <t>0-Puede Esperar</t>
  </si>
  <si>
    <t>GRID</t>
  </si>
  <si>
    <t>Al filtrar datos el GRID tiene una ruptura de estilos en las cabeceras, si se realiza nuevamente el filtro o se abre un modal, el estilo se arregla.</t>
  </si>
  <si>
    <t>Seleccionar Fecha Inicio y Fecha Fin
Dar clic en botón Filtrar
Abrir Modal Personalizar Columnas
Cerrar Modal Personalizar Columnas</t>
  </si>
  <si>
    <t>Se comparte imagen</t>
  </si>
  <si>
    <t>Pantalla coN Defecto</t>
  </si>
  <si>
    <t>Pantalla con Corrección</t>
  </si>
  <si>
    <t>Inicio - Bandeja de Oficios</t>
  </si>
  <si>
    <t>Inicio - Bandeja de PC</t>
  </si>
  <si>
    <t>Inicio - Bandeja SICOD</t>
  </si>
  <si>
    <t>2-Error Normal</t>
  </si>
  <si>
    <t>Inicio - Bandeja Visitas</t>
  </si>
  <si>
    <t>Regla NI04</t>
  </si>
  <si>
    <t>Ingresar con usuario: aecarreno   Perfil: Administrador Area: Administración Financiera y localizar columna Sub Entidad. 
Ingresar con usuario ocarillo   Perfil: Administrador  Area: Presicencia y localizar la columna Sub Entidad.</t>
  </si>
  <si>
    <t>La regla dice: "El Campo Subentidad, solo debe mostrarse cuando el usuario es vicepresidencia financiera."  Pero la columna no aparece al ingresar con usuarios del área Administración Financiera cuando SI debe aparecer.</t>
  </si>
  <si>
    <t>Mantenimiento - Proceso Vigilancia</t>
  </si>
  <si>
    <t>Ingresar con usuario: ocarrillo.
Menú Mantenimiento &gt; Proceso de Vigilancia
Elegir Proceso
Visualizar pantalla "Catálogo de Procesos"</t>
  </si>
  <si>
    <t>Botón "Exportar" debe estar en la cabecera de la pantalla, alineado a la ziquierda y por debajo del título.
Los botones de "Agregar" "Modificar" y "Eliminar deben estar centrados a la página
Botón "Filtrar" debe estar alineado a la derecha.
Filtro: Estatus &gt; Vigentes debe seguir el estilo predefinido de las demás pantallas (Vigentes, No Vigentes, Todos)
Títulos de Encabezados no deben ser tal cuál el nombre de campos en BD, cambiar redacción a los indicados en el CU017 2. ID
3. Descripción
4. Área 
5. Estatus
El diseño de las pantallas nuevas deben seguir el estilo mostrado en la pantalla siguiente:
/Mantenimiento/CatalogoFormato.aspx</t>
  </si>
  <si>
    <t>El botón Regresar no esta visible en la pantalla. Debe contar con la regla siguiente: "2. El sistema regresa a la Bandeja de Mantenimiento" Para poder visualizar el menú 
• Procesos
• Subprocesos
• Supervisores
• Inspectores</t>
  </si>
  <si>
    <t>Pantalla: Proceso
Botón Regresar</t>
  </si>
  <si>
    <t>Pantalla: Proceso
Diseño de Pantalla</t>
  </si>
  <si>
    <t>Ingresar con usuario: ocarrillo.
Menú Mantenimiento &gt; Proceso de Vigilancia
Elegir Proceso
Visualizar pantalla "Catálogo de Procesos"
Clic al botón Agregar y visualizar modal</t>
  </si>
  <si>
    <t>No se encuentra la opción para agregar la "Fecha de Alta" ni "Estatus"
• Área (RN56)
• Descripción
• Fecha de alta (NI07) (NI09)
• Estatus (NI07)
Donde "Fecha de alta" es la fecha en la que se dio de alta el proceso y"Estatus" esta en modo lectura, por ende se debemostrar por default como Vigente. Las etiquetas no tienen el nombre especificado en el caso de uso.</t>
  </si>
  <si>
    <t>No se encuentra la opción para agregar la "Fecha de Alta" ni "Estatus"
• Área (RN56)
• Descripción
• Fecha de alta (NI07) (NI09)
• Estatus (NI07)
Donde el campo "Descripción" es el único modificable.</t>
  </si>
  <si>
    <t>Pantalla: Proceso
Modal: Agregar</t>
  </si>
  <si>
    <t>Pantalla: Proceso
Modal: Modificar</t>
  </si>
  <si>
    <t>Ingresar con usuario: ocarrillo.
Menú Mantenimiento &gt; Proceso de Vigilancia
Elegir Proceso
Visualizar pantalla "Catálogo de Procesos"
Clic al botón Agregar y visualizar modal
Capturar un Proceso y dar clic en Aceptar para guardarlo.
Localidar el proceso en el GRID y seleccionarlo.
Clic en el botón Modificar
Cambiar descripción y guardar cambio, luego visualzar cambio en GRID</t>
  </si>
  <si>
    <t>Pantalla: Subproceso
Botón Regresar</t>
  </si>
  <si>
    <t>Pantalla: Subproceso
Modal: Agregar</t>
  </si>
  <si>
    <t>Pantalla: Subproceso
Modal: Modificar</t>
  </si>
  <si>
    <t>Ingresar con usuario: ocarrillo.
Menú Mantenimiento &gt; Proceso de Vigilancia
Elegir Subproceso
Visualizar pantalla "Catálogo Subproceso"</t>
  </si>
  <si>
    <t>Pantalla: Subproceso
GRID</t>
  </si>
  <si>
    <t>No aparece la columna Área, el Caso de uso CU018 lo solicita de la siguiente manera:
• CheckBox
• ID
• Área
• Proceso
• Descripción
• Estatus</t>
  </si>
  <si>
    <t>Ingresar con usuario: ammartinez
Menú Mantenimiento &gt; Proceso de Vigilancia
Elegir Subproceso
Visualizar pantalla "Catálogo Subproceso"
Revisar encabezados de GRID</t>
  </si>
  <si>
    <t>No se encuentra la opción para agregar "Area" "Fecha de Alta" ni "Estatus"
• Área (NI12)
• Proceso (NI11)
• Descripción
• Fecha de alta (NI07)
• Estatus (NI07) (NI09)
Las etiquetas no tienen el nombre especificado en el caso de uso.</t>
  </si>
  <si>
    <t>No se encuentra la opción para agregar "Area", "Fecha de Alta" ni "Estatus"
• Área (NI07)
• Proceso (NI07)
• Descripción
• Fecha de alta (NI07) (NI10)
• Estatus (NI07)
Donde el campo "Descripción" es el único modificable.</t>
  </si>
  <si>
    <t>Ingresar con usuario: ocarrillo.
Menú Mantenimiento &gt; Proceso de Vigilancia
Elegir Subproceso
Visualizar pantalla "Catálogo Subproceso"
Clic al botón Agregar y visualizar modal
Capturar un Proceso y dar clic en Aceptar para guardarlo.
Localidar el proceso en el GRID y seleccionarlo.
Clic en el botón Modificar
Cambiar descripción y guardar cambio, luego visualzar cambio en GRID</t>
  </si>
  <si>
    <t>Ingresar con usuario: ammartinez
Menú Mantenimiento &gt; Proceso de Vigilancia
Elegir Subproceso
Visualizar pantalla Visualizar pantalla "Catálogo Subproceso"
Clic al botón Agregar y visualizar modal</t>
  </si>
  <si>
    <t>Modal
Pestaña: Bitácora de acciones</t>
  </si>
  <si>
    <t>En el combobox de "Agregar Crtirerio" el campo de "Acción" no coincide en el nombre con la columna "Descripción de la Acción".
Es necesario añadir el criterio "Comentario"</t>
  </si>
  <si>
    <t>Ingresar con usuario: ammartinez
Menú Inicio &gt; Bandeja de Visitas
Seleccionar cualquier registro y dar doble clic
Seleccionar pestaña "Bitácora de Acciones"</t>
  </si>
  <si>
    <t>Ingresar con usuario: jbenitez   Perfil: Administrador Área: Vicepresidencia Financiera ID_Area=36
Ingresar con usuario:fbbernabe   Perfil: Supervisor   Área: Vicepresidencia de Operaciones  ID_Area=35</t>
  </si>
  <si>
    <t>3-Error Grave</t>
  </si>
  <si>
    <t>Falla de aplicación al ingresar a la Pantalla "Bandeja de Visitas" y dar doble clic en algún registro. 
Error de servidor de aplicación 
"No se encontró ningún campo o propiedad 'DSC_SUBENTIDAD' en el origen de datos seleccionado." 
No se puede visualizar el detalle y por ende tampoco la pestaña Bitácora de Acciones.
Ocurre en Perfiles Administrador y Supervisor solamente
El CU023 indica que la pestaña debe ser visible por Perfiles "Administrador General, Administrador de Área, Supervisor e Inspector"</t>
  </si>
  <si>
    <t>Pantalla Supervisor
Botón Regresar</t>
  </si>
  <si>
    <t>El botón Regresar no esta visible en la pantalla. Debe contar con la regla siguiente: 2. El sistema regresa a la Bandeja de Mantenimiento" Para poder visualizar el menú 
• Procesos
• Subprocesos
• Supervisores
• Inspectores</t>
  </si>
  <si>
    <t>Pantalla Supervisor
GRID</t>
  </si>
  <si>
    <t>No se encuentra la columna Área, el Caso de uso CU019 lo solicita de la siguiente manera:
• CheckBox
• Proceso
• Subproceso
• Usuario
• Área
• Estatus</t>
  </si>
  <si>
    <t>Ingresar con usuario: ocarrillo
Menú Mantenimiento &gt; Proceso de Vigilancia
Elegir Supervisor
Visualizar pantalla "Catálogo Supervisor"</t>
  </si>
  <si>
    <t>Ingresar con usuario: ocarrillo.
Menú Mantenimiento &gt; Proceso de Vigilancia
Elegir Supervisores
Visualizar pantalla "Catálogo Supervisor"</t>
  </si>
  <si>
    <t>Pantalla Supervisor
Modal: Agregar</t>
  </si>
  <si>
    <t>No se encuentra la opción "Área", "Fecha de alta" ni "Estatus", el CU019 indica los siguientes campos:
• Área (NI12)
• Usuarios (NI09)
• Proceso (NI10)
• Subproceso (NI11)
• Fecha de alta (NI06)
• Estatus (NI06) (NI08)</t>
  </si>
  <si>
    <t>Ingresar con usuario: ocarrillo
Menú Mantenimiento &gt; Proceso de Vigilancia
Elegir Supervisor
Visualizar pantalla "Catálogo Supervisor"
Dar clic a botón "Agregar"
Visualizar modal para captura de datos</t>
  </si>
  <si>
    <t xml:space="preserve">1-Ingresar con usuario: ocarrillo
2-Menú Mantenimiento &gt; Proceso de Vigilancia
3-Elegir Supervisor
4-Visualizar pantalla "Catálogo Supervisor"
5-Filtrar por usuario abaez con Opción "Vigente" activado.
6-Seleccionar registro con Proceso "Recaudación IMSS/ISSSTE" y Subproceso "SIRI"
7-Seleccionarlo y dar clic a botón Eliminar
8-Confirmar Eliminación
9-Repetir Paso 5 y 6 y validar estatus de registro. </t>
  </si>
  <si>
    <t>Pantalla: Subproceso
Estatus</t>
  </si>
  <si>
    <t>Pantalla: Supervisor
Estatus</t>
  </si>
  <si>
    <r>
      <t xml:space="preserve">Filtro: Estatus &gt; Vigentes debe seguir una </t>
    </r>
    <r>
      <rPr>
        <b/>
        <sz val="9"/>
        <rFont val="Arial"/>
        <family val="2"/>
      </rPr>
      <t>Regla de Negocio RN58</t>
    </r>
    <r>
      <rPr>
        <sz val="9"/>
        <rFont val="Arial"/>
        <family val="2"/>
      </rPr>
      <t xml:space="preserve">
</t>
    </r>
    <r>
      <rPr>
        <b/>
        <sz val="9"/>
        <rFont val="Arial"/>
        <family val="2"/>
      </rPr>
      <t>(las opciones de este filtro de estatus son: Vigentes, No vigentes, Todos)</t>
    </r>
    <r>
      <rPr>
        <sz val="9"/>
        <rFont val="Arial"/>
        <family val="2"/>
      </rPr>
      <t xml:space="preserve">
</t>
    </r>
  </si>
  <si>
    <t>Ingresar con usuario: ocarrillo
Menú Mantenimiento &gt; Proceso de Vigilancia
Elegir Supervisor
Visualizar pantalla "Catálogo Supervisor"
Localizar filtro de estatus con valor Default Vigente y validar regla de negocio RN58</t>
  </si>
  <si>
    <t>Pantalla Inspector
Estatus</t>
  </si>
  <si>
    <r>
      <t xml:space="preserve">Filtro: Estatus &gt; Vigentes debe seguir una </t>
    </r>
    <r>
      <rPr>
        <b/>
        <sz val="9"/>
        <rFont val="Arial"/>
        <family val="2"/>
      </rPr>
      <t>Regla de Negocio RN58</t>
    </r>
    <r>
      <rPr>
        <sz val="9"/>
        <rFont val="Arial"/>
        <family val="2"/>
      </rPr>
      <t xml:space="preserve">
</t>
    </r>
    <r>
      <rPr>
        <b/>
        <sz val="9"/>
        <rFont val="Arial"/>
        <family val="2"/>
      </rPr>
      <t>(las opciones de este filtro de estatus son: Vigentes, No vigentes, Todos)</t>
    </r>
    <r>
      <rPr>
        <sz val="9"/>
        <rFont val="Arial"/>
        <family val="2"/>
      </rPr>
      <t xml:space="preserve">
Títulos de Encabezados no deben ser tal cuál el nombre de campos en BD, cambiar redacción a los indicados en el CU020 
• CheckBox
• Proceso
• Subproceso
• Usuario
• Área
• Estatus
</t>
    </r>
  </si>
  <si>
    <r>
      <t xml:space="preserve">Filtro: Estatus &gt; Vigentes debe seguir una </t>
    </r>
    <r>
      <rPr>
        <b/>
        <sz val="9"/>
        <rFont val="Arial"/>
        <family val="2"/>
      </rPr>
      <t>Regla de Negocio RN58</t>
    </r>
    <r>
      <rPr>
        <sz val="9"/>
        <rFont val="Arial"/>
        <family val="2"/>
      </rPr>
      <t xml:space="preserve">
</t>
    </r>
    <r>
      <rPr>
        <b/>
        <sz val="9"/>
        <rFont val="Arial"/>
        <family val="2"/>
      </rPr>
      <t>(las opciones de este filtro de estatus son: Vigentes, No vigentes, Todos)</t>
    </r>
    <r>
      <rPr>
        <sz val="9"/>
        <rFont val="Arial"/>
        <family val="2"/>
      </rPr>
      <t xml:space="preserve">
Títulos de Encabezados no deben ser tal cuál el nombre de campos en BD, cambiar redacción a los indicados en el CU019
• CheckBox
• Proceso
• Subproceso
• Usuario
• Área
• Estatus</t>
    </r>
  </si>
  <si>
    <t>REQ</t>
  </si>
  <si>
    <t>Pantalla Inspector
Botón Regresar</t>
  </si>
  <si>
    <t>Pantalla Inspector
GRID</t>
  </si>
  <si>
    <t>No se encuentra la columna Área, el Caso de uso CU020 lo solicita de la siguiente manera:
• CheckBox
• Proceso
• Subproceso
• Usuario
• Área
• Estatus</t>
  </si>
  <si>
    <t>El botón "Modificar" no debe existir en esta pantalla, No se solicita en el CU019</t>
  </si>
  <si>
    <t xml:space="preserve">Ingresar con usuario: ocarrillo
Menú Mantenimiento &gt; Proceso de Vigilancia
Elegir Supervisor
Visualizar pantalla "Catálogo Supervisor"
</t>
  </si>
  <si>
    <t>Pantalla Supervisor
Botón "Modificar"</t>
  </si>
  <si>
    <t>Pantalla Inspector
Botón "Modificar"</t>
  </si>
  <si>
    <t>El botón "Modificar" no debe existir en esta pantalla, No se solicita en el CU020.</t>
  </si>
  <si>
    <t>Pantalla Inspector
Botón "Agregar"</t>
  </si>
  <si>
    <t>No se encuentran los campos "Area", "Fecha de alta" y estatus" como lo indica el CU020: 
• Área 
• Usuarios (NI09)
• Proceso (NI10)
• Subproceso (NI11)
• Fecha de alta (NI06)
• Estatus (NI06) (NI08)</t>
  </si>
  <si>
    <t>Ingresar con usuario: ocarrillo
Menú Mantenimiento &gt; Proceso de Vigilancia
Elegir Inspector
Visualizar pantalla "Catálogo Inspector"
Localizar filtro de estatus con valor Default Vigente y validar regla de negocio RN58</t>
  </si>
  <si>
    <t>Ingresar con usuario: ocarrillo.
Menú Mantenimiento &gt; Proceso de Vigilancia
Elegir Inspector
Visualizar pantalla "Catálogo Inspector"</t>
  </si>
  <si>
    <t>Ingresar con usuario: ocarrillo
Menú Mantenimiento &gt; Proceso de Vigilancia
Elegir Inspector
Visualizar pantalla "Catálogo Inspector"</t>
  </si>
  <si>
    <t>Ingresar con usuario: ocarrillo
Menú Mantenimiento &gt; Proceso de Vigilancia
Elegir Inspector
Visualizar pantalla "Catálogo Inspector"
Dar clic a botón "Agregar"</t>
  </si>
  <si>
    <t>Pantalla Inspector
Botón "Eliminar</t>
  </si>
  <si>
    <t>Pantalla Supervisor
Botón Eliminar</t>
  </si>
  <si>
    <t>Botón Eliminar  no realiza la acción de Cambio de Estatus, el registro se mantiene activo, el CU019 indica lo siguiente:
"4. El sistema aplica el cambio al o los registros del supervisor seleccionado y cambia estatus de Vigente a No vigente."</t>
  </si>
  <si>
    <t>Botón Eliminar  no realiza la acción de Cambio de Estatus, el registro se mantiene activo, el CU020 indica lo siguiente:
"4. El sistema aplica el cambio al inspector seleccionado y cambia estatus de Vigente a No vigente."</t>
  </si>
  <si>
    <t xml:space="preserve">1-Ingresar con usuario: ocarrillo
2-Menú Mantenimiento &gt; Proceso de Vigilancia
3-Elegir Inspector
4-Visualizar pantalla "Catálogo Inspector"
5-Filtrar por usuario jhstahl con Opción "Vigente" activado.
6-Seleccionar registro con Proceso "Recaudación IMSS/ISSSTE" y Subproceso "Conciliación"
7-Seleccionarlo y dar clic a botón Eliminar
8-Confirmar Eliminación
9-Repetir Paso 5 y 6 y validar estatus de registro. </t>
  </si>
  <si>
    <t>Catálogo Proceso</t>
  </si>
  <si>
    <t>Catálogo Subproceso</t>
  </si>
  <si>
    <t>Catálogo Supervisor</t>
  </si>
  <si>
    <t>Catálogo Inspector</t>
  </si>
  <si>
    <t>Administrador General</t>
  </si>
  <si>
    <t>SI</t>
  </si>
  <si>
    <t>No</t>
  </si>
  <si>
    <t>Inspector</t>
  </si>
  <si>
    <t>Supervisor</t>
  </si>
  <si>
    <t>Abogado Asesor</t>
  </si>
  <si>
    <t>Abogado Sanciones</t>
  </si>
  <si>
    <t>Captura PC</t>
  </si>
  <si>
    <t>Solo Lectura</t>
  </si>
  <si>
    <t>Solo Carga Documentos</t>
  </si>
  <si>
    <t>Menu/Perfil</t>
  </si>
  <si>
    <t>Pantallas 
Proceso
Subproceso
Supervisor
Inspector</t>
  </si>
  <si>
    <t>En los casos de uso siguientes se indica que el menú de pantallas en Proceso Vigilancia solo deben ser vistas por un Actor de Tipo Administrador General, esto equivale a Perfil Administrador
CU017
CU018
CU019
CU020
No obstante también los Perfiles pueden ver las pantallas
Inspector (Id 3)
Supervisor (Id 2)
Abogado Inspector (Id 5)</t>
  </si>
  <si>
    <t>Ingresar con usuario cajaimes Perfil: Inspector
Ir al menú Mantenimiento &gt; Proceso de Vigilancia
Ingresar con usuario acastro  Perfil: Supervisor
Ir al menú Mantenimiento &gt; Proceso de Vigilancia
Ingresar con usuario lvazquez  Perfil: Abogado Asesor
Ir al menú Mantenimiento &gt; Proceso de Vigilancia</t>
  </si>
  <si>
    <t>CUMPLE</t>
  </si>
  <si>
    <t>NO CUMPLE</t>
  </si>
  <si>
    <t>Registro - Registrar Visita</t>
  </si>
  <si>
    <t>Pantalla Registrar Visita</t>
  </si>
  <si>
    <t>Cuando el Perfil = Administrador y el área = Vicepresidencia Financiera el CU021 solicita en la regla NI06 lo siguiente 
"El sistema debe permitir seleccionar de 1 a n subentidades para generar subvisitas"
Actualmente el sistema SI muestra el combo de "Generar Subvisitas" pero no permite seleccionar alguna Sub Entidad, no se muestra ningún campo de selección.</t>
  </si>
  <si>
    <t>Ingresar con usuario jbenitez
Ir al menú Registro
Seleccionar Pantalla "Registrar Visita"
Seleccionar Tipo Entidad "AFORE"
Seleccionar Entidad "Profuturo GNP"
Seleccionar Checkbox "Generar Subvisitas"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</si>
</sst>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3" formatCode="_-* #,##0.00_-;\-* #,##0.00_-;_-* &quot;-&quot;??_-;_-@_-"/>
    <numFmt numFmtId="164" formatCode="d\-mmm\-yy"/>
    <numFmt numFmtId="165" formatCode="0.0%"/>
  </numFmts>
  <fonts count="39">
    <font>
      <sz val="10"/>
      <name val="Arial"/>
    </font>
    <font>
      <sz val="10"/>
      <name val="Arial"/>
      <family val="2"/>
    </font>
    <font>
      <b/>
      <sz val="8"/>
      <color indexed="81"/>
      <name val="Tahoma"/>
      <family val="2"/>
    </font>
    <font>
      <sz val="8"/>
      <color indexed="81"/>
      <name val="Tahoma"/>
      <family val="2"/>
    </font>
    <font>
      <sz val="8"/>
      <name val="Tahoma"/>
      <family val="2"/>
    </font>
    <font>
      <sz val="10"/>
      <name val="Arial"/>
      <family val="2"/>
    </font>
    <font>
      <sz val="8"/>
      <color indexed="9"/>
      <name val="Tahoma"/>
      <family val="2"/>
    </font>
    <font>
      <sz val="9"/>
      <name val="Tahoma"/>
      <family val="2"/>
    </font>
    <font>
      <b/>
      <sz val="8"/>
      <color indexed="9"/>
      <name val="Tahoma"/>
      <family val="2"/>
    </font>
    <font>
      <sz val="10"/>
      <name val="Arial"/>
      <family val="2"/>
    </font>
    <font>
      <b/>
      <sz val="9"/>
      <color indexed="9"/>
      <name val="Tahoma"/>
      <family val="2"/>
    </font>
    <font>
      <b/>
      <sz val="10"/>
      <name val="Arial"/>
      <family val="2"/>
    </font>
    <font>
      <sz val="14"/>
      <name val="Arial"/>
      <family val="2"/>
    </font>
    <font>
      <sz val="14"/>
      <color indexed="53"/>
      <name val="Arial"/>
      <family val="2"/>
    </font>
    <font>
      <u/>
      <sz val="10"/>
      <color indexed="12"/>
      <name val="Arial"/>
      <family val="2"/>
    </font>
    <font>
      <b/>
      <sz val="12"/>
      <name val="Arial"/>
      <family val="2"/>
    </font>
    <font>
      <sz val="12"/>
      <name val="Arial"/>
      <family val="2"/>
    </font>
    <font>
      <sz val="10"/>
      <name val="Arial"/>
      <family val="2"/>
    </font>
    <font>
      <b/>
      <sz val="18"/>
      <name val="Tahoma"/>
      <family val="2"/>
    </font>
    <font>
      <b/>
      <u/>
      <sz val="10"/>
      <name val="Arial"/>
      <family val="2"/>
    </font>
    <font>
      <b/>
      <sz val="8"/>
      <name val="Arial"/>
      <family val="2"/>
    </font>
    <font>
      <sz val="6"/>
      <name val="Tahoma"/>
      <family val="2"/>
    </font>
    <font>
      <b/>
      <sz val="26"/>
      <name val="EngraversGothic BT"/>
      <family val="2"/>
    </font>
    <font>
      <sz val="10"/>
      <name val="Arial"/>
      <family val="2"/>
    </font>
    <font>
      <sz val="8"/>
      <color indexed="18"/>
      <name val="Tahoma"/>
      <family val="2"/>
    </font>
    <font>
      <b/>
      <sz val="10"/>
      <color indexed="18"/>
      <name val="Tahoma"/>
      <family val="2"/>
    </font>
    <font>
      <b/>
      <sz val="8"/>
      <color indexed="18"/>
      <name val="Tahoma"/>
      <family val="2"/>
    </font>
    <font>
      <sz val="11"/>
      <color theme="1"/>
      <name val="Arial"/>
      <family val="2"/>
    </font>
    <font>
      <b/>
      <sz val="10"/>
      <color theme="0"/>
      <name val="Arial"/>
      <family val="2"/>
    </font>
    <font>
      <sz val="10"/>
      <name val="Tahoma"/>
      <family val="2"/>
    </font>
    <font>
      <b/>
      <sz val="18"/>
      <color theme="1"/>
      <name val="Tahoma"/>
      <family val="2"/>
    </font>
    <font>
      <sz val="8"/>
      <name val="Arial"/>
      <family val="2"/>
    </font>
    <font>
      <b/>
      <sz val="9"/>
      <name val="Arial"/>
      <family val="2"/>
    </font>
    <font>
      <i/>
      <sz val="9"/>
      <name val="Arial"/>
      <family val="2"/>
    </font>
    <font>
      <sz val="9"/>
      <name val="Arial"/>
      <family val="2"/>
    </font>
    <font>
      <b/>
      <sz val="11"/>
      <name val="Arial"/>
      <family val="2"/>
    </font>
    <font>
      <sz val="11"/>
      <name val="Arial"/>
      <family val="2"/>
    </font>
    <font>
      <sz val="36"/>
      <name val="Arial"/>
      <family val="2"/>
    </font>
    <font>
      <sz val="11"/>
      <color rgb="FF9C6500"/>
      <name val="Calibri"/>
      <family val="2"/>
      <scheme val="minor"/>
    </font>
  </fonts>
  <fills count="11">
    <fill>
      <patternFill patternType="none"/>
    </fill>
    <fill>
      <patternFill patternType="gray125"/>
    </fill>
    <fill>
      <patternFill patternType="solid">
        <fgColor indexed="52"/>
        <bgColor indexed="64"/>
      </patternFill>
    </fill>
    <fill>
      <patternFill patternType="solid">
        <fgColor indexed="9"/>
        <bgColor indexed="64"/>
      </patternFill>
    </fill>
    <fill>
      <patternFill patternType="solid">
        <fgColor indexed="43"/>
        <bgColor indexed="64"/>
      </patternFill>
    </fill>
    <fill>
      <patternFill patternType="solid">
        <fgColor indexed="22"/>
        <bgColor indexed="64"/>
      </patternFill>
    </fill>
    <fill>
      <patternFill patternType="solid">
        <fgColor theme="0"/>
        <bgColor indexed="64"/>
      </patternFill>
    </fill>
    <fill>
      <patternFill patternType="solid">
        <fgColor theme="1" tint="0.249977111117893"/>
        <bgColor indexed="64"/>
      </patternFill>
    </fill>
    <fill>
      <patternFill patternType="solid">
        <fgColor rgb="FFFFEB9C"/>
      </patternFill>
    </fill>
    <fill>
      <patternFill patternType="solid">
        <fgColor rgb="FF92D050"/>
        <bgColor indexed="64"/>
      </patternFill>
    </fill>
    <fill>
      <patternFill patternType="solid">
        <fgColor rgb="FFFF0000"/>
        <bgColor indexed="64"/>
      </patternFill>
    </fill>
  </fills>
  <borders count="32">
    <border>
      <left/>
      <right/>
      <top/>
      <bottom/>
      <diagonal/>
    </border>
    <border>
      <left style="medium">
        <color indexed="64"/>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diagonal/>
    </border>
    <border>
      <left style="thin">
        <color indexed="64"/>
      </left>
      <right/>
      <top/>
      <bottom style="thick">
        <color rgb="FF00B050"/>
      </bottom>
      <diagonal/>
    </border>
    <border>
      <left/>
      <right style="thin">
        <color indexed="64"/>
      </right>
      <top/>
      <bottom style="thick">
        <color rgb="FF00B050"/>
      </bottom>
      <diagonal/>
    </border>
    <border>
      <left style="thin">
        <color indexed="64"/>
      </left>
      <right style="thin">
        <color indexed="64"/>
      </right>
      <top style="thin">
        <color indexed="64"/>
      </top>
      <bottom style="thick">
        <color theme="0" tint="-0.34998626667073579"/>
      </bottom>
      <diagonal/>
    </border>
    <border>
      <left style="thin">
        <color indexed="64"/>
      </left>
      <right/>
      <top style="thin">
        <color indexed="64"/>
      </top>
      <bottom style="thick">
        <color theme="0" tint="-0.34998626667073579"/>
      </bottom>
      <diagonal/>
    </border>
    <border>
      <left/>
      <right style="thin">
        <color indexed="64"/>
      </right>
      <top style="thin">
        <color indexed="64"/>
      </top>
      <bottom style="thick">
        <color theme="0" tint="-0.34998626667073579"/>
      </bottom>
      <diagonal/>
    </border>
    <border>
      <left style="thin">
        <color indexed="64"/>
      </left>
      <right/>
      <top/>
      <bottom style="thick">
        <color rgb="FFFF0000"/>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style="thin">
        <color indexed="64"/>
      </right>
      <top/>
      <bottom/>
      <diagonal/>
    </border>
  </borders>
  <cellStyleXfs count="5">
    <xf numFmtId="0" fontId="0" fillId="0" borderId="0"/>
    <xf numFmtId="0" fontId="14" fillId="0" borderId="0" applyNumberFormat="0" applyFill="0" applyBorder="0" applyAlignment="0" applyProtection="0">
      <alignment vertical="top"/>
      <protection locked="0"/>
    </xf>
    <xf numFmtId="43" fontId="1" fillId="0" borderId="0" applyFont="0" applyFill="0" applyBorder="0" applyAlignment="0" applyProtection="0"/>
    <xf numFmtId="9" fontId="1" fillId="0" borderId="0" applyFont="0" applyFill="0" applyBorder="0" applyAlignment="0" applyProtection="0"/>
    <xf numFmtId="0" fontId="38" fillId="8" borderId="0" applyNumberFormat="0" applyBorder="0" applyAlignment="0" applyProtection="0"/>
  </cellStyleXfs>
  <cellXfs count="159">
    <xf numFmtId="0" fontId="0" fillId="0" borderId="0" xfId="0"/>
    <xf numFmtId="0" fontId="0" fillId="0" borderId="0" xfId="0" applyBorder="1"/>
    <xf numFmtId="0" fontId="11" fillId="2" borderId="0" xfId="0" applyFont="1" applyFill="1" applyAlignment="1">
      <alignment horizontal="center"/>
    </xf>
    <xf numFmtId="0" fontId="11" fillId="0" borderId="0" xfId="0" applyFont="1" applyAlignment="1">
      <alignment horizontal="center"/>
    </xf>
    <xf numFmtId="0" fontId="12" fillId="3" borderId="0" xfId="0" applyFont="1" applyFill="1"/>
    <xf numFmtId="1" fontId="13" fillId="3" borderId="0" xfId="0" applyNumberFormat="1" applyFont="1" applyFill="1"/>
    <xf numFmtId="9" fontId="13" fillId="3" borderId="0" xfId="0" applyNumberFormat="1" applyFont="1" applyFill="1"/>
    <xf numFmtId="0" fontId="13" fillId="3" borderId="0" xfId="0" applyFont="1" applyFill="1"/>
    <xf numFmtId="0" fontId="0" fillId="0" borderId="1" xfId="0" applyBorder="1"/>
    <xf numFmtId="0" fontId="0" fillId="0" borderId="2" xfId="0" applyBorder="1"/>
    <xf numFmtId="165" fontId="1" fillId="0" borderId="2" xfId="3" applyNumberFormat="1" applyBorder="1"/>
    <xf numFmtId="165" fontId="0" fillId="0" borderId="2" xfId="0" applyNumberFormat="1" applyBorder="1"/>
    <xf numFmtId="0" fontId="0" fillId="0" borderId="0" xfId="0" applyNumberFormat="1" applyBorder="1"/>
    <xf numFmtId="9" fontId="1" fillId="0" borderId="2" xfId="3" applyBorder="1"/>
    <xf numFmtId="1" fontId="0" fillId="0" borderId="2" xfId="0" applyNumberFormat="1" applyBorder="1"/>
    <xf numFmtId="43" fontId="1" fillId="0" borderId="2" xfId="2" applyBorder="1"/>
    <xf numFmtId="0" fontId="15" fillId="0" borderId="0" xfId="0" applyFont="1"/>
    <xf numFmtId="0" fontId="16" fillId="0" borderId="0" xfId="0" applyFont="1" applyAlignment="1">
      <alignment wrapText="1"/>
    </xf>
    <xf numFmtId="0" fontId="0" fillId="0" borderId="0" xfId="0" applyAlignment="1">
      <alignment horizontal="center"/>
    </xf>
    <xf numFmtId="0" fontId="9" fillId="3" borderId="0" xfId="0" applyFont="1" applyFill="1"/>
    <xf numFmtId="0" fontId="4" fillId="3" borderId="3" xfId="0" applyFont="1" applyFill="1" applyBorder="1"/>
    <xf numFmtId="0" fontId="9" fillId="3" borderId="4" xfId="0" applyFont="1" applyFill="1" applyBorder="1"/>
    <xf numFmtId="0" fontId="9" fillId="3" borderId="4" xfId="0" applyFont="1" applyFill="1" applyBorder="1" applyAlignment="1">
      <alignment wrapText="1"/>
    </xf>
    <xf numFmtId="0" fontId="17" fillId="3" borderId="5" xfId="0" applyFont="1" applyFill="1" applyBorder="1"/>
    <xf numFmtId="0" fontId="18" fillId="3" borderId="0" xfId="0" applyFont="1" applyFill="1" applyBorder="1" applyAlignment="1">
      <alignment vertical="top"/>
    </xf>
    <xf numFmtId="0" fontId="9" fillId="3" borderId="0" xfId="0" applyFont="1" applyFill="1" applyBorder="1" applyAlignment="1"/>
    <xf numFmtId="0" fontId="4" fillId="3" borderId="0" xfId="0" applyFont="1" applyFill="1" applyBorder="1" applyAlignment="1">
      <alignment horizontal="center" vertical="center" wrapText="1"/>
    </xf>
    <xf numFmtId="1" fontId="4" fillId="3" borderId="0" xfId="0" applyNumberFormat="1" applyFont="1" applyFill="1" applyBorder="1" applyAlignment="1">
      <alignment horizontal="center" vertical="center"/>
    </xf>
    <xf numFmtId="0" fontId="5" fillId="3" borderId="6" xfId="0" applyFont="1" applyFill="1" applyBorder="1" applyAlignment="1"/>
    <xf numFmtId="0" fontId="4" fillId="3" borderId="0" xfId="0" applyFont="1" applyFill="1" applyBorder="1" applyAlignment="1">
      <alignment vertical="top"/>
    </xf>
    <xf numFmtId="0" fontId="19" fillId="3" borderId="0" xfId="1" applyFont="1" applyFill="1" applyBorder="1" applyAlignment="1" applyProtection="1">
      <alignment vertical="top"/>
    </xf>
    <xf numFmtId="0" fontId="19" fillId="3" borderId="0" xfId="1" applyFont="1" applyFill="1" applyBorder="1" applyAlignment="1" applyProtection="1"/>
    <xf numFmtId="0" fontId="4" fillId="3" borderId="0" xfId="0" applyFont="1" applyFill="1" applyBorder="1" applyAlignment="1">
      <alignment horizontal="center" vertical="center"/>
    </xf>
    <xf numFmtId="0" fontId="20" fillId="3" borderId="6" xfId="0" applyFont="1" applyFill="1" applyBorder="1" applyAlignment="1">
      <alignment horizontal="right" vertical="top"/>
    </xf>
    <xf numFmtId="0" fontId="7" fillId="3" borderId="0" xfId="0" applyFont="1" applyFill="1" applyBorder="1" applyAlignment="1"/>
    <xf numFmtId="0" fontId="17" fillId="3" borderId="0" xfId="0" applyFont="1" applyFill="1" applyBorder="1" applyAlignment="1"/>
    <xf numFmtId="0" fontId="21" fillId="3" borderId="6" xfId="0" applyFont="1" applyFill="1" applyBorder="1" applyAlignment="1">
      <alignment horizontal="right"/>
    </xf>
    <xf numFmtId="0" fontId="1" fillId="0" borderId="2" xfId="3" applyNumberFormat="1" applyBorder="1"/>
    <xf numFmtId="0" fontId="0" fillId="0" borderId="0" xfId="0" applyFill="1" applyBorder="1" applyProtection="1">
      <protection locked="0"/>
    </xf>
    <xf numFmtId="0" fontId="18" fillId="3" borderId="0" xfId="0" applyFont="1" applyFill="1" applyBorder="1" applyAlignment="1" applyProtection="1">
      <alignment vertical="top"/>
      <protection locked="0"/>
    </xf>
    <xf numFmtId="0" fontId="22" fillId="3" borderId="0" xfId="0" applyFont="1" applyFill="1" applyBorder="1" applyAlignment="1" applyProtection="1">
      <protection locked="0"/>
    </xf>
    <xf numFmtId="0" fontId="23" fillId="3" borderId="0" xfId="0" applyFont="1" applyFill="1" applyBorder="1" applyAlignment="1" applyProtection="1">
      <protection locked="0"/>
    </xf>
    <xf numFmtId="0" fontId="0" fillId="0" borderId="0" xfId="0" applyFill="1" applyBorder="1" applyAlignment="1" applyProtection="1">
      <protection locked="0"/>
    </xf>
    <xf numFmtId="0" fontId="17" fillId="3" borderId="0" xfId="0" applyFont="1" applyFill="1" applyBorder="1" applyAlignment="1" applyProtection="1">
      <protection locked="0"/>
    </xf>
    <xf numFmtId="0" fontId="20" fillId="3" borderId="0" xfId="0" applyFont="1" applyFill="1" applyBorder="1" applyAlignment="1" applyProtection="1">
      <alignment horizontal="right" vertical="top"/>
      <protection locked="0"/>
    </xf>
    <xf numFmtId="0" fontId="10" fillId="0" borderId="0" xfId="0" applyFont="1" applyFill="1" applyBorder="1" applyAlignment="1" applyProtection="1">
      <alignment horizontal="left"/>
      <protection locked="0"/>
    </xf>
    <xf numFmtId="0" fontId="0" fillId="0" borderId="0" xfId="0" applyProtection="1">
      <protection locked="0"/>
    </xf>
    <xf numFmtId="0" fontId="0" fillId="0" borderId="0" xfId="0" applyAlignment="1" applyProtection="1">
      <alignment wrapText="1"/>
      <protection locked="0"/>
    </xf>
    <xf numFmtId="164" fontId="0" fillId="0" borderId="0" xfId="0" applyNumberFormat="1" applyAlignment="1" applyProtection="1">
      <alignment wrapText="1"/>
      <protection locked="0"/>
    </xf>
    <xf numFmtId="0" fontId="9" fillId="3" borderId="0" xfId="0" applyFont="1" applyFill="1" applyBorder="1" applyAlignment="1" applyProtection="1">
      <alignment wrapText="1"/>
      <protection locked="0"/>
    </xf>
    <xf numFmtId="0" fontId="17" fillId="3" borderId="0" xfId="0" applyFont="1" applyFill="1" applyBorder="1" applyProtection="1">
      <protection locked="0"/>
    </xf>
    <xf numFmtId="0" fontId="17" fillId="3" borderId="6" xfId="0" applyFont="1" applyFill="1" applyBorder="1" applyProtection="1">
      <protection locked="0"/>
    </xf>
    <xf numFmtId="0" fontId="11" fillId="5" borderId="0" xfId="0" applyFont="1" applyFill="1"/>
    <xf numFmtId="0" fontId="15" fillId="5" borderId="0" xfId="0" applyFont="1" applyFill="1" applyAlignment="1">
      <alignment wrapText="1"/>
    </xf>
    <xf numFmtId="0" fontId="24" fillId="3" borderId="0" xfId="0" applyFont="1" applyFill="1" applyBorder="1" applyAlignment="1" applyProtection="1">
      <alignment horizontal="left" vertical="top"/>
      <protection locked="0"/>
    </xf>
    <xf numFmtId="0" fontId="25" fillId="3" borderId="0" xfId="0" applyFont="1" applyFill="1" applyBorder="1" applyAlignment="1" applyProtection="1">
      <alignment horizontal="left" vertical="top"/>
      <protection locked="0"/>
    </xf>
    <xf numFmtId="0" fontId="7" fillId="3" borderId="7" xfId="0" applyFont="1" applyFill="1" applyBorder="1" applyAlignment="1" applyProtection="1">
      <alignment horizontal="center" vertical="center"/>
      <protection locked="0"/>
    </xf>
    <xf numFmtId="1" fontId="29" fillId="4" borderId="9" xfId="0" applyNumberFormat="1" applyFont="1" applyFill="1" applyBorder="1" applyAlignment="1" applyProtection="1">
      <alignment horizontal="center" vertical="center"/>
    </xf>
    <xf numFmtId="0" fontId="29" fillId="4" borderId="2" xfId="0" applyFont="1" applyFill="1" applyBorder="1" applyAlignment="1" applyProtection="1">
      <alignment horizontal="center" vertical="center"/>
    </xf>
    <xf numFmtId="165" fontId="29" fillId="4" borderId="12" xfId="0" applyNumberFormat="1" applyFont="1" applyFill="1" applyBorder="1" applyAlignment="1" applyProtection="1">
      <alignment horizontal="center" vertical="center"/>
    </xf>
    <xf numFmtId="0" fontId="29" fillId="4" borderId="14" xfId="0" applyFont="1" applyFill="1" applyBorder="1" applyAlignment="1" applyProtection="1">
      <alignment horizontal="center" vertical="center"/>
    </xf>
    <xf numFmtId="165" fontId="29" fillId="4" borderId="15" xfId="0" applyNumberFormat="1" applyFont="1" applyFill="1" applyBorder="1" applyAlignment="1" applyProtection="1">
      <alignment horizontal="center" vertical="center"/>
    </xf>
    <xf numFmtId="0" fontId="9" fillId="3" borderId="0" xfId="0" applyFont="1" applyFill="1" applyBorder="1" applyProtection="1">
      <protection locked="0"/>
    </xf>
    <xf numFmtId="0" fontId="0" fillId="6" borderId="3" xfId="0" applyFill="1" applyBorder="1" applyAlignment="1"/>
    <xf numFmtId="0" fontId="0" fillId="6" borderId="22" xfId="0" applyFill="1" applyBorder="1" applyAlignment="1"/>
    <xf numFmtId="0" fontId="0" fillId="6" borderId="28" xfId="0" applyFill="1" applyBorder="1" applyAlignment="1"/>
    <xf numFmtId="0" fontId="11" fillId="7" borderId="0" xfId="0" applyFont="1" applyFill="1" applyAlignment="1">
      <alignment horizontal="center"/>
    </xf>
    <xf numFmtId="0" fontId="28" fillId="7" borderId="8" xfId="0" applyFont="1" applyFill="1" applyBorder="1" applyAlignment="1" applyProtection="1">
      <alignment horizontal="left" vertical="center" wrapText="1"/>
    </xf>
    <xf numFmtId="0" fontId="28" fillId="7" borderId="11" xfId="0" applyFont="1" applyFill="1" applyBorder="1" applyAlignment="1" applyProtection="1">
      <alignment horizontal="left" vertical="center" wrapText="1"/>
    </xf>
    <xf numFmtId="0" fontId="28" fillId="7" borderId="13" xfId="0" applyFont="1" applyFill="1" applyBorder="1" applyAlignment="1" applyProtection="1">
      <alignment horizontal="left" vertical="center" wrapText="1"/>
    </xf>
    <xf numFmtId="15" fontId="8" fillId="7" borderId="16" xfId="0" applyNumberFormat="1" applyFont="1" applyFill="1" applyBorder="1" applyAlignment="1" applyProtection="1">
      <alignment horizontal="center" vertical="center" wrapText="1"/>
      <protection locked="0"/>
    </xf>
    <xf numFmtId="15" fontId="8" fillId="7" borderId="17" xfId="0" applyNumberFormat="1" applyFont="1" applyFill="1" applyBorder="1" applyAlignment="1" applyProtection="1">
      <alignment horizontal="center" vertical="center" wrapText="1"/>
      <protection locked="0"/>
    </xf>
    <xf numFmtId="0" fontId="8" fillId="7" borderId="17" xfId="0" applyFont="1" applyFill="1" applyBorder="1" applyAlignment="1" applyProtection="1">
      <alignment horizontal="center" vertical="center" wrapText="1"/>
      <protection locked="0"/>
    </xf>
    <xf numFmtId="0" fontId="8" fillId="7" borderId="18" xfId="0" applyFont="1" applyFill="1" applyBorder="1" applyAlignment="1" applyProtection="1">
      <alignment horizontal="center" vertical="center" wrapText="1"/>
      <protection locked="0"/>
    </xf>
    <xf numFmtId="165" fontId="29" fillId="4" borderId="10" xfId="0" applyNumberFormat="1" applyFont="1" applyFill="1" applyBorder="1" applyAlignment="1" applyProtection="1">
      <alignment horizontal="center" vertical="center"/>
    </xf>
    <xf numFmtId="0" fontId="15" fillId="3" borderId="0" xfId="0" applyFont="1" applyFill="1" applyAlignment="1">
      <alignment vertical="top"/>
    </xf>
    <xf numFmtId="0" fontId="31" fillId="3" borderId="0" xfId="0" applyFont="1" applyFill="1" applyAlignment="1">
      <alignment vertical="top" wrapText="1"/>
    </xf>
    <xf numFmtId="0" fontId="31" fillId="3" borderId="0" xfId="0" applyFont="1" applyFill="1" applyBorder="1" applyAlignment="1">
      <alignment horizontal="center" vertical="top"/>
    </xf>
    <xf numFmtId="0" fontId="31" fillId="3" borderId="0" xfId="0" applyFont="1" applyFill="1" applyBorder="1" applyAlignment="1">
      <alignment vertical="top"/>
    </xf>
    <xf numFmtId="0" fontId="27" fillId="3" borderId="0" xfId="0" applyFont="1" applyFill="1"/>
    <xf numFmtId="0" fontId="31" fillId="3" borderId="0" xfId="0" applyFont="1" applyFill="1" applyAlignment="1">
      <alignment vertical="top"/>
    </xf>
    <xf numFmtId="0" fontId="32" fillId="3" borderId="0" xfId="0" applyFont="1" applyFill="1" applyBorder="1" applyAlignment="1">
      <alignment horizontal="center" vertical="top"/>
    </xf>
    <xf numFmtId="0" fontId="33" fillId="3" borderId="0" xfId="0" applyFont="1" applyFill="1" applyAlignment="1">
      <alignment horizontal="center" vertical="top"/>
    </xf>
    <xf numFmtId="0" fontId="27" fillId="3" borderId="0" xfId="0" applyFont="1" applyFill="1" applyAlignment="1">
      <alignment horizontal="center"/>
    </xf>
    <xf numFmtId="0" fontId="34" fillId="3" borderId="0" xfId="0" applyFont="1" applyFill="1" applyAlignment="1">
      <alignment horizontal="center" vertical="top"/>
    </xf>
    <xf numFmtId="0" fontId="1" fillId="0" borderId="0" xfId="0" applyFont="1"/>
    <xf numFmtId="0" fontId="37" fillId="0" borderId="0" xfId="0" applyFont="1"/>
    <xf numFmtId="0" fontId="17" fillId="3" borderId="21" xfId="0" applyFont="1" applyFill="1" applyBorder="1" applyProtection="1">
      <protection locked="0"/>
    </xf>
    <xf numFmtId="0" fontId="23" fillId="3" borderId="6" xfId="0" applyFont="1" applyFill="1" applyBorder="1" applyAlignment="1" applyProtection="1">
      <protection locked="0"/>
    </xf>
    <xf numFmtId="0" fontId="20" fillId="3" borderId="6" xfId="0" applyFont="1" applyFill="1" applyBorder="1" applyAlignment="1" applyProtection="1">
      <alignment horizontal="right" vertical="top"/>
      <protection locked="0"/>
    </xf>
    <xf numFmtId="0" fontId="17" fillId="3" borderId="6" xfId="0" applyFont="1" applyFill="1" applyBorder="1" applyAlignment="1" applyProtection="1">
      <protection locked="0"/>
    </xf>
    <xf numFmtId="0" fontId="0" fillId="0" borderId="0" xfId="0" applyAlignment="1">
      <alignment horizontal="center" vertical="center"/>
    </xf>
    <xf numFmtId="0" fontId="0" fillId="0" borderId="0" xfId="0" applyAlignment="1">
      <alignment vertical="center"/>
    </xf>
    <xf numFmtId="0" fontId="0" fillId="0" borderId="0" xfId="0" applyAlignment="1">
      <alignment vertical="center" wrapText="1"/>
    </xf>
    <xf numFmtId="164" fontId="7" fillId="3" borderId="2" xfId="0" applyNumberFormat="1" applyFont="1" applyFill="1" applyBorder="1" applyAlignment="1" applyProtection="1">
      <alignment horizontal="left" vertical="center" wrapText="1"/>
      <protection locked="0"/>
    </xf>
    <xf numFmtId="0" fontId="7" fillId="3" borderId="2" xfId="0" applyFont="1" applyFill="1" applyBorder="1" applyAlignment="1" applyProtection="1">
      <alignment horizontal="left" vertical="center" wrapText="1"/>
      <protection locked="0"/>
    </xf>
    <xf numFmtId="0" fontId="7" fillId="0" borderId="2" xfId="0" applyFont="1" applyFill="1" applyBorder="1" applyAlignment="1" applyProtection="1">
      <alignment horizontal="left" vertical="center"/>
      <protection locked="0"/>
    </xf>
    <xf numFmtId="0" fontId="7" fillId="0" borderId="0" xfId="0" applyFont="1" applyFill="1" applyBorder="1" applyAlignment="1" applyProtection="1">
      <alignment horizontal="left" vertical="center"/>
      <protection locked="0"/>
    </xf>
    <xf numFmtId="164" fontId="7" fillId="6" borderId="2" xfId="0" applyNumberFormat="1" applyFont="1" applyFill="1" applyBorder="1" applyAlignment="1" applyProtection="1">
      <alignment horizontal="left" vertical="center" wrapText="1"/>
      <protection locked="0"/>
    </xf>
    <xf numFmtId="0" fontId="7" fillId="6" borderId="2" xfId="0" applyFont="1" applyFill="1" applyBorder="1" applyAlignment="1" applyProtection="1">
      <alignment horizontal="left" vertical="center" wrapText="1"/>
      <protection locked="0"/>
    </xf>
    <xf numFmtId="0" fontId="34" fillId="3" borderId="7" xfId="0" applyFont="1" applyFill="1" applyBorder="1" applyAlignment="1" applyProtection="1">
      <alignment horizontal="left" vertical="center"/>
      <protection locked="0"/>
    </xf>
    <xf numFmtId="0" fontId="34" fillId="3" borderId="7" xfId="0" applyFont="1" applyFill="1" applyBorder="1" applyAlignment="1" applyProtection="1">
      <alignment horizontal="left" vertical="center" wrapText="1"/>
      <protection locked="0"/>
    </xf>
    <xf numFmtId="0" fontId="34" fillId="6" borderId="7" xfId="0" applyFont="1" applyFill="1" applyBorder="1" applyAlignment="1" applyProtection="1">
      <alignment horizontal="left" vertical="center" wrapText="1"/>
      <protection locked="0"/>
    </xf>
    <xf numFmtId="0" fontId="34" fillId="6" borderId="7" xfId="0" applyFont="1" applyFill="1" applyBorder="1" applyAlignment="1" applyProtection="1">
      <alignment horizontal="left" vertical="center"/>
      <protection locked="0"/>
    </xf>
    <xf numFmtId="0" fontId="34" fillId="6" borderId="2" xfId="0" applyFont="1" applyFill="1" applyBorder="1" applyAlignment="1" applyProtection="1">
      <alignment horizontal="left" vertical="center" wrapText="1"/>
      <protection locked="0"/>
    </xf>
    <xf numFmtId="0" fontId="23" fillId="3" borderId="0" xfId="0" applyFont="1" applyFill="1" applyBorder="1" applyAlignment="1" applyProtection="1">
      <alignment horizontal="center" vertical="center"/>
      <protection locked="0"/>
    </xf>
    <xf numFmtId="0" fontId="22" fillId="3" borderId="0" xfId="0" applyFont="1" applyFill="1" applyBorder="1" applyAlignment="1" applyProtection="1">
      <alignment horizontal="center" vertical="center"/>
      <protection locked="0"/>
    </xf>
    <xf numFmtId="0" fontId="9" fillId="3" borderId="0" xfId="0" applyFont="1" applyFill="1" applyBorder="1" applyAlignment="1" applyProtection="1">
      <alignment horizontal="center" vertical="center" wrapText="1"/>
      <protection locked="0"/>
    </xf>
    <xf numFmtId="0" fontId="17" fillId="3" borderId="0" xfId="0" applyFont="1" applyFill="1" applyBorder="1" applyAlignment="1" applyProtection="1">
      <alignment horizontal="center" vertical="center"/>
      <protection locked="0"/>
    </xf>
    <xf numFmtId="0" fontId="34" fillId="3" borderId="7" xfId="0" applyFont="1" applyFill="1" applyBorder="1" applyAlignment="1" applyProtection="1">
      <alignment horizontal="center" vertical="center" wrapText="1"/>
      <protection locked="0"/>
    </xf>
    <xf numFmtId="0" fontId="34" fillId="3" borderId="2" xfId="0" applyFont="1" applyFill="1" applyBorder="1" applyAlignment="1" applyProtection="1">
      <alignment horizontal="center" vertical="center" wrapText="1"/>
      <protection locked="0"/>
    </xf>
    <xf numFmtId="0" fontId="34" fillId="4" borderId="7" xfId="0" applyFont="1" applyFill="1" applyBorder="1" applyAlignment="1" applyProtection="1">
      <alignment horizontal="center" vertical="center" wrapText="1"/>
    </xf>
    <xf numFmtId="0" fontId="0" fillId="0" borderId="0" xfId="0" applyAlignment="1" applyProtection="1">
      <alignment horizontal="center" vertical="center" wrapText="1"/>
      <protection locked="0"/>
    </xf>
    <xf numFmtId="0" fontId="22" fillId="3" borderId="22" xfId="0" applyFont="1" applyFill="1" applyBorder="1" applyAlignment="1" applyProtection="1">
      <alignment horizontal="center" vertical="center"/>
      <protection locked="0"/>
    </xf>
    <xf numFmtId="0" fontId="27" fillId="3" borderId="0" xfId="0" applyFont="1" applyFill="1" applyAlignment="1">
      <alignment horizontal="center" vertical="center"/>
    </xf>
    <xf numFmtId="164" fontId="34" fillId="3" borderId="7" xfId="0" applyNumberFormat="1" applyFont="1" applyFill="1" applyBorder="1" applyAlignment="1" applyProtection="1">
      <alignment horizontal="center" vertical="center"/>
      <protection locked="0"/>
    </xf>
    <xf numFmtId="164" fontId="34" fillId="6" borderId="7" xfId="0" applyNumberFormat="1" applyFont="1" applyFill="1" applyBorder="1" applyAlignment="1" applyProtection="1">
      <alignment horizontal="center" vertical="center"/>
      <protection locked="0"/>
    </xf>
    <xf numFmtId="0" fontId="24" fillId="3" borderId="1" xfId="0" applyFont="1" applyFill="1" applyBorder="1" applyAlignment="1" applyProtection="1">
      <alignment horizontal="center" vertical="center"/>
      <protection locked="0"/>
    </xf>
    <xf numFmtId="164" fontId="6" fillId="3" borderId="0" xfId="0" applyNumberFormat="1" applyFont="1" applyFill="1" applyBorder="1" applyAlignment="1" applyProtection="1">
      <alignment horizontal="center" vertical="center"/>
      <protection locked="0"/>
    </xf>
    <xf numFmtId="0" fontId="0" fillId="0" borderId="0" xfId="0" applyFill="1" applyBorder="1" applyAlignment="1" applyProtection="1">
      <alignment horizontal="center" vertical="center"/>
      <protection locked="0"/>
    </xf>
    <xf numFmtId="164" fontId="0" fillId="0" borderId="0" xfId="0" applyNumberFormat="1" applyAlignment="1" applyProtection="1">
      <alignment horizontal="center" vertical="center"/>
      <protection locked="0"/>
    </xf>
    <xf numFmtId="0" fontId="30" fillId="3" borderId="0" xfId="0" applyFont="1" applyFill="1" applyBorder="1" applyAlignment="1" applyProtection="1">
      <alignment horizontal="left" vertical="center"/>
      <protection locked="0"/>
    </xf>
    <xf numFmtId="0" fontId="8" fillId="7" borderId="22" xfId="0" applyFont="1" applyFill="1" applyBorder="1" applyAlignment="1" applyProtection="1">
      <alignment horizontal="center" vertical="center" wrapText="1"/>
      <protection locked="0"/>
    </xf>
    <xf numFmtId="0" fontId="8" fillId="7" borderId="31" xfId="0" applyFont="1" applyFill="1" applyBorder="1" applyAlignment="1" applyProtection="1">
      <alignment horizontal="center" vertical="center" wrapText="1"/>
      <protection locked="0"/>
    </xf>
    <xf numFmtId="0" fontId="1" fillId="0" borderId="2" xfId="0" applyFont="1" applyBorder="1" applyAlignment="1">
      <alignment vertical="center" wrapText="1"/>
    </xf>
    <xf numFmtId="0" fontId="38" fillId="8" borderId="7" xfId="4" applyBorder="1" applyAlignment="1" applyProtection="1">
      <alignment horizontal="center" vertical="center" wrapText="1"/>
      <protection locked="0"/>
    </xf>
    <xf numFmtId="0" fontId="8" fillId="7" borderId="29" xfId="0" applyFont="1" applyFill="1" applyBorder="1" applyAlignment="1" applyProtection="1">
      <alignment vertical="center" wrapText="1"/>
      <protection locked="0"/>
    </xf>
    <xf numFmtId="0" fontId="8" fillId="7" borderId="30" xfId="0" applyFont="1" applyFill="1" applyBorder="1" applyAlignment="1" applyProtection="1">
      <alignment vertical="center" wrapText="1"/>
      <protection locked="0"/>
    </xf>
    <xf numFmtId="0" fontId="1" fillId="0" borderId="7" xfId="0" applyFont="1" applyBorder="1" applyAlignment="1">
      <alignment vertical="center" wrapText="1"/>
    </xf>
    <xf numFmtId="0" fontId="16" fillId="0" borderId="0" xfId="0" applyFont="1"/>
    <xf numFmtId="0" fontId="16" fillId="9" borderId="0" xfId="0" applyFont="1" applyFill="1" applyAlignment="1">
      <alignment horizontal="center" vertical="center"/>
    </xf>
    <xf numFmtId="0" fontId="16" fillId="10" borderId="0" xfId="0" applyFont="1" applyFill="1" applyAlignment="1">
      <alignment horizontal="center" vertical="center"/>
    </xf>
    <xf numFmtId="0" fontId="1" fillId="0" borderId="2" xfId="0" applyFont="1" applyBorder="1"/>
    <xf numFmtId="0" fontId="1" fillId="9" borderId="0" xfId="0" applyFont="1" applyFill="1" applyAlignment="1">
      <alignment vertical="center"/>
    </xf>
    <xf numFmtId="0" fontId="1" fillId="10" borderId="0" xfId="0" applyFont="1" applyFill="1" applyAlignment="1">
      <alignment vertical="center"/>
    </xf>
    <xf numFmtId="0" fontId="32" fillId="3" borderId="0" xfId="0" applyFont="1" applyFill="1" applyAlignment="1">
      <alignment horizontal="center" vertical="top"/>
    </xf>
    <xf numFmtId="0" fontId="33" fillId="3" borderId="0" xfId="0" applyFont="1" applyFill="1" applyAlignment="1">
      <alignment horizontal="center" vertical="top"/>
    </xf>
    <xf numFmtId="0" fontId="34" fillId="3" borderId="0" xfId="0" applyFont="1" applyFill="1" applyAlignment="1">
      <alignment horizontal="center" vertical="top"/>
    </xf>
    <xf numFmtId="0" fontId="35" fillId="3" borderId="2" xfId="0" applyFont="1" applyFill="1" applyBorder="1" applyAlignment="1">
      <alignment horizontal="center" vertical="center"/>
    </xf>
    <xf numFmtId="0" fontId="36" fillId="3" borderId="3" xfId="0" applyFont="1" applyFill="1" applyBorder="1" applyAlignment="1">
      <alignment horizontal="center" vertical="center"/>
    </xf>
    <xf numFmtId="0" fontId="36" fillId="3" borderId="4" xfId="0" applyFont="1" applyFill="1" applyBorder="1" applyAlignment="1">
      <alignment horizontal="center" vertical="center"/>
    </xf>
    <xf numFmtId="0" fontId="36" fillId="3" borderId="5" xfId="0" applyFont="1" applyFill="1" applyBorder="1" applyAlignment="1">
      <alignment horizontal="center" vertical="center"/>
    </xf>
    <xf numFmtId="0" fontId="36" fillId="3" borderId="19" xfId="0" applyFont="1" applyFill="1" applyBorder="1" applyAlignment="1">
      <alignment horizontal="center" vertical="center"/>
    </xf>
    <xf numFmtId="0" fontId="36" fillId="3" borderId="20" xfId="0" applyFont="1" applyFill="1" applyBorder="1" applyAlignment="1">
      <alignment horizontal="center" vertical="center"/>
    </xf>
    <xf numFmtId="0" fontId="36" fillId="3" borderId="21" xfId="0" applyFont="1" applyFill="1" applyBorder="1" applyAlignment="1">
      <alignment horizontal="center" vertical="center"/>
    </xf>
    <xf numFmtId="0" fontId="27" fillId="3" borderId="25" xfId="0" applyFont="1" applyFill="1" applyBorder="1" applyAlignment="1">
      <alignment horizontal="center"/>
    </xf>
    <xf numFmtId="0" fontId="27" fillId="3" borderId="26" xfId="0" applyFont="1" applyFill="1" applyBorder="1" applyAlignment="1">
      <alignment horizontal="center"/>
    </xf>
    <xf numFmtId="0" fontId="27" fillId="3" borderId="27" xfId="0" applyFont="1" applyFill="1" applyBorder="1" applyAlignment="1">
      <alignment horizontal="center"/>
    </xf>
    <xf numFmtId="0" fontId="0" fillId="6" borderId="3" xfId="0" applyFill="1" applyBorder="1" applyAlignment="1">
      <alignment horizontal="center"/>
    </xf>
    <xf numFmtId="0" fontId="0" fillId="6" borderId="5" xfId="0" applyFill="1" applyBorder="1" applyAlignment="1">
      <alignment horizontal="center"/>
    </xf>
    <xf numFmtId="0" fontId="0" fillId="6" borderId="22" xfId="0" applyFill="1" applyBorder="1" applyAlignment="1">
      <alignment horizontal="center"/>
    </xf>
    <xf numFmtId="0" fontId="0" fillId="6" borderId="6" xfId="0" applyFill="1" applyBorder="1" applyAlignment="1">
      <alignment horizontal="center"/>
    </xf>
    <xf numFmtId="0" fontId="0" fillId="6" borderId="23" xfId="0" applyFill="1" applyBorder="1" applyAlignment="1">
      <alignment horizontal="center"/>
    </xf>
    <xf numFmtId="0" fontId="0" fillId="6" borderId="24" xfId="0" applyFill="1" applyBorder="1" applyAlignment="1">
      <alignment horizontal="center"/>
    </xf>
    <xf numFmtId="0" fontId="24" fillId="3" borderId="0" xfId="0" applyFont="1" applyFill="1" applyBorder="1" applyAlignment="1" applyProtection="1">
      <alignment horizontal="left" vertical="top"/>
      <protection locked="0"/>
    </xf>
    <xf numFmtId="0" fontId="25" fillId="3" borderId="0" xfId="0" applyFont="1" applyFill="1" applyBorder="1" applyAlignment="1" applyProtection="1">
      <alignment horizontal="left" vertical="top"/>
      <protection locked="0"/>
    </xf>
    <xf numFmtId="0" fontId="24" fillId="3" borderId="0" xfId="0" applyFont="1" applyFill="1" applyBorder="1" applyAlignment="1" applyProtection="1">
      <alignment horizontal="center" vertical="center"/>
      <protection locked="0"/>
    </xf>
    <xf numFmtId="0" fontId="26" fillId="3" borderId="0" xfId="0" applyFont="1" applyFill="1" applyBorder="1" applyAlignment="1" applyProtection="1">
      <alignment horizontal="center" vertical="center"/>
      <protection locked="0"/>
    </xf>
    <xf numFmtId="0" fontId="11" fillId="0" borderId="0" xfId="0" applyFont="1" applyAlignment="1">
      <alignment horizontal="center" vertical="center" wrapText="1"/>
    </xf>
  </cellXfs>
  <cellStyles count="5">
    <cellStyle name="Hipervínculo" xfId="1" builtinId="8"/>
    <cellStyle name="Millares" xfId="2" builtinId="3"/>
    <cellStyle name="Neutral" xfId="4" builtinId="28"/>
    <cellStyle name="Normal" xfId="0" builtinId="0"/>
    <cellStyle name="Porcentaje" xfId="3" builtinId="5"/>
  </cellStyles>
  <dxfs count="27">
    <dxf>
      <font>
        <b val="0"/>
        <i val="0"/>
        <strike val="0"/>
        <condense val="0"/>
        <extend val="0"/>
        <outline val="0"/>
        <shadow val="0"/>
        <u val="none"/>
        <vertAlign val="baseline"/>
        <sz val="12"/>
        <color auto="1"/>
        <name val="Arial"/>
        <scheme val="none"/>
      </font>
      <fill>
        <patternFill patternType="solid">
          <fgColor indexed="64"/>
          <bgColor rgb="FF92D050"/>
        </patternFill>
      </fill>
      <alignment horizontal="center" vertical="center" textRotation="0" wrapText="0" indent="0" justifyLastLine="0" shrinkToFit="0" readingOrder="0"/>
    </dxf>
    <dxf>
      <font>
        <b val="0"/>
        <i val="0"/>
        <strike val="0"/>
        <condense val="0"/>
        <extend val="0"/>
        <outline val="0"/>
        <shadow val="0"/>
        <u val="none"/>
        <vertAlign val="baseline"/>
        <sz val="12"/>
        <color auto="1"/>
        <name val="Arial"/>
        <scheme val="none"/>
      </font>
      <fill>
        <patternFill patternType="solid">
          <fgColor indexed="64"/>
          <bgColor rgb="FF92D050"/>
        </patternFill>
      </fill>
      <alignment horizontal="center" vertical="center" textRotation="0" wrapText="0" indent="0" justifyLastLine="0" shrinkToFit="0" readingOrder="0"/>
    </dxf>
    <dxf>
      <font>
        <b val="0"/>
        <i val="0"/>
        <strike val="0"/>
        <condense val="0"/>
        <extend val="0"/>
        <outline val="0"/>
        <shadow val="0"/>
        <u val="none"/>
        <vertAlign val="baseline"/>
        <sz val="12"/>
        <color auto="1"/>
        <name val="Arial"/>
        <scheme val="none"/>
      </font>
      <fill>
        <patternFill patternType="solid">
          <fgColor indexed="64"/>
          <bgColor rgb="FF92D050"/>
        </patternFill>
      </fill>
      <alignment horizontal="center" vertical="center" textRotation="0" wrapText="0" indent="0" justifyLastLine="0" shrinkToFit="0" readingOrder="0"/>
    </dxf>
    <dxf>
      <font>
        <b val="0"/>
        <i val="0"/>
        <strike val="0"/>
        <condense val="0"/>
        <extend val="0"/>
        <outline val="0"/>
        <shadow val="0"/>
        <u val="none"/>
        <vertAlign val="baseline"/>
        <sz val="12"/>
        <color auto="1"/>
        <name val="Arial"/>
        <scheme val="none"/>
      </font>
      <fill>
        <patternFill patternType="solid">
          <fgColor indexed="64"/>
          <bgColor rgb="FF92D050"/>
        </patternFill>
      </fill>
      <alignment horizontal="center" vertical="center" textRotation="0" wrapText="0" indent="0" justifyLastLine="0" shrinkToFit="0" readingOrder="0"/>
    </dxf>
    <dxf>
      <font>
        <b val="0"/>
        <i val="0"/>
        <strike val="0"/>
        <condense val="0"/>
        <extend val="0"/>
        <outline val="0"/>
        <shadow val="0"/>
        <u val="none"/>
        <vertAlign val="baseline"/>
        <sz val="12"/>
        <color auto="1"/>
        <name val="Arial"/>
        <scheme val="none"/>
      </font>
      <fill>
        <patternFill patternType="solid">
          <fgColor indexed="64"/>
          <bgColor rgb="FFFF0000"/>
        </patternFill>
      </fill>
      <alignment horizontal="center" vertical="center" textRotation="0" wrapText="0" indent="0" justifyLastLine="0" shrinkToFit="0" readingOrder="0"/>
    </dxf>
    <dxf>
      <font>
        <b val="0"/>
        <i val="0"/>
        <strike val="0"/>
        <condense val="0"/>
        <extend val="0"/>
        <outline val="0"/>
        <shadow val="0"/>
        <u val="none"/>
        <vertAlign val="baseline"/>
        <sz val="12"/>
        <color auto="1"/>
        <name val="Arial"/>
        <scheme val="none"/>
      </font>
      <fill>
        <patternFill patternType="solid">
          <fgColor indexed="64"/>
          <bgColor rgb="FFFF0000"/>
        </patternFill>
      </fill>
      <alignment horizontal="center" vertical="center" textRotation="0" wrapText="0" indent="0" justifyLastLine="0" shrinkToFit="0" readingOrder="0"/>
    </dxf>
    <dxf>
      <font>
        <b val="0"/>
        <i val="0"/>
        <strike val="0"/>
        <condense val="0"/>
        <extend val="0"/>
        <outline val="0"/>
        <shadow val="0"/>
        <u val="none"/>
        <vertAlign val="baseline"/>
        <sz val="12"/>
        <color auto="1"/>
        <name val="Arial"/>
        <scheme val="none"/>
      </font>
      <fill>
        <patternFill patternType="solid">
          <fgColor indexed="64"/>
          <bgColor rgb="FFFF0000"/>
        </patternFill>
      </fill>
      <alignment horizontal="center" vertical="center" textRotation="0" wrapText="0" indent="0" justifyLastLine="0" shrinkToFit="0" readingOrder="0"/>
    </dxf>
    <dxf>
      <font>
        <b val="0"/>
        <i val="0"/>
        <strike val="0"/>
        <condense val="0"/>
        <extend val="0"/>
        <outline val="0"/>
        <shadow val="0"/>
        <u val="none"/>
        <vertAlign val="baseline"/>
        <sz val="12"/>
        <color auto="1"/>
        <name val="Arial"/>
        <scheme val="none"/>
      </font>
      <fill>
        <patternFill patternType="solid">
          <fgColor indexed="64"/>
          <bgColor rgb="FF92D050"/>
        </patternFill>
      </fill>
      <alignment horizontal="center" vertical="center" textRotation="0" wrapText="0" indent="0" justifyLastLine="0" shrinkToFit="0" readingOrder="0"/>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fill>
        <patternFill patternType="solid">
          <fgColor indexed="64"/>
          <bgColor rgb="FF92D050"/>
        </patternFill>
      </fill>
    </dxf>
    <dxf>
      <font>
        <b val="0"/>
        <i val="0"/>
        <strike val="0"/>
        <condense val="0"/>
        <extend val="0"/>
        <outline val="0"/>
        <shadow val="0"/>
        <u val="none"/>
        <vertAlign val="baseline"/>
        <sz val="10"/>
        <color auto="1"/>
        <name val="Arial"/>
        <scheme val="none"/>
      </font>
    </dxf>
    <dxf>
      <font>
        <color rgb="FF9C6500"/>
      </font>
      <fill>
        <patternFill>
          <bgColor rgb="FFFFEB9C"/>
        </patternFill>
      </fill>
    </dxf>
    <dxf>
      <font>
        <color rgb="FF9C0006"/>
      </font>
      <fill>
        <patternFill>
          <bgColor rgb="FFFFC7CE"/>
        </patternFill>
      </fill>
    </dxf>
    <dxf>
      <font>
        <color rgb="FFFF0000"/>
      </font>
      <fill>
        <patternFill>
          <bgColor theme="9" tint="0.39994506668294322"/>
        </patternFill>
      </fill>
    </dxf>
    <dxf>
      <font>
        <color theme="0"/>
      </font>
      <fill>
        <patternFill>
          <bgColor rgb="FFC00000"/>
        </patternFill>
      </fill>
    </dxf>
    <dxf>
      <font>
        <color rgb="FF9C6500"/>
      </font>
      <fill>
        <patternFill>
          <bgColor rgb="FFFFEB9C"/>
        </patternFill>
      </fill>
    </dxf>
    <dxf>
      <font>
        <color rgb="FF9C0006"/>
      </font>
      <fill>
        <patternFill>
          <bgColor rgb="FFFFC7CE"/>
        </patternFill>
      </fill>
    </dxf>
    <dxf>
      <font>
        <color rgb="FFFF0000"/>
      </font>
      <fill>
        <patternFill>
          <bgColor theme="9" tint="0.39994506668294322"/>
        </patternFill>
      </fill>
    </dxf>
    <dxf>
      <font>
        <color theme="0"/>
      </font>
      <fill>
        <patternFill>
          <bgColor rgb="FFC00000"/>
        </patternFill>
      </fill>
    </dxf>
    <dxf>
      <font>
        <color rgb="FF9C6500"/>
      </font>
      <fill>
        <patternFill>
          <bgColor rgb="FFFFEB9C"/>
        </patternFill>
      </fill>
    </dxf>
    <dxf>
      <font>
        <color rgb="FF9C0006"/>
      </font>
      <fill>
        <patternFill>
          <bgColor rgb="FFFFC7CE"/>
        </patternFill>
      </fill>
    </dxf>
    <dxf>
      <font>
        <color rgb="FFFF0000"/>
      </font>
      <fill>
        <patternFill>
          <bgColor theme="9" tint="0.39994506668294322"/>
        </patternFill>
      </fill>
    </dxf>
    <dxf>
      <font>
        <color theme="0"/>
      </font>
      <fill>
        <patternFill>
          <bgColor rgb="FFC00000"/>
        </patternFill>
      </fill>
    </dxf>
    <dxf>
      <font>
        <color rgb="FF9C6500"/>
      </font>
      <fill>
        <patternFill>
          <bgColor rgb="FFFFEB9C"/>
        </patternFill>
      </fill>
    </dxf>
    <dxf>
      <font>
        <color rgb="FF9C0006"/>
      </font>
      <fill>
        <patternFill>
          <bgColor rgb="FFFFC7CE"/>
        </patternFill>
      </fill>
    </dxf>
    <dxf>
      <font>
        <color rgb="FFFF0000"/>
      </font>
      <fill>
        <patternFill>
          <bgColor theme="9" tint="0.39994506668294322"/>
        </patternFill>
      </fill>
    </dxf>
    <dxf>
      <font>
        <color theme="0"/>
      </font>
      <fill>
        <patternFill>
          <bgColor rgb="FFC0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13" Type="http://schemas.openxmlformats.org/officeDocument/2006/relationships/customXml" Target="../customXml/item4.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218316064380971E-2"/>
          <c:y val="6.5163066756409482E-2"/>
          <c:w val="0.80457815644441577"/>
          <c:h val="0.69173101633726974"/>
        </c:manualLayout>
      </c:layout>
      <c:barChart>
        <c:barDir val="col"/>
        <c:grouping val="clustered"/>
        <c:varyColors val="0"/>
        <c:ser>
          <c:idx val="1"/>
          <c:order val="0"/>
          <c:spPr>
            <a:gradFill rotWithShape="0">
              <a:gsLst>
                <a:gs pos="0">
                  <a:srgbClr val="FF9900"/>
                </a:gs>
                <a:gs pos="100000">
                  <a:srgbClr val="FFCC00"/>
                </a:gs>
              </a:gsLst>
              <a:lin ang="5400000" scaled="1"/>
            </a:gradFill>
            <a:ln w="12700">
              <a:solidFill>
                <a:srgbClr val="000000"/>
              </a:solidFill>
              <a:prstDash val="solid"/>
            </a:ln>
          </c:spPr>
          <c:invertIfNegative val="0"/>
          <c:cat>
            <c:strRef>
              <c:f>'Reporte Errores'!$A$41:$A$48</c:f>
              <c:strCache>
                <c:ptCount val="8"/>
                <c:pt idx="0">
                  <c:v>Validación </c:v>
                </c:pt>
                <c:pt idx="1">
                  <c:v>Funcionalidad</c:v>
                </c:pt>
                <c:pt idx="2">
                  <c:v>Runtime </c:v>
                </c:pt>
                <c:pt idx="3">
                  <c:v>Ortografìa</c:v>
                </c:pt>
                <c:pt idx="4">
                  <c:v>Otro</c:v>
                </c:pt>
                <c:pt idx="5">
                  <c:v>Presentación</c:v>
                </c:pt>
                <c:pt idx="6">
                  <c:v>Usabilidad</c:v>
                </c:pt>
                <c:pt idx="7">
                  <c:v>Negocio</c:v>
                </c:pt>
              </c:strCache>
            </c:strRef>
          </c:cat>
          <c:val>
            <c:numRef>
              <c:f>'Reporte Errores'!$B$41:$B$48</c:f>
              <c:numCache>
                <c:formatCode>General</c:formatCode>
                <c:ptCount val="8"/>
                <c:pt idx="0">
                  <c:v>0</c:v>
                </c:pt>
                <c:pt idx="1">
                  <c:v>4</c:v>
                </c:pt>
                <c:pt idx="2">
                  <c:v>0</c:v>
                </c:pt>
                <c:pt idx="3">
                  <c:v>0</c:v>
                </c:pt>
                <c:pt idx="4">
                  <c:v>0</c:v>
                </c:pt>
                <c:pt idx="5">
                  <c:v>0</c:v>
                </c:pt>
                <c:pt idx="6">
                  <c:v>1</c:v>
                </c:pt>
                <c:pt idx="7">
                  <c:v>1</c:v>
                </c:pt>
              </c:numCache>
            </c:numRef>
          </c:val>
          <c:extLst>
            <c:ext xmlns:c16="http://schemas.microsoft.com/office/drawing/2014/chart" uri="{C3380CC4-5D6E-409C-BE32-E72D297353CC}">
              <c16:uniqueId val="{00000000-9711-4F81-8D76-53D7D36A8CE5}"/>
            </c:ext>
          </c:extLst>
        </c:ser>
        <c:dLbls>
          <c:showLegendKey val="0"/>
          <c:showVal val="0"/>
          <c:showCatName val="0"/>
          <c:showSerName val="0"/>
          <c:showPercent val="0"/>
          <c:showBubbleSize val="0"/>
        </c:dLbls>
        <c:gapWidth val="150"/>
        <c:axId val="620248536"/>
        <c:axId val="620248928"/>
      </c:barChart>
      <c:lineChart>
        <c:grouping val="standard"/>
        <c:varyColors val="0"/>
        <c:ser>
          <c:idx val="0"/>
          <c:order val="1"/>
          <c:spPr>
            <a:ln w="12700">
              <a:solidFill>
                <a:srgbClr val="000080"/>
              </a:solidFill>
              <a:prstDash val="solid"/>
            </a:ln>
          </c:spPr>
          <c:marker>
            <c:symbol val="diamond"/>
            <c:size val="5"/>
            <c:spPr>
              <a:solidFill>
                <a:srgbClr val="000080"/>
              </a:solidFill>
              <a:ln>
                <a:solidFill>
                  <a:srgbClr val="000080"/>
                </a:solidFill>
                <a:prstDash val="solid"/>
              </a:ln>
            </c:spPr>
          </c:marker>
          <c:cat>
            <c:strRef>
              <c:f>'Reporte Errores'!$A$41:$A$48</c:f>
              <c:strCache>
                <c:ptCount val="8"/>
                <c:pt idx="0">
                  <c:v>Validación </c:v>
                </c:pt>
                <c:pt idx="1">
                  <c:v>Funcionalidad</c:v>
                </c:pt>
                <c:pt idx="2">
                  <c:v>Runtime </c:v>
                </c:pt>
                <c:pt idx="3">
                  <c:v>Ortografìa</c:v>
                </c:pt>
                <c:pt idx="4">
                  <c:v>Otro</c:v>
                </c:pt>
                <c:pt idx="5">
                  <c:v>Presentación</c:v>
                </c:pt>
                <c:pt idx="6">
                  <c:v>Usabilidad</c:v>
                </c:pt>
                <c:pt idx="7">
                  <c:v>Negocio</c:v>
                </c:pt>
              </c:strCache>
            </c:strRef>
          </c:cat>
          <c:val>
            <c:numRef>
              <c:f>'Reporte Errores'!$D$41:$D$48</c:f>
              <c:numCache>
                <c:formatCode>0.0%</c:formatCode>
                <c:ptCount val="8"/>
                <c:pt idx="0">
                  <c:v>0</c:v>
                </c:pt>
                <c:pt idx="1">
                  <c:v>0.14285714285714285</c:v>
                </c:pt>
                <c:pt idx="2">
                  <c:v>0.14285714285714285</c:v>
                </c:pt>
                <c:pt idx="3">
                  <c:v>0.14285714285714285</c:v>
                </c:pt>
                <c:pt idx="4">
                  <c:v>0.14285714285714285</c:v>
                </c:pt>
                <c:pt idx="5">
                  <c:v>0.14285714285714285</c:v>
                </c:pt>
                <c:pt idx="6">
                  <c:v>0.17857142857142855</c:v>
                </c:pt>
                <c:pt idx="7">
                  <c:v>0.21428571428571425</c:v>
                </c:pt>
              </c:numCache>
            </c:numRef>
          </c:val>
          <c:smooth val="0"/>
          <c:extLst>
            <c:ext xmlns:c16="http://schemas.microsoft.com/office/drawing/2014/chart" uri="{C3380CC4-5D6E-409C-BE32-E72D297353CC}">
              <c16:uniqueId val="{00000001-9711-4F81-8D76-53D7D36A8CE5}"/>
            </c:ext>
          </c:extLst>
        </c:ser>
        <c:dLbls>
          <c:showLegendKey val="0"/>
          <c:showVal val="0"/>
          <c:showCatName val="0"/>
          <c:showSerName val="0"/>
          <c:showPercent val="0"/>
          <c:showBubbleSize val="0"/>
        </c:dLbls>
        <c:marker val="1"/>
        <c:smooth val="0"/>
        <c:axId val="620249320"/>
        <c:axId val="665576296"/>
      </c:lineChart>
      <c:catAx>
        <c:axId val="620248536"/>
        <c:scaling>
          <c:orientation val="minMax"/>
        </c:scaling>
        <c:delete val="0"/>
        <c:axPos val="b"/>
        <c:numFmt formatCode="General" sourceLinked="1"/>
        <c:majorTickMark val="cross"/>
        <c:minorTickMark val="none"/>
        <c:tickLblPos val="nextTo"/>
        <c:spPr>
          <a:ln w="3175">
            <a:solidFill>
              <a:srgbClr val="000000"/>
            </a:solidFill>
            <a:prstDash val="solid"/>
          </a:ln>
        </c:spPr>
        <c:txPr>
          <a:bodyPr rot="-2700000" vert="horz"/>
          <a:lstStyle/>
          <a:p>
            <a:pPr>
              <a:defRPr lang="en-US" sz="1000" b="0" i="0" u="none" strike="noStrike" baseline="0">
                <a:solidFill>
                  <a:srgbClr val="000000"/>
                </a:solidFill>
                <a:latin typeface="Arial"/>
                <a:ea typeface="Arial"/>
                <a:cs typeface="Arial"/>
              </a:defRPr>
            </a:pPr>
            <a:endParaRPr lang="es-MX"/>
          </a:p>
        </c:txPr>
        <c:crossAx val="620248928"/>
        <c:crosses val="autoZero"/>
        <c:auto val="1"/>
        <c:lblAlgn val="ctr"/>
        <c:lblOffset val="100"/>
        <c:tickLblSkip val="1"/>
        <c:tickMarkSkip val="1"/>
        <c:noMultiLvlLbl val="0"/>
      </c:catAx>
      <c:valAx>
        <c:axId val="620248928"/>
        <c:scaling>
          <c:orientation val="minMax"/>
        </c:scaling>
        <c:delete val="0"/>
        <c:axPos val="l"/>
        <c:majorGridlines>
          <c:spPr>
            <a:ln w="3175">
              <a:solidFill>
                <a:srgbClr val="000000"/>
              </a:solidFill>
              <a:prstDash val="solid"/>
            </a:ln>
          </c:spPr>
        </c:majorGridlines>
        <c:numFmt formatCode="General" sourceLinked="1"/>
        <c:majorTickMark val="cross"/>
        <c:minorTickMark val="none"/>
        <c:tickLblPos val="nextTo"/>
        <c:spPr>
          <a:ln w="3175">
            <a:solidFill>
              <a:srgbClr val="000000"/>
            </a:solidFill>
            <a:prstDash val="solid"/>
          </a:ln>
        </c:spPr>
        <c:txPr>
          <a:bodyPr rot="0" vert="horz"/>
          <a:lstStyle/>
          <a:p>
            <a:pPr>
              <a:defRPr lang="en-US" sz="1000" b="0" i="0" u="none" strike="noStrike" baseline="0">
                <a:solidFill>
                  <a:srgbClr val="000000"/>
                </a:solidFill>
                <a:latin typeface="Arial"/>
                <a:ea typeface="Arial"/>
                <a:cs typeface="Arial"/>
              </a:defRPr>
            </a:pPr>
            <a:endParaRPr lang="es-MX"/>
          </a:p>
        </c:txPr>
        <c:crossAx val="620248536"/>
        <c:crosses val="autoZero"/>
        <c:crossBetween val="between"/>
      </c:valAx>
      <c:catAx>
        <c:axId val="620249320"/>
        <c:scaling>
          <c:orientation val="minMax"/>
        </c:scaling>
        <c:delete val="1"/>
        <c:axPos val="b"/>
        <c:numFmt formatCode="General" sourceLinked="1"/>
        <c:majorTickMark val="out"/>
        <c:minorTickMark val="none"/>
        <c:tickLblPos val="none"/>
        <c:crossAx val="665576296"/>
        <c:crosses val="autoZero"/>
        <c:auto val="1"/>
        <c:lblAlgn val="ctr"/>
        <c:lblOffset val="100"/>
        <c:noMultiLvlLbl val="0"/>
      </c:catAx>
      <c:valAx>
        <c:axId val="665576296"/>
        <c:scaling>
          <c:orientation val="minMax"/>
        </c:scaling>
        <c:delete val="0"/>
        <c:axPos val="r"/>
        <c:numFmt formatCode="0.0%" sourceLinked="1"/>
        <c:majorTickMark val="cross"/>
        <c:minorTickMark val="none"/>
        <c:tickLblPos val="nextTo"/>
        <c:spPr>
          <a:ln w="3175">
            <a:solidFill>
              <a:srgbClr val="000000"/>
            </a:solidFill>
            <a:prstDash val="solid"/>
          </a:ln>
        </c:spPr>
        <c:txPr>
          <a:bodyPr rot="0" vert="horz"/>
          <a:lstStyle/>
          <a:p>
            <a:pPr>
              <a:defRPr lang="en-US" sz="1000" b="0" i="0" u="none" strike="noStrike" baseline="0">
                <a:solidFill>
                  <a:srgbClr val="000000"/>
                </a:solidFill>
                <a:latin typeface="Arial"/>
                <a:ea typeface="Arial"/>
                <a:cs typeface="Arial"/>
              </a:defRPr>
            </a:pPr>
            <a:endParaRPr lang="es-MX"/>
          </a:p>
        </c:txPr>
        <c:crossAx val="620249320"/>
        <c:crosses val="max"/>
        <c:crossBetween val="between"/>
      </c:valAx>
      <c:spPr>
        <a:solidFill>
          <a:srgbClr val="C0C0C0"/>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s-MX"/>
    </a:p>
  </c:txPr>
  <c:printSettings>
    <c:headerFooter alignWithMargins="0">
      <c:oddHeader>&amp;A</c:oddHeader>
      <c:oddFooter>Page &amp;P</c:oddFooter>
    </c:headerFooter>
    <c:pageMargins b="1" l="0.75000000000000033" r="0.75000000000000033"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15"/>
      <c:rotY val="0"/>
      <c:rAngAx val="0"/>
      <c:perspective val="0"/>
    </c:view3D>
    <c:floor>
      <c:thickness val="0"/>
    </c:floor>
    <c:sideWall>
      <c:thickness val="0"/>
    </c:sideWall>
    <c:backWall>
      <c:thickness val="0"/>
    </c:backWall>
    <c:plotArea>
      <c:layout>
        <c:manualLayout>
          <c:layoutTarget val="inner"/>
          <c:xMode val="edge"/>
          <c:yMode val="edge"/>
          <c:x val="8.2379862700228845E-2"/>
          <c:y val="0.33167082294264383"/>
          <c:w val="0.75286041189931363"/>
          <c:h val="0.32418952618453883"/>
        </c:manualLayout>
      </c:layout>
      <c:pie3DChart>
        <c:varyColors val="1"/>
        <c:ser>
          <c:idx val="0"/>
          <c:order val="0"/>
          <c:spPr>
            <a:solidFill>
              <a:srgbClr val="9999FF"/>
            </a:solidFill>
            <a:ln w="12700">
              <a:solidFill>
                <a:srgbClr val="000000"/>
              </a:solidFill>
              <a:prstDash val="solid"/>
            </a:ln>
          </c:spPr>
          <c:dPt>
            <c:idx val="0"/>
            <c:bubble3D val="0"/>
            <c:explosion val="2"/>
            <c:spPr>
              <a:gradFill rotWithShape="0">
                <a:gsLst>
                  <a:gs pos="0">
                    <a:srgbClr val="FF9900"/>
                  </a:gs>
                  <a:gs pos="100000">
                    <a:srgbClr val="FFCC00"/>
                  </a:gs>
                </a:gsLst>
                <a:lin ang="5400000" scaled="1"/>
              </a:gradFill>
              <a:ln w="12700">
                <a:solidFill>
                  <a:srgbClr val="000000"/>
                </a:solidFill>
                <a:prstDash val="solid"/>
              </a:ln>
            </c:spPr>
            <c:extLst>
              <c:ext xmlns:c16="http://schemas.microsoft.com/office/drawing/2014/chart" uri="{C3380CC4-5D6E-409C-BE32-E72D297353CC}">
                <c16:uniqueId val="{00000001-99E6-4021-B9FC-1EAF30951ED9}"/>
              </c:ext>
            </c:extLst>
          </c:dPt>
          <c:dPt>
            <c:idx val="1"/>
            <c:bubble3D val="0"/>
            <c:explosion val="4"/>
            <c:spPr>
              <a:gradFill rotWithShape="0">
                <a:gsLst>
                  <a:gs pos="0">
                    <a:srgbClr val="FF6600"/>
                  </a:gs>
                  <a:gs pos="100000">
                    <a:srgbClr val="FFFF00"/>
                  </a:gs>
                </a:gsLst>
                <a:lin ang="5400000" scaled="1"/>
              </a:gradFill>
              <a:ln w="12700">
                <a:solidFill>
                  <a:srgbClr val="000000"/>
                </a:solidFill>
                <a:prstDash val="solid"/>
              </a:ln>
            </c:spPr>
            <c:extLst>
              <c:ext xmlns:c16="http://schemas.microsoft.com/office/drawing/2014/chart" uri="{C3380CC4-5D6E-409C-BE32-E72D297353CC}">
                <c16:uniqueId val="{00000003-99E6-4021-B9FC-1EAF30951ED9}"/>
              </c:ext>
            </c:extLst>
          </c:dPt>
          <c:dPt>
            <c:idx val="2"/>
            <c:bubble3D val="0"/>
            <c:explosion val="3"/>
            <c:spPr>
              <a:gradFill rotWithShape="0">
                <a:gsLst>
                  <a:gs pos="0">
                    <a:srgbClr val="FF0000"/>
                  </a:gs>
                  <a:gs pos="100000">
                    <a:srgbClr val="FF0000">
                      <a:gamma/>
                      <a:shade val="46275"/>
                      <a:invGamma/>
                    </a:srgbClr>
                  </a:gs>
                </a:gsLst>
                <a:lin ang="5400000" scaled="1"/>
              </a:gradFill>
              <a:ln w="12700">
                <a:solidFill>
                  <a:srgbClr val="000000"/>
                </a:solidFill>
                <a:prstDash val="solid"/>
              </a:ln>
            </c:spPr>
            <c:extLst>
              <c:ext xmlns:c16="http://schemas.microsoft.com/office/drawing/2014/chart" uri="{C3380CC4-5D6E-409C-BE32-E72D297353CC}">
                <c16:uniqueId val="{00000005-99E6-4021-B9FC-1EAF30951ED9}"/>
              </c:ext>
            </c:extLst>
          </c:dPt>
          <c:dLbls>
            <c:dLbl>
              <c:idx val="1"/>
              <c:layout>
                <c:manualLayout>
                  <c:x val="-8.6773455377574374E-2"/>
                  <c:y val="4.3478181187451316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99E6-4021-B9FC-1EAF30951ED9}"/>
                </c:ext>
              </c:extLst>
            </c:dLbl>
            <c:numFmt formatCode="0%" sourceLinked="0"/>
            <c:spPr>
              <a:noFill/>
              <a:ln w="25400">
                <a:noFill/>
              </a:ln>
            </c:spPr>
            <c:txPr>
              <a:bodyPr/>
              <a:lstStyle/>
              <a:p>
                <a:pPr>
                  <a:defRPr lang="en-US" sz="950" b="0" i="0" u="none" strike="noStrike" baseline="0">
                    <a:solidFill>
                      <a:srgbClr val="000000"/>
                    </a:solidFill>
                    <a:latin typeface="Arial"/>
                    <a:ea typeface="Arial"/>
                    <a:cs typeface="Arial"/>
                  </a:defRPr>
                </a:pPr>
                <a:endParaRPr lang="es-MX"/>
              </a:p>
            </c:txPr>
            <c:showLegendKey val="0"/>
            <c:showVal val="0"/>
            <c:showCatName val="1"/>
            <c:showSerName val="0"/>
            <c:showPercent val="1"/>
            <c:showBubbleSize val="0"/>
            <c:showLeaderLines val="1"/>
            <c:extLst>
              <c:ext xmlns:c15="http://schemas.microsoft.com/office/drawing/2012/chart" uri="{CE6537A1-D6FC-4f65-9D91-7224C49458BB}"/>
            </c:extLst>
          </c:dLbls>
          <c:cat>
            <c:strRef>
              <c:f>'Reporte Errores'!$A$56:$A$58</c:f>
              <c:strCache>
                <c:ptCount val="3"/>
                <c:pt idx="0">
                  <c:v>Revisados </c:v>
                </c:pt>
                <c:pt idx="1">
                  <c:v>Corregidos sin Revisar</c:v>
                </c:pt>
                <c:pt idx="2">
                  <c:v>Sin Atención</c:v>
                </c:pt>
              </c:strCache>
            </c:strRef>
          </c:cat>
          <c:val>
            <c:numRef>
              <c:f>'Reporte Errores'!$B$56:$B$58</c:f>
              <c:numCache>
                <c:formatCode>_(* #,##0.00_);_(* \(#,##0.00\);_(* "-"??_);_(@_)</c:formatCode>
                <c:ptCount val="3"/>
                <c:pt idx="0" formatCode="General">
                  <c:v>4</c:v>
                </c:pt>
                <c:pt idx="1">
                  <c:v>-4</c:v>
                </c:pt>
                <c:pt idx="2" formatCode="0">
                  <c:v>28</c:v>
                </c:pt>
              </c:numCache>
            </c:numRef>
          </c:val>
          <c:extLst>
            <c:ext xmlns:c16="http://schemas.microsoft.com/office/drawing/2014/chart" uri="{C3380CC4-5D6E-409C-BE32-E72D297353CC}">
              <c16:uniqueId val="{00000006-99E6-4021-B9FC-1EAF30951ED9}"/>
            </c:ext>
          </c:extLst>
        </c:ser>
        <c:dLbls>
          <c:showLegendKey val="0"/>
          <c:showVal val="0"/>
          <c:showCatName val="1"/>
          <c:showSerName val="0"/>
          <c:showPercent val="1"/>
          <c:showBubbleSize val="0"/>
          <c:showLeaderLines val="1"/>
        </c:dLbls>
      </c:pie3DChart>
      <c:spPr>
        <a:noFill/>
        <a:ln w="25400">
          <a:noFill/>
        </a:ln>
      </c:spPr>
    </c:plotArea>
    <c:plotVisOnly val="1"/>
    <c:dispBlanksAs val="zero"/>
    <c:showDLblsOverMax val="0"/>
  </c:chart>
  <c:spPr>
    <a:solidFill>
      <a:srgbClr val="FFFFFF"/>
    </a:solidFill>
    <a:ln w="3175">
      <a:solidFill>
        <a:srgbClr val="000000"/>
      </a:solidFill>
      <a:prstDash val="solid"/>
    </a:ln>
  </c:spPr>
  <c:txPr>
    <a:bodyPr/>
    <a:lstStyle/>
    <a:p>
      <a:pPr>
        <a:defRPr sz="900" b="0" i="0" u="none" strike="noStrike" baseline="0">
          <a:solidFill>
            <a:srgbClr val="000000"/>
          </a:solidFill>
          <a:latin typeface="Arial"/>
          <a:ea typeface="Arial"/>
          <a:cs typeface="Arial"/>
        </a:defRPr>
      </a:pPr>
      <a:endParaRPr lang="es-MX"/>
    </a:p>
  </c:txPr>
  <c:printSettings>
    <c:headerFooter alignWithMargins="0"/>
    <c:pageMargins b="1" l="0.75000000000000033" r="0.75000000000000033" t="1" header="0.5" footer="0.5"/>
    <c:pageSetup/>
  </c:printSettings>
</c:chartSpace>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18" Type="http://schemas.openxmlformats.org/officeDocument/2006/relationships/image" Target="../media/image18.png"/><Relationship Id="rId26" Type="http://schemas.openxmlformats.org/officeDocument/2006/relationships/image" Target="../media/image26.png"/><Relationship Id="rId3" Type="http://schemas.openxmlformats.org/officeDocument/2006/relationships/image" Target="../media/image3.gif"/><Relationship Id="rId21" Type="http://schemas.openxmlformats.org/officeDocument/2006/relationships/image" Target="../media/image21.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5" Type="http://schemas.openxmlformats.org/officeDocument/2006/relationships/image" Target="../media/image25.pn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29" Type="http://schemas.openxmlformats.org/officeDocument/2006/relationships/image" Target="../media/image29.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24" Type="http://schemas.openxmlformats.org/officeDocument/2006/relationships/image" Target="../media/image24.png"/><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image" Target="../media/image23.png"/><Relationship Id="rId28" Type="http://schemas.openxmlformats.org/officeDocument/2006/relationships/image" Target="../media/image28.png"/><Relationship Id="rId10" Type="http://schemas.openxmlformats.org/officeDocument/2006/relationships/image" Target="../media/image10.png"/><Relationship Id="rId19" Type="http://schemas.openxmlformats.org/officeDocument/2006/relationships/image" Target="../media/image19.png"/><Relationship Id="rId4" Type="http://schemas.openxmlformats.org/officeDocument/2006/relationships/image" Target="../media/image4.gif"/><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 Id="rId27" Type="http://schemas.openxmlformats.org/officeDocument/2006/relationships/image" Target="../media/image27.png"/><Relationship Id="rId30" Type="http://schemas.openxmlformats.org/officeDocument/2006/relationships/image" Target="../media/image30.png"/></Relationships>
</file>

<file path=xl/drawings/_rels/drawing2.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295275</xdr:colOff>
      <xdr:row>0</xdr:row>
      <xdr:rowOff>28574</xdr:rowOff>
    </xdr:from>
    <xdr:to>
      <xdr:col>2</xdr:col>
      <xdr:colOff>762000</xdr:colOff>
      <xdr:row>4</xdr:row>
      <xdr:rowOff>228599</xdr:rowOff>
    </xdr:to>
    <xdr:pic>
      <xdr:nvPicPr>
        <xdr:cNvPr id="7" name="4 Imagen" descr="consar">
          <a:extLst>
            <a:ext uri="{FF2B5EF4-FFF2-40B4-BE49-F238E27FC236}">
              <a16:creationId xmlns:a16="http://schemas.microsoft.com/office/drawing/2014/main" id="{00000000-0008-0000-0000-000007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81050" y="28574"/>
          <a:ext cx="1152525" cy="733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7</xdr:col>
      <xdr:colOff>504825</xdr:colOff>
      <xdr:row>1</xdr:row>
      <xdr:rowOff>0</xdr:rowOff>
    </xdr:from>
    <xdr:to>
      <xdr:col>7</xdr:col>
      <xdr:colOff>1619250</xdr:colOff>
      <xdr:row>4</xdr:row>
      <xdr:rowOff>114300</xdr:rowOff>
    </xdr:to>
    <xdr:pic>
      <xdr:nvPicPr>
        <xdr:cNvPr id="5" name="Imagen 4">
          <a:extLst>
            <a:ext uri="{FF2B5EF4-FFF2-40B4-BE49-F238E27FC236}">
              <a16:creationId xmlns:a16="http://schemas.microsoft.com/office/drawing/2014/main" id="{12EF8623-4D78-4705-8856-D60F6BF34AA6}"/>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115300" y="161925"/>
          <a:ext cx="1114425" cy="485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70469</xdr:colOff>
      <xdr:row>10</xdr:row>
      <xdr:rowOff>309348</xdr:rowOff>
    </xdr:from>
    <xdr:to>
      <xdr:col>18</xdr:col>
      <xdr:colOff>1318260</xdr:colOff>
      <xdr:row>12</xdr:row>
      <xdr:rowOff>15240</xdr:rowOff>
    </xdr:to>
    <xdr:pic>
      <xdr:nvPicPr>
        <xdr:cNvPr id="2" name="Imagen 1"/>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7962229" y="2511528"/>
          <a:ext cx="1247791" cy="612672"/>
        </a:xfrm>
        <a:prstGeom prst="rect">
          <a:avLst/>
        </a:prstGeom>
      </xdr:spPr>
    </xdr:pic>
    <xdr:clientData/>
  </xdr:twoCellAnchor>
  <xdr:twoCellAnchor editAs="oneCell">
    <xdr:from>
      <xdr:col>18</xdr:col>
      <xdr:colOff>90603</xdr:colOff>
      <xdr:row>12</xdr:row>
      <xdr:rowOff>14967</xdr:rowOff>
    </xdr:from>
    <xdr:to>
      <xdr:col>18</xdr:col>
      <xdr:colOff>1272540</xdr:colOff>
      <xdr:row>13</xdr:row>
      <xdr:rowOff>16185</xdr:rowOff>
    </xdr:to>
    <xdr:pic>
      <xdr:nvPicPr>
        <xdr:cNvPr id="3" name="Imagen 2"/>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7982363" y="3123927"/>
          <a:ext cx="1181937" cy="580338"/>
        </a:xfrm>
        <a:prstGeom prst="rect">
          <a:avLst/>
        </a:prstGeom>
      </xdr:spPr>
    </xdr:pic>
    <xdr:clientData/>
  </xdr:twoCellAnchor>
  <xdr:twoCellAnchor editAs="oneCell">
    <xdr:from>
      <xdr:col>18</xdr:col>
      <xdr:colOff>62754</xdr:colOff>
      <xdr:row>13</xdr:row>
      <xdr:rowOff>116541</xdr:rowOff>
    </xdr:from>
    <xdr:to>
      <xdr:col>18</xdr:col>
      <xdr:colOff>1315702</xdr:colOff>
      <xdr:row>13</xdr:row>
      <xdr:rowOff>744070</xdr:rowOff>
    </xdr:to>
    <xdr:pic>
      <xdr:nvPicPr>
        <xdr:cNvPr id="4" name="Imagen 3"/>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18332825" y="3818965"/>
          <a:ext cx="1252948" cy="627529"/>
        </a:xfrm>
        <a:prstGeom prst="rect">
          <a:avLst/>
        </a:prstGeom>
      </xdr:spPr>
    </xdr:pic>
    <xdr:clientData/>
  </xdr:twoCellAnchor>
  <xdr:twoCellAnchor editAs="oneCell">
    <xdr:from>
      <xdr:col>18</xdr:col>
      <xdr:colOff>78199</xdr:colOff>
      <xdr:row>14</xdr:row>
      <xdr:rowOff>233082</xdr:rowOff>
    </xdr:from>
    <xdr:to>
      <xdr:col>18</xdr:col>
      <xdr:colOff>1271843</xdr:colOff>
      <xdr:row>14</xdr:row>
      <xdr:rowOff>842682</xdr:rowOff>
    </xdr:to>
    <xdr:pic>
      <xdr:nvPicPr>
        <xdr:cNvPr id="6" name="Imagen 5"/>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19908128" y="4805082"/>
          <a:ext cx="1193644" cy="609600"/>
        </a:xfrm>
        <a:prstGeom prst="rect">
          <a:avLst/>
        </a:prstGeom>
      </xdr:spPr>
    </xdr:pic>
    <xdr:clientData/>
  </xdr:twoCellAnchor>
  <xdr:twoCellAnchor editAs="oneCell">
    <xdr:from>
      <xdr:col>18</xdr:col>
      <xdr:colOff>85509</xdr:colOff>
      <xdr:row>15</xdr:row>
      <xdr:rowOff>19726</xdr:rowOff>
    </xdr:from>
    <xdr:to>
      <xdr:col>18</xdr:col>
      <xdr:colOff>1246095</xdr:colOff>
      <xdr:row>15</xdr:row>
      <xdr:rowOff>573945</xdr:rowOff>
    </xdr:to>
    <xdr:pic>
      <xdr:nvPicPr>
        <xdr:cNvPr id="8" name="Imagen 7"/>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19915438" y="6044008"/>
          <a:ext cx="1160586" cy="554219"/>
        </a:xfrm>
        <a:prstGeom prst="rect">
          <a:avLst/>
        </a:prstGeom>
      </xdr:spPr>
    </xdr:pic>
    <xdr:clientData/>
  </xdr:twoCellAnchor>
  <xdr:twoCellAnchor editAs="oneCell">
    <xdr:from>
      <xdr:col>18</xdr:col>
      <xdr:colOff>17930</xdr:colOff>
      <xdr:row>16</xdr:row>
      <xdr:rowOff>397640</xdr:rowOff>
    </xdr:from>
    <xdr:to>
      <xdr:col>18</xdr:col>
      <xdr:colOff>1322020</xdr:colOff>
      <xdr:row>16</xdr:row>
      <xdr:rowOff>1057835</xdr:rowOff>
    </xdr:to>
    <xdr:pic>
      <xdr:nvPicPr>
        <xdr:cNvPr id="9" name="Imagen 8"/>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19847859" y="8295546"/>
          <a:ext cx="1304090" cy="660195"/>
        </a:xfrm>
        <a:prstGeom prst="rect">
          <a:avLst/>
        </a:prstGeom>
      </xdr:spPr>
    </xdr:pic>
    <xdr:clientData/>
  </xdr:twoCellAnchor>
  <xdr:twoCellAnchor editAs="oneCell">
    <xdr:from>
      <xdr:col>18</xdr:col>
      <xdr:colOff>80683</xdr:colOff>
      <xdr:row>17</xdr:row>
      <xdr:rowOff>331587</xdr:rowOff>
    </xdr:from>
    <xdr:to>
      <xdr:col>18</xdr:col>
      <xdr:colOff>1348963</xdr:colOff>
      <xdr:row>17</xdr:row>
      <xdr:rowOff>995083</xdr:rowOff>
    </xdr:to>
    <xdr:pic>
      <xdr:nvPicPr>
        <xdr:cNvPr id="10" name="Imagen 9"/>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19910612" y="9744528"/>
          <a:ext cx="1287330" cy="663496"/>
        </a:xfrm>
        <a:prstGeom prst="rect">
          <a:avLst/>
        </a:prstGeom>
      </xdr:spPr>
    </xdr:pic>
    <xdr:clientData/>
  </xdr:twoCellAnchor>
  <xdr:twoCellAnchor editAs="oneCell">
    <xdr:from>
      <xdr:col>18</xdr:col>
      <xdr:colOff>67235</xdr:colOff>
      <xdr:row>18</xdr:row>
      <xdr:rowOff>40387</xdr:rowOff>
    </xdr:from>
    <xdr:to>
      <xdr:col>18</xdr:col>
      <xdr:colOff>1336079</xdr:colOff>
      <xdr:row>18</xdr:row>
      <xdr:rowOff>688040</xdr:rowOff>
    </xdr:to>
    <xdr:pic>
      <xdr:nvPicPr>
        <xdr:cNvPr id="11" name="Imagen 10"/>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19431000" y="11571240"/>
          <a:ext cx="1268844" cy="647653"/>
        </a:xfrm>
        <a:prstGeom prst="rect">
          <a:avLst/>
        </a:prstGeom>
      </xdr:spPr>
    </xdr:pic>
    <xdr:clientData/>
  </xdr:twoCellAnchor>
  <xdr:twoCellAnchor editAs="oneCell">
    <xdr:from>
      <xdr:col>18</xdr:col>
      <xdr:colOff>92065</xdr:colOff>
      <xdr:row>19</xdr:row>
      <xdr:rowOff>161365</xdr:rowOff>
    </xdr:from>
    <xdr:to>
      <xdr:col>18</xdr:col>
      <xdr:colOff>1334330</xdr:colOff>
      <xdr:row>19</xdr:row>
      <xdr:rowOff>833718</xdr:rowOff>
    </xdr:to>
    <xdr:pic>
      <xdr:nvPicPr>
        <xdr:cNvPr id="12" name="Imagen 11"/>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a:off x="19921994" y="13635318"/>
          <a:ext cx="1242265" cy="672353"/>
        </a:xfrm>
        <a:prstGeom prst="rect">
          <a:avLst/>
        </a:prstGeom>
      </xdr:spPr>
    </xdr:pic>
    <xdr:clientData/>
  </xdr:twoCellAnchor>
  <xdr:twoCellAnchor editAs="oneCell">
    <xdr:from>
      <xdr:col>18</xdr:col>
      <xdr:colOff>89648</xdr:colOff>
      <xdr:row>22</xdr:row>
      <xdr:rowOff>295835</xdr:rowOff>
    </xdr:from>
    <xdr:to>
      <xdr:col>18</xdr:col>
      <xdr:colOff>1276104</xdr:colOff>
      <xdr:row>22</xdr:row>
      <xdr:rowOff>936027</xdr:rowOff>
    </xdr:to>
    <xdr:pic>
      <xdr:nvPicPr>
        <xdr:cNvPr id="13" name="Imagen 12"/>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19919577" y="17830800"/>
          <a:ext cx="1186456" cy="640192"/>
        </a:xfrm>
        <a:prstGeom prst="rect">
          <a:avLst/>
        </a:prstGeom>
      </xdr:spPr>
    </xdr:pic>
    <xdr:clientData/>
  </xdr:twoCellAnchor>
  <xdr:twoCellAnchor editAs="oneCell">
    <xdr:from>
      <xdr:col>18</xdr:col>
      <xdr:colOff>17929</xdr:colOff>
      <xdr:row>20</xdr:row>
      <xdr:rowOff>208728</xdr:rowOff>
    </xdr:from>
    <xdr:to>
      <xdr:col>18</xdr:col>
      <xdr:colOff>1349632</xdr:colOff>
      <xdr:row>20</xdr:row>
      <xdr:rowOff>941294</xdr:rowOff>
    </xdr:to>
    <xdr:pic>
      <xdr:nvPicPr>
        <xdr:cNvPr id="14" name="Imagen 13"/>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Lst>
        </a:blip>
        <a:stretch>
          <a:fillRect/>
        </a:stretch>
      </xdr:blipFill>
      <xdr:spPr>
        <a:xfrm>
          <a:off x="19847858" y="14695693"/>
          <a:ext cx="1360278" cy="732566"/>
        </a:xfrm>
        <a:prstGeom prst="rect">
          <a:avLst/>
        </a:prstGeom>
      </xdr:spPr>
    </xdr:pic>
    <xdr:clientData/>
  </xdr:twoCellAnchor>
  <xdr:twoCellAnchor editAs="oneCell">
    <xdr:from>
      <xdr:col>18</xdr:col>
      <xdr:colOff>33619</xdr:colOff>
      <xdr:row>21</xdr:row>
      <xdr:rowOff>533930</xdr:rowOff>
    </xdr:from>
    <xdr:to>
      <xdr:col>18</xdr:col>
      <xdr:colOff>1322294</xdr:colOff>
      <xdr:row>21</xdr:row>
      <xdr:rowOff>1226593</xdr:rowOff>
    </xdr:to>
    <xdr:pic>
      <xdr:nvPicPr>
        <xdr:cNvPr id="15" name="Imagen 14"/>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19285325" y="17085018"/>
          <a:ext cx="1288675" cy="692663"/>
        </a:xfrm>
        <a:prstGeom prst="rect">
          <a:avLst/>
        </a:prstGeom>
      </xdr:spPr>
    </xdr:pic>
    <xdr:clientData/>
  </xdr:twoCellAnchor>
  <xdr:twoCellAnchor editAs="oneCell">
    <xdr:from>
      <xdr:col>18</xdr:col>
      <xdr:colOff>123265</xdr:colOff>
      <xdr:row>23</xdr:row>
      <xdr:rowOff>12187</xdr:rowOff>
    </xdr:from>
    <xdr:to>
      <xdr:col>18</xdr:col>
      <xdr:colOff>1206758</xdr:colOff>
      <xdr:row>24</xdr:row>
      <xdr:rowOff>11206</xdr:rowOff>
    </xdr:to>
    <xdr:pic>
      <xdr:nvPicPr>
        <xdr:cNvPr id="16" name="Imagen 15"/>
        <xdr:cNvPicPr>
          <a:picLocks noChangeAspect="1"/>
        </xdr:cNvPicPr>
      </xdr:nvPicPr>
      <xdr:blipFill>
        <a:blip xmlns:r="http://schemas.openxmlformats.org/officeDocument/2006/relationships" r:embed="rId15" cstate="print">
          <a:extLst>
            <a:ext uri="{28A0092B-C50C-407E-A947-70E740481C1C}">
              <a14:useLocalDpi xmlns:a14="http://schemas.microsoft.com/office/drawing/2010/main" val="0"/>
            </a:ext>
          </a:extLst>
        </a:blip>
        <a:stretch>
          <a:fillRect/>
        </a:stretch>
      </xdr:blipFill>
      <xdr:spPr>
        <a:xfrm>
          <a:off x="19374971" y="19712128"/>
          <a:ext cx="1083493" cy="604136"/>
        </a:xfrm>
        <a:prstGeom prst="rect">
          <a:avLst/>
        </a:prstGeom>
      </xdr:spPr>
    </xdr:pic>
    <xdr:clientData/>
  </xdr:twoCellAnchor>
  <xdr:twoCellAnchor editAs="oneCell">
    <xdr:from>
      <xdr:col>18</xdr:col>
      <xdr:colOff>33617</xdr:colOff>
      <xdr:row>24</xdr:row>
      <xdr:rowOff>370071</xdr:rowOff>
    </xdr:from>
    <xdr:to>
      <xdr:col>18</xdr:col>
      <xdr:colOff>1266265</xdr:colOff>
      <xdr:row>24</xdr:row>
      <xdr:rowOff>1063436</xdr:rowOff>
    </xdr:to>
    <xdr:pic>
      <xdr:nvPicPr>
        <xdr:cNvPr id="17" name="Imagen 16"/>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Lst>
        </a:blip>
        <a:stretch>
          <a:fillRect/>
        </a:stretch>
      </xdr:blipFill>
      <xdr:spPr>
        <a:xfrm>
          <a:off x="19285323" y="20675130"/>
          <a:ext cx="1232648" cy="693365"/>
        </a:xfrm>
        <a:prstGeom prst="rect">
          <a:avLst/>
        </a:prstGeom>
      </xdr:spPr>
    </xdr:pic>
    <xdr:clientData/>
  </xdr:twoCellAnchor>
  <xdr:twoCellAnchor editAs="oneCell">
    <xdr:from>
      <xdr:col>18</xdr:col>
      <xdr:colOff>44822</xdr:colOff>
      <xdr:row>25</xdr:row>
      <xdr:rowOff>130268</xdr:rowOff>
    </xdr:from>
    <xdr:to>
      <xdr:col>18</xdr:col>
      <xdr:colOff>1347195</xdr:colOff>
      <xdr:row>25</xdr:row>
      <xdr:rowOff>862853</xdr:rowOff>
    </xdr:to>
    <xdr:pic>
      <xdr:nvPicPr>
        <xdr:cNvPr id="18" name="Imagen 17"/>
        <xdr:cNvPicPr>
          <a:picLocks noChangeAspect="1"/>
        </xdr:cNvPicPr>
      </xdr:nvPicPr>
      <xdr:blipFill>
        <a:blip xmlns:r="http://schemas.openxmlformats.org/officeDocument/2006/relationships" r:embed="rId17" cstate="print">
          <a:extLst>
            <a:ext uri="{28A0092B-C50C-407E-A947-70E740481C1C}">
              <a14:useLocalDpi xmlns:a14="http://schemas.microsoft.com/office/drawing/2010/main" val="0"/>
            </a:ext>
          </a:extLst>
        </a:blip>
        <a:stretch>
          <a:fillRect/>
        </a:stretch>
      </xdr:blipFill>
      <xdr:spPr>
        <a:xfrm>
          <a:off x="19498234" y="22172239"/>
          <a:ext cx="1302373" cy="732585"/>
        </a:xfrm>
        <a:prstGeom prst="rect">
          <a:avLst/>
        </a:prstGeom>
      </xdr:spPr>
    </xdr:pic>
    <xdr:clientData/>
  </xdr:twoCellAnchor>
  <xdr:twoCellAnchor editAs="oneCell">
    <xdr:from>
      <xdr:col>18</xdr:col>
      <xdr:colOff>56029</xdr:colOff>
      <xdr:row>26</xdr:row>
      <xdr:rowOff>201706</xdr:rowOff>
    </xdr:from>
    <xdr:to>
      <xdr:col>18</xdr:col>
      <xdr:colOff>1309094</xdr:colOff>
      <xdr:row>26</xdr:row>
      <xdr:rowOff>906555</xdr:rowOff>
    </xdr:to>
    <xdr:pic>
      <xdr:nvPicPr>
        <xdr:cNvPr id="19" name="Imagen 18"/>
        <xdr:cNvPicPr>
          <a:picLocks noChangeAspect="1"/>
        </xdr:cNvPicPr>
      </xdr:nvPicPr>
      <xdr:blipFill>
        <a:blip xmlns:r="http://schemas.openxmlformats.org/officeDocument/2006/relationships" r:embed="rId18" cstate="print">
          <a:extLst>
            <a:ext uri="{28A0092B-C50C-407E-A947-70E740481C1C}">
              <a14:useLocalDpi xmlns:a14="http://schemas.microsoft.com/office/drawing/2010/main" val="0"/>
            </a:ext>
          </a:extLst>
        </a:blip>
        <a:stretch>
          <a:fillRect/>
        </a:stretch>
      </xdr:blipFill>
      <xdr:spPr>
        <a:xfrm>
          <a:off x="19509441" y="23308235"/>
          <a:ext cx="1253065" cy="704849"/>
        </a:xfrm>
        <a:prstGeom prst="rect">
          <a:avLst/>
        </a:prstGeom>
      </xdr:spPr>
    </xdr:pic>
    <xdr:clientData/>
  </xdr:twoCellAnchor>
  <xdr:twoCellAnchor editAs="oneCell">
    <xdr:from>
      <xdr:col>18</xdr:col>
      <xdr:colOff>78442</xdr:colOff>
      <xdr:row>27</xdr:row>
      <xdr:rowOff>265719</xdr:rowOff>
    </xdr:from>
    <xdr:to>
      <xdr:col>18</xdr:col>
      <xdr:colOff>1333500</xdr:colOff>
      <xdr:row>27</xdr:row>
      <xdr:rowOff>971689</xdr:rowOff>
    </xdr:to>
    <xdr:pic>
      <xdr:nvPicPr>
        <xdr:cNvPr id="20" name="Imagen 19"/>
        <xdr:cNvPicPr>
          <a:picLocks noChangeAspect="1"/>
        </xdr:cNvPicPr>
      </xdr:nvPicPr>
      <xdr:blipFill>
        <a:blip xmlns:r="http://schemas.openxmlformats.org/officeDocument/2006/relationships" r:embed="rId19" cstate="print">
          <a:extLst>
            <a:ext uri="{28A0092B-C50C-407E-A947-70E740481C1C}">
              <a14:useLocalDpi xmlns:a14="http://schemas.microsoft.com/office/drawing/2010/main" val="0"/>
            </a:ext>
          </a:extLst>
        </a:blip>
        <a:stretch>
          <a:fillRect/>
        </a:stretch>
      </xdr:blipFill>
      <xdr:spPr>
        <a:xfrm>
          <a:off x="19531854" y="24728160"/>
          <a:ext cx="1255058" cy="705970"/>
        </a:xfrm>
        <a:prstGeom prst="rect">
          <a:avLst/>
        </a:prstGeom>
      </xdr:spPr>
    </xdr:pic>
    <xdr:clientData/>
  </xdr:twoCellAnchor>
  <xdr:twoCellAnchor editAs="oneCell">
    <xdr:from>
      <xdr:col>18</xdr:col>
      <xdr:colOff>22411</xdr:colOff>
      <xdr:row>28</xdr:row>
      <xdr:rowOff>347183</xdr:rowOff>
    </xdr:from>
    <xdr:to>
      <xdr:col>18</xdr:col>
      <xdr:colOff>1344706</xdr:colOff>
      <xdr:row>28</xdr:row>
      <xdr:rowOff>1091749</xdr:rowOff>
    </xdr:to>
    <xdr:pic>
      <xdr:nvPicPr>
        <xdr:cNvPr id="21" name="Imagen 20"/>
        <xdr:cNvPicPr>
          <a:picLocks noChangeAspect="1"/>
        </xdr:cNvPicPr>
      </xdr:nvPicPr>
      <xdr:blipFill>
        <a:blip xmlns:r="http://schemas.openxmlformats.org/officeDocument/2006/relationships" r:embed="rId20" cstate="print">
          <a:extLst>
            <a:ext uri="{28A0092B-C50C-407E-A947-70E740481C1C}">
              <a14:useLocalDpi xmlns:a14="http://schemas.microsoft.com/office/drawing/2010/main" val="0"/>
            </a:ext>
          </a:extLst>
        </a:blip>
        <a:stretch>
          <a:fillRect/>
        </a:stretch>
      </xdr:blipFill>
      <xdr:spPr>
        <a:xfrm>
          <a:off x="19386176" y="26154330"/>
          <a:ext cx="1322295" cy="744566"/>
        </a:xfrm>
        <a:prstGeom prst="rect">
          <a:avLst/>
        </a:prstGeom>
      </xdr:spPr>
    </xdr:pic>
    <xdr:clientData/>
  </xdr:twoCellAnchor>
  <xdr:twoCellAnchor editAs="oneCell">
    <xdr:from>
      <xdr:col>18</xdr:col>
      <xdr:colOff>78441</xdr:colOff>
      <xdr:row>29</xdr:row>
      <xdr:rowOff>537881</xdr:rowOff>
    </xdr:from>
    <xdr:to>
      <xdr:col>18</xdr:col>
      <xdr:colOff>1353423</xdr:colOff>
      <xdr:row>29</xdr:row>
      <xdr:rowOff>1255058</xdr:rowOff>
    </xdr:to>
    <xdr:pic>
      <xdr:nvPicPr>
        <xdr:cNvPr id="22" name="Imagen 21"/>
        <xdr:cNvPicPr>
          <a:picLocks noChangeAspect="1"/>
        </xdr:cNvPicPr>
      </xdr:nvPicPr>
      <xdr:blipFill>
        <a:blip xmlns:r="http://schemas.openxmlformats.org/officeDocument/2006/relationships" r:embed="rId21" cstate="print">
          <a:extLst>
            <a:ext uri="{28A0092B-C50C-407E-A947-70E740481C1C}">
              <a14:useLocalDpi xmlns:a14="http://schemas.microsoft.com/office/drawing/2010/main" val="0"/>
            </a:ext>
          </a:extLst>
        </a:blip>
        <a:stretch>
          <a:fillRect/>
        </a:stretch>
      </xdr:blipFill>
      <xdr:spPr>
        <a:xfrm>
          <a:off x="19442206" y="26199352"/>
          <a:ext cx="1274982" cy="717177"/>
        </a:xfrm>
        <a:prstGeom prst="rect">
          <a:avLst/>
        </a:prstGeom>
      </xdr:spPr>
    </xdr:pic>
    <xdr:clientData/>
  </xdr:twoCellAnchor>
  <xdr:twoCellAnchor editAs="oneCell">
    <xdr:from>
      <xdr:col>18</xdr:col>
      <xdr:colOff>33616</xdr:colOff>
      <xdr:row>31</xdr:row>
      <xdr:rowOff>526677</xdr:rowOff>
    </xdr:from>
    <xdr:to>
      <xdr:col>18</xdr:col>
      <xdr:colOff>1311087</xdr:colOff>
      <xdr:row>31</xdr:row>
      <xdr:rowOff>1245629</xdr:rowOff>
    </xdr:to>
    <xdr:pic>
      <xdr:nvPicPr>
        <xdr:cNvPr id="23" name="Imagen 22"/>
        <xdr:cNvPicPr>
          <a:picLocks noChangeAspect="1"/>
        </xdr:cNvPicPr>
      </xdr:nvPicPr>
      <xdr:blipFill>
        <a:blip xmlns:r="http://schemas.openxmlformats.org/officeDocument/2006/relationships" r:embed="rId22" cstate="print">
          <a:extLst>
            <a:ext uri="{28A0092B-C50C-407E-A947-70E740481C1C}">
              <a14:useLocalDpi xmlns:a14="http://schemas.microsoft.com/office/drawing/2010/main" val="0"/>
            </a:ext>
          </a:extLst>
        </a:blip>
        <a:stretch>
          <a:fillRect/>
        </a:stretch>
      </xdr:blipFill>
      <xdr:spPr>
        <a:xfrm>
          <a:off x="19397381" y="28126765"/>
          <a:ext cx="1277471" cy="718952"/>
        </a:xfrm>
        <a:prstGeom prst="rect">
          <a:avLst/>
        </a:prstGeom>
      </xdr:spPr>
    </xdr:pic>
    <xdr:clientData/>
  </xdr:twoCellAnchor>
  <xdr:twoCellAnchor editAs="oneCell">
    <xdr:from>
      <xdr:col>18</xdr:col>
      <xdr:colOff>112059</xdr:colOff>
      <xdr:row>32</xdr:row>
      <xdr:rowOff>190500</xdr:rowOff>
    </xdr:from>
    <xdr:to>
      <xdr:col>18</xdr:col>
      <xdr:colOff>1338040</xdr:colOff>
      <xdr:row>32</xdr:row>
      <xdr:rowOff>879555</xdr:rowOff>
    </xdr:to>
    <xdr:pic>
      <xdr:nvPicPr>
        <xdr:cNvPr id="24" name="Imagen 23"/>
        <xdr:cNvPicPr>
          <a:picLocks noChangeAspect="1"/>
        </xdr:cNvPicPr>
      </xdr:nvPicPr>
      <xdr:blipFill>
        <a:blip xmlns:r="http://schemas.openxmlformats.org/officeDocument/2006/relationships" r:embed="rId23" cstate="print">
          <a:extLst>
            <a:ext uri="{28A0092B-C50C-407E-A947-70E740481C1C}">
              <a14:useLocalDpi xmlns:a14="http://schemas.microsoft.com/office/drawing/2010/main" val="0"/>
            </a:ext>
          </a:extLst>
        </a:blip>
        <a:stretch>
          <a:fillRect/>
        </a:stretch>
      </xdr:blipFill>
      <xdr:spPr>
        <a:xfrm>
          <a:off x="19733559" y="29774029"/>
          <a:ext cx="1225981" cy="689055"/>
        </a:xfrm>
        <a:prstGeom prst="rect">
          <a:avLst/>
        </a:prstGeom>
      </xdr:spPr>
    </xdr:pic>
    <xdr:clientData/>
  </xdr:twoCellAnchor>
  <xdr:twoCellAnchor editAs="oneCell">
    <xdr:from>
      <xdr:col>18</xdr:col>
      <xdr:colOff>44824</xdr:colOff>
      <xdr:row>33</xdr:row>
      <xdr:rowOff>280146</xdr:rowOff>
    </xdr:from>
    <xdr:to>
      <xdr:col>18</xdr:col>
      <xdr:colOff>1288676</xdr:colOff>
      <xdr:row>33</xdr:row>
      <xdr:rowOff>980177</xdr:rowOff>
    </xdr:to>
    <xdr:pic>
      <xdr:nvPicPr>
        <xdr:cNvPr id="25" name="Imagen 24"/>
        <xdr:cNvPicPr>
          <a:picLocks noChangeAspect="1"/>
        </xdr:cNvPicPr>
      </xdr:nvPicPr>
      <xdr:blipFill>
        <a:blip xmlns:r="http://schemas.openxmlformats.org/officeDocument/2006/relationships" r:embed="rId24" cstate="print">
          <a:extLst>
            <a:ext uri="{28A0092B-C50C-407E-A947-70E740481C1C}">
              <a14:useLocalDpi xmlns:a14="http://schemas.microsoft.com/office/drawing/2010/main" val="0"/>
            </a:ext>
          </a:extLst>
        </a:blip>
        <a:stretch>
          <a:fillRect/>
        </a:stretch>
      </xdr:blipFill>
      <xdr:spPr>
        <a:xfrm>
          <a:off x="19666324" y="31006675"/>
          <a:ext cx="1243852" cy="700031"/>
        </a:xfrm>
        <a:prstGeom prst="rect">
          <a:avLst/>
        </a:prstGeom>
      </xdr:spPr>
    </xdr:pic>
    <xdr:clientData/>
  </xdr:twoCellAnchor>
  <xdr:twoCellAnchor editAs="oneCell">
    <xdr:from>
      <xdr:col>18</xdr:col>
      <xdr:colOff>67236</xdr:colOff>
      <xdr:row>30</xdr:row>
      <xdr:rowOff>409295</xdr:rowOff>
    </xdr:from>
    <xdr:to>
      <xdr:col>18</xdr:col>
      <xdr:colOff>1351679</xdr:colOff>
      <xdr:row>30</xdr:row>
      <xdr:rowOff>1131794</xdr:rowOff>
    </xdr:to>
    <xdr:pic>
      <xdr:nvPicPr>
        <xdr:cNvPr id="26" name="Imagen 25"/>
        <xdr:cNvPicPr>
          <a:picLocks noChangeAspect="1"/>
        </xdr:cNvPicPr>
      </xdr:nvPicPr>
      <xdr:blipFill>
        <a:blip xmlns:r="http://schemas.openxmlformats.org/officeDocument/2006/relationships" r:embed="rId25" cstate="print">
          <a:extLst>
            <a:ext uri="{28A0092B-C50C-407E-A947-70E740481C1C}">
              <a14:useLocalDpi xmlns:a14="http://schemas.microsoft.com/office/drawing/2010/main" val="0"/>
            </a:ext>
          </a:extLst>
        </a:blip>
        <a:stretch>
          <a:fillRect/>
        </a:stretch>
      </xdr:blipFill>
      <xdr:spPr>
        <a:xfrm>
          <a:off x="19688736" y="28009383"/>
          <a:ext cx="1284443" cy="722499"/>
        </a:xfrm>
        <a:prstGeom prst="rect">
          <a:avLst/>
        </a:prstGeom>
      </xdr:spPr>
    </xdr:pic>
    <xdr:clientData/>
  </xdr:twoCellAnchor>
  <xdr:twoCellAnchor editAs="oneCell">
    <xdr:from>
      <xdr:col>18</xdr:col>
      <xdr:colOff>44823</xdr:colOff>
      <xdr:row>34</xdr:row>
      <xdr:rowOff>56029</xdr:rowOff>
    </xdr:from>
    <xdr:to>
      <xdr:col>18</xdr:col>
      <xdr:colOff>1255058</xdr:colOff>
      <xdr:row>34</xdr:row>
      <xdr:rowOff>737496</xdr:rowOff>
    </xdr:to>
    <xdr:pic>
      <xdr:nvPicPr>
        <xdr:cNvPr id="27" name="Imagen 26"/>
        <xdr:cNvPicPr>
          <a:picLocks noChangeAspect="1"/>
        </xdr:cNvPicPr>
      </xdr:nvPicPr>
      <xdr:blipFill>
        <a:blip xmlns:r="http://schemas.openxmlformats.org/officeDocument/2006/relationships" r:embed="rId26" cstate="print">
          <a:extLst>
            <a:ext uri="{28A0092B-C50C-407E-A947-70E740481C1C}">
              <a14:useLocalDpi xmlns:a14="http://schemas.microsoft.com/office/drawing/2010/main" val="0"/>
            </a:ext>
          </a:extLst>
        </a:blip>
        <a:stretch>
          <a:fillRect/>
        </a:stretch>
      </xdr:blipFill>
      <xdr:spPr>
        <a:xfrm>
          <a:off x="19666323" y="33471970"/>
          <a:ext cx="1210235" cy="681467"/>
        </a:xfrm>
        <a:prstGeom prst="rect">
          <a:avLst/>
        </a:prstGeom>
      </xdr:spPr>
    </xdr:pic>
    <xdr:clientData/>
  </xdr:twoCellAnchor>
  <xdr:twoCellAnchor editAs="oneCell">
    <xdr:from>
      <xdr:col>18</xdr:col>
      <xdr:colOff>33618</xdr:colOff>
      <xdr:row>35</xdr:row>
      <xdr:rowOff>277826</xdr:rowOff>
    </xdr:from>
    <xdr:to>
      <xdr:col>18</xdr:col>
      <xdr:colOff>1308726</xdr:colOff>
      <xdr:row>35</xdr:row>
      <xdr:rowOff>997323</xdr:rowOff>
    </xdr:to>
    <xdr:pic>
      <xdr:nvPicPr>
        <xdr:cNvPr id="28" name="Imagen 27"/>
        <xdr:cNvPicPr>
          <a:picLocks noChangeAspect="1"/>
        </xdr:cNvPicPr>
      </xdr:nvPicPr>
      <xdr:blipFill>
        <a:blip xmlns:r="http://schemas.openxmlformats.org/officeDocument/2006/relationships" r:embed="rId27" cstate="print">
          <a:extLst>
            <a:ext uri="{28A0092B-C50C-407E-A947-70E740481C1C}">
              <a14:useLocalDpi xmlns:a14="http://schemas.microsoft.com/office/drawing/2010/main" val="0"/>
            </a:ext>
          </a:extLst>
        </a:blip>
        <a:stretch>
          <a:fillRect/>
        </a:stretch>
      </xdr:blipFill>
      <xdr:spPr>
        <a:xfrm>
          <a:off x="19655118" y="34489385"/>
          <a:ext cx="1275108" cy="719497"/>
        </a:xfrm>
        <a:prstGeom prst="rect">
          <a:avLst/>
        </a:prstGeom>
      </xdr:spPr>
    </xdr:pic>
    <xdr:clientData/>
  </xdr:twoCellAnchor>
  <xdr:twoCellAnchor editAs="oneCell">
    <xdr:from>
      <xdr:col>18</xdr:col>
      <xdr:colOff>44823</xdr:colOff>
      <xdr:row>36</xdr:row>
      <xdr:rowOff>437029</xdr:rowOff>
    </xdr:from>
    <xdr:to>
      <xdr:col>19</xdr:col>
      <xdr:colOff>13575</xdr:colOff>
      <xdr:row>36</xdr:row>
      <xdr:rowOff>1181462</xdr:rowOff>
    </xdr:to>
    <xdr:pic>
      <xdr:nvPicPr>
        <xdr:cNvPr id="29" name="Imagen 28"/>
        <xdr:cNvPicPr>
          <a:picLocks noChangeAspect="1"/>
        </xdr:cNvPicPr>
      </xdr:nvPicPr>
      <xdr:blipFill>
        <a:blip xmlns:r="http://schemas.openxmlformats.org/officeDocument/2006/relationships" r:embed="rId28" cstate="print">
          <a:extLst>
            <a:ext uri="{28A0092B-C50C-407E-A947-70E740481C1C}">
              <a14:useLocalDpi xmlns:a14="http://schemas.microsoft.com/office/drawing/2010/main" val="0"/>
            </a:ext>
          </a:extLst>
        </a:blip>
        <a:stretch>
          <a:fillRect/>
        </a:stretch>
      </xdr:blipFill>
      <xdr:spPr>
        <a:xfrm>
          <a:off x="19666323" y="36015705"/>
          <a:ext cx="1324663" cy="744433"/>
        </a:xfrm>
        <a:prstGeom prst="rect">
          <a:avLst/>
        </a:prstGeom>
      </xdr:spPr>
    </xdr:pic>
    <xdr:clientData/>
  </xdr:twoCellAnchor>
  <xdr:twoCellAnchor editAs="oneCell">
    <xdr:from>
      <xdr:col>18</xdr:col>
      <xdr:colOff>78441</xdr:colOff>
      <xdr:row>37</xdr:row>
      <xdr:rowOff>441082</xdr:rowOff>
    </xdr:from>
    <xdr:to>
      <xdr:col>19</xdr:col>
      <xdr:colOff>11207</xdr:colOff>
      <xdr:row>37</xdr:row>
      <xdr:rowOff>1167855</xdr:rowOff>
    </xdr:to>
    <xdr:pic>
      <xdr:nvPicPr>
        <xdr:cNvPr id="30" name="Imagen 29"/>
        <xdr:cNvPicPr>
          <a:picLocks noChangeAspect="1"/>
        </xdr:cNvPicPr>
      </xdr:nvPicPr>
      <xdr:blipFill>
        <a:blip xmlns:r="http://schemas.openxmlformats.org/officeDocument/2006/relationships" r:embed="rId29" cstate="print">
          <a:extLst>
            <a:ext uri="{28A0092B-C50C-407E-A947-70E740481C1C}">
              <a14:useLocalDpi xmlns:a14="http://schemas.microsoft.com/office/drawing/2010/main" val="0"/>
            </a:ext>
          </a:extLst>
        </a:blip>
        <a:stretch>
          <a:fillRect/>
        </a:stretch>
      </xdr:blipFill>
      <xdr:spPr>
        <a:xfrm>
          <a:off x="19699941" y="37745464"/>
          <a:ext cx="1288677" cy="726773"/>
        </a:xfrm>
        <a:prstGeom prst="rect">
          <a:avLst/>
        </a:prstGeom>
      </xdr:spPr>
    </xdr:pic>
    <xdr:clientData/>
  </xdr:twoCellAnchor>
  <xdr:twoCellAnchor editAs="oneCell">
    <xdr:from>
      <xdr:col>18</xdr:col>
      <xdr:colOff>33617</xdr:colOff>
      <xdr:row>38</xdr:row>
      <xdr:rowOff>123265</xdr:rowOff>
    </xdr:from>
    <xdr:to>
      <xdr:col>18</xdr:col>
      <xdr:colOff>1322294</xdr:colOff>
      <xdr:row>38</xdr:row>
      <xdr:rowOff>851179</xdr:rowOff>
    </xdr:to>
    <xdr:pic>
      <xdr:nvPicPr>
        <xdr:cNvPr id="31" name="Imagen 30"/>
        <xdr:cNvPicPr>
          <a:picLocks noChangeAspect="1"/>
        </xdr:cNvPicPr>
      </xdr:nvPicPr>
      <xdr:blipFill>
        <a:blip xmlns:r="http://schemas.openxmlformats.org/officeDocument/2006/relationships" r:embed="rId30" cstate="print">
          <a:extLst>
            <a:ext uri="{28A0092B-C50C-407E-A947-70E740481C1C}">
              <a14:useLocalDpi xmlns:a14="http://schemas.microsoft.com/office/drawing/2010/main" val="0"/>
            </a:ext>
          </a:extLst>
        </a:blip>
        <a:stretch>
          <a:fillRect/>
        </a:stretch>
      </xdr:blipFill>
      <xdr:spPr>
        <a:xfrm>
          <a:off x="19879235" y="38492206"/>
          <a:ext cx="1288677" cy="72791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9</xdr:row>
      <xdr:rowOff>28575</xdr:rowOff>
    </xdr:from>
    <xdr:to>
      <xdr:col>3</xdr:col>
      <xdr:colOff>1657350</xdr:colOff>
      <xdr:row>32</xdr:row>
      <xdr:rowOff>104775</xdr:rowOff>
    </xdr:to>
    <xdr:graphicFrame macro="">
      <xdr:nvGraphicFramePr>
        <xdr:cNvPr id="28733" name="Chart 1028">
          <a:extLst>
            <a:ext uri="{FF2B5EF4-FFF2-40B4-BE49-F238E27FC236}">
              <a16:creationId xmlns:a16="http://schemas.microsoft.com/office/drawing/2014/main" id="{00000000-0008-0000-0100-00003D7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1666875</xdr:colOff>
      <xdr:row>9</xdr:row>
      <xdr:rowOff>9525</xdr:rowOff>
    </xdr:from>
    <xdr:to>
      <xdr:col>6</xdr:col>
      <xdr:colOff>561975</xdr:colOff>
      <xdr:row>32</xdr:row>
      <xdr:rowOff>104775</xdr:rowOff>
    </xdr:to>
    <xdr:graphicFrame macro="">
      <xdr:nvGraphicFramePr>
        <xdr:cNvPr id="28734" name="Chart 1029">
          <a:extLst>
            <a:ext uri="{FF2B5EF4-FFF2-40B4-BE49-F238E27FC236}">
              <a16:creationId xmlns:a16="http://schemas.microsoft.com/office/drawing/2014/main" id="{00000000-0008-0000-0100-00003E7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95250</xdr:colOff>
      <xdr:row>0</xdr:row>
      <xdr:rowOff>76200</xdr:rowOff>
    </xdr:from>
    <xdr:to>
      <xdr:col>7</xdr:col>
      <xdr:colOff>1247775</xdr:colOff>
      <xdr:row>4</xdr:row>
      <xdr:rowOff>38100</xdr:rowOff>
    </xdr:to>
    <xdr:pic>
      <xdr:nvPicPr>
        <xdr:cNvPr id="5" name="4 Imagen" descr="consar">
          <a:extLst>
            <a:ext uri="{FF2B5EF4-FFF2-40B4-BE49-F238E27FC236}">
              <a16:creationId xmlns:a16="http://schemas.microsoft.com/office/drawing/2014/main" id="{00000000-0008-0000-0100-000005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153650" y="76200"/>
          <a:ext cx="1152525" cy="733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2</xdr:col>
      <xdr:colOff>123825</xdr:colOff>
      <xdr:row>15</xdr:row>
      <xdr:rowOff>0</xdr:rowOff>
    </xdr:from>
    <xdr:to>
      <xdr:col>2</xdr:col>
      <xdr:colOff>1276350</xdr:colOff>
      <xdr:row>19</xdr:row>
      <xdr:rowOff>85725</xdr:rowOff>
    </xdr:to>
    <xdr:pic>
      <xdr:nvPicPr>
        <xdr:cNvPr id="3" name="4 Imagen" descr="consar">
          <a:extLst>
            <a:ext uri="{FF2B5EF4-FFF2-40B4-BE49-F238E27FC236}">
              <a16:creationId xmlns:a16="http://schemas.microsoft.com/office/drawing/2014/main" id="{00000000-0008-0000-03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57400" y="3571875"/>
          <a:ext cx="1152525" cy="733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ables/table1.xml><?xml version="1.0" encoding="utf-8"?>
<table xmlns="http://schemas.openxmlformats.org/spreadsheetml/2006/main" id="1" name="Tabla1" displayName="Tabla1" ref="C1:K5" totalsRowShown="0" headerRowDxfId="10" dataDxfId="9">
  <autoFilter ref="C1:K5"/>
  <tableColumns count="9">
    <tableColumn id="1" name="Menu/Perfil" dataDxfId="8"/>
    <tableColumn id="2" name="Administrador General" dataDxfId="7"/>
    <tableColumn id="3" name="Inspector" dataDxfId="6"/>
    <tableColumn id="4" name="Supervisor" dataDxfId="5"/>
    <tableColumn id="5" name="Abogado Asesor" dataDxfId="4"/>
    <tableColumn id="6" name="Abogado Sanciones" dataDxfId="3"/>
    <tableColumn id="7" name="Captura PC" dataDxfId="2"/>
    <tableColumn id="8" name="Solo Lectura" dataDxfId="1"/>
    <tableColumn id="9" name="Solo Carga Documentos" dataDxfId="0"/>
  </tableColumns>
  <tableStyleInfo name="TableStyleLight1"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T65"/>
  <sheetViews>
    <sheetView showGridLines="0" tabSelected="1" topLeftCell="A37" zoomScale="85" zoomScaleNormal="85" workbookViewId="0">
      <selection activeCell="A39" sqref="A39:XFD39"/>
    </sheetView>
  </sheetViews>
  <sheetFormatPr baseColWidth="10" defaultColWidth="4" defaultRowHeight="12.75"/>
  <cols>
    <col min="1" max="1" width="8.85546875" style="119" customWidth="1"/>
    <col min="2" max="2" width="10.28515625" style="120" customWidth="1"/>
    <col min="3" max="3" width="16.28515625" style="46" customWidth="1"/>
    <col min="4" max="4" width="11.7109375" style="46" bestFit="1" customWidth="1"/>
    <col min="5" max="5" width="28.140625" style="46" bestFit="1" customWidth="1"/>
    <col min="6" max="6" width="17.85546875" style="46" bestFit="1" customWidth="1"/>
    <col min="7" max="7" width="52.42578125" style="47" customWidth="1"/>
    <col min="8" max="8" width="47.140625" style="47" customWidth="1"/>
    <col min="9" max="9" width="12.28515625" style="112" customWidth="1"/>
    <col min="10" max="10" width="4.7109375" style="112" customWidth="1"/>
    <col min="11" max="11" width="10.140625" style="48" customWidth="1"/>
    <col min="12" max="12" width="10.5703125" style="47" customWidth="1"/>
    <col min="13" max="13" width="9.28515625" style="112" customWidth="1"/>
    <col min="14" max="14" width="6.7109375" style="112" bestFit="1" customWidth="1"/>
    <col min="15" max="16" width="11" style="112" customWidth="1"/>
    <col min="17" max="17" width="9" style="112" bestFit="1" customWidth="1"/>
    <col min="18" max="19" width="20.28515625" style="46" customWidth="1"/>
    <col min="20" max="20" width="33.7109375" style="38" customWidth="1"/>
    <col min="21" max="16384" width="4" style="38"/>
  </cols>
  <sheetData>
    <row r="1" spans="1:20" ht="12.75" customHeight="1">
      <c r="A1" s="106"/>
      <c r="B1" s="148"/>
      <c r="C1" s="149"/>
      <c r="D1" s="138" t="s">
        <v>81</v>
      </c>
      <c r="E1" s="138"/>
      <c r="F1" s="138"/>
      <c r="G1" s="138"/>
      <c r="H1" s="63"/>
      <c r="I1" s="113"/>
      <c r="J1" s="106"/>
      <c r="K1" s="40"/>
      <c r="L1" s="41"/>
      <c r="M1" s="105"/>
      <c r="N1" s="105"/>
      <c r="O1" s="106"/>
      <c r="P1" s="105"/>
      <c r="Q1" s="105"/>
      <c r="R1" s="41"/>
      <c r="S1" s="41"/>
    </row>
    <row r="2" spans="1:20" ht="12.75" customHeight="1">
      <c r="A2" s="106"/>
      <c r="B2" s="150"/>
      <c r="C2" s="151"/>
      <c r="D2" s="138"/>
      <c r="E2" s="138"/>
      <c r="F2" s="138"/>
      <c r="G2" s="138"/>
      <c r="H2" s="64"/>
      <c r="I2" s="113"/>
      <c r="J2" s="106"/>
      <c r="K2" s="40"/>
      <c r="L2" s="41"/>
      <c r="M2" s="105"/>
      <c r="N2" s="105"/>
      <c r="O2" s="106"/>
      <c r="P2" s="106"/>
      <c r="Q2" s="105"/>
      <c r="R2" s="41"/>
      <c r="S2" s="41"/>
      <c r="T2" s="41"/>
    </row>
    <row r="3" spans="1:20" ht="7.5" customHeight="1">
      <c r="A3" s="106"/>
      <c r="B3" s="150"/>
      <c r="C3" s="151"/>
      <c r="D3" s="139" t="s">
        <v>82</v>
      </c>
      <c r="E3" s="140"/>
      <c r="F3" s="140"/>
      <c r="G3" s="141"/>
      <c r="H3" s="64"/>
      <c r="I3" s="113"/>
      <c r="J3" s="106"/>
      <c r="K3" s="40"/>
      <c r="L3" s="41"/>
      <c r="M3" s="105"/>
      <c r="N3" s="105"/>
      <c r="O3" s="105"/>
      <c r="P3" s="106"/>
      <c r="Q3" s="105"/>
      <c r="R3" s="41"/>
      <c r="S3" s="41"/>
      <c r="T3" s="41"/>
    </row>
    <row r="4" spans="1:20" ht="9" customHeight="1">
      <c r="A4" s="106"/>
      <c r="B4" s="150"/>
      <c r="C4" s="151"/>
      <c r="D4" s="142"/>
      <c r="E4" s="143"/>
      <c r="F4" s="143"/>
      <c r="G4" s="144"/>
      <c r="H4" s="64"/>
      <c r="I4" s="113"/>
      <c r="J4" s="106"/>
      <c r="K4" s="40"/>
      <c r="L4" s="41"/>
      <c r="M4" s="105"/>
      <c r="N4" s="106"/>
      <c r="O4" s="106"/>
      <c r="P4" s="106"/>
      <c r="Q4" s="105"/>
      <c r="R4" s="41"/>
      <c r="S4" s="41"/>
      <c r="T4" s="88"/>
    </row>
    <row r="5" spans="1:20" ht="24" customHeight="1" thickBot="1">
      <c r="A5" s="106"/>
      <c r="B5" s="152"/>
      <c r="C5" s="153"/>
      <c r="D5" s="145" t="s">
        <v>83</v>
      </c>
      <c r="E5" s="145"/>
      <c r="F5" s="146" t="s">
        <v>75</v>
      </c>
      <c r="G5" s="147"/>
      <c r="H5" s="65"/>
      <c r="I5" s="113"/>
      <c r="J5" s="106"/>
      <c r="K5" s="40"/>
      <c r="L5" s="41"/>
      <c r="M5" s="105"/>
      <c r="N5" s="106"/>
      <c r="O5" s="105"/>
      <c r="P5" s="106"/>
      <c r="Q5" s="105"/>
      <c r="R5" s="41"/>
      <c r="S5" s="41"/>
      <c r="T5" s="88"/>
    </row>
    <row r="6" spans="1:20" ht="14.25" thickTop="1" thickBot="1">
      <c r="A6" s="117"/>
      <c r="B6" s="118"/>
      <c r="C6" s="62"/>
      <c r="D6" s="62"/>
      <c r="E6" s="62"/>
      <c r="F6" s="62"/>
      <c r="G6" s="49"/>
      <c r="H6" s="49"/>
      <c r="I6" s="107"/>
      <c r="J6" s="107"/>
      <c r="K6" s="49"/>
      <c r="L6" s="49"/>
      <c r="M6" s="107"/>
      <c r="N6" s="107"/>
      <c r="O6" s="107"/>
      <c r="P6" s="107"/>
      <c r="Q6" s="107"/>
      <c r="R6" s="50"/>
      <c r="S6" s="50"/>
      <c r="T6" s="51"/>
    </row>
    <row r="7" spans="1:20" s="42" customFormat="1" ht="26.25" customHeight="1">
      <c r="A7" s="117"/>
      <c r="B7" s="121" t="s">
        <v>74</v>
      </c>
      <c r="D7" s="39"/>
      <c r="E7" s="39"/>
      <c r="F7" s="67" t="s">
        <v>3</v>
      </c>
      <c r="G7" s="57">
        <f>COUNTA($B12:$B61963)</f>
        <v>28</v>
      </c>
      <c r="H7" s="74">
        <f>H8+H9</f>
        <v>0.14285714285714285</v>
      </c>
      <c r="I7" s="106"/>
      <c r="J7" s="106"/>
      <c r="K7" s="40"/>
      <c r="M7" s="105"/>
      <c r="N7" s="105"/>
      <c r="O7" s="106"/>
      <c r="P7" s="105"/>
      <c r="Q7" s="105"/>
      <c r="R7" s="41"/>
      <c r="S7" s="41"/>
      <c r="T7" s="88"/>
    </row>
    <row r="8" spans="1:20" s="42" customFormat="1" ht="27" customHeight="1">
      <c r="A8" s="156"/>
      <c r="B8" s="156"/>
      <c r="C8" s="154"/>
      <c r="D8" s="154"/>
      <c r="E8" s="54"/>
      <c r="F8" s="68" t="s">
        <v>4</v>
      </c>
      <c r="G8" s="58">
        <f>COUNTA(K12:K61964)</f>
        <v>0</v>
      </c>
      <c r="H8" s="59">
        <f>G8/(COUNTA($B12:$B61964)-COUNTA($K12:$K61964))</f>
        <v>0</v>
      </c>
      <c r="I8" s="106"/>
      <c r="J8" s="106"/>
      <c r="K8" s="40"/>
      <c r="L8" s="41"/>
      <c r="M8" s="105"/>
      <c r="N8" s="105"/>
      <c r="O8" s="108"/>
      <c r="P8" s="108"/>
      <c r="Q8" s="108"/>
      <c r="R8" s="44"/>
      <c r="S8" s="44"/>
      <c r="T8" s="89"/>
    </row>
    <row r="9" spans="1:20" s="42" customFormat="1" ht="27" customHeight="1" thickBot="1">
      <c r="A9" s="156"/>
      <c r="B9" s="156"/>
      <c r="C9" s="154"/>
      <c r="D9" s="154"/>
      <c r="E9" s="54"/>
      <c r="F9" s="69" t="s">
        <v>5</v>
      </c>
      <c r="G9" s="60">
        <f>COUNTA(L12:L61964)</f>
        <v>4</v>
      </c>
      <c r="H9" s="61">
        <f>G9/COUNTA($B12:$B61964)</f>
        <v>0.14285714285714285</v>
      </c>
      <c r="I9" s="106"/>
      <c r="J9" s="106"/>
      <c r="K9" s="40"/>
      <c r="L9" s="41"/>
      <c r="M9" s="105"/>
      <c r="N9" s="105"/>
      <c r="O9" s="108"/>
      <c r="P9" s="108"/>
      <c r="Q9" s="108"/>
      <c r="R9" s="43"/>
      <c r="S9" s="43"/>
      <c r="T9" s="90"/>
    </row>
    <row r="10" spans="1:20" ht="14.25" customHeight="1">
      <c r="A10" s="157"/>
      <c r="B10" s="157"/>
      <c r="C10" s="155"/>
      <c r="D10" s="155"/>
      <c r="E10" s="55"/>
      <c r="F10" s="55"/>
      <c r="G10" s="49"/>
      <c r="H10" s="49"/>
      <c r="I10" s="107"/>
      <c r="J10" s="107"/>
      <c r="K10" s="49"/>
      <c r="L10" s="49"/>
      <c r="M10" s="107"/>
      <c r="N10" s="107"/>
      <c r="O10" s="107"/>
      <c r="P10" s="107"/>
      <c r="Q10" s="107"/>
      <c r="R10" s="50"/>
      <c r="S10" s="50"/>
      <c r="T10" s="87"/>
    </row>
    <row r="11" spans="1:20" s="45" customFormat="1" ht="26.25" customHeight="1" thickBot="1">
      <c r="A11" s="70" t="s">
        <v>61</v>
      </c>
      <c r="B11" s="71" t="s">
        <v>6</v>
      </c>
      <c r="C11" s="72" t="s">
        <v>7</v>
      </c>
      <c r="D11" s="72" t="s">
        <v>8</v>
      </c>
      <c r="E11" s="72" t="s">
        <v>11</v>
      </c>
      <c r="F11" s="123" t="s">
        <v>72</v>
      </c>
      <c r="G11" s="72" t="s">
        <v>9</v>
      </c>
      <c r="H11" s="72" t="s">
        <v>10</v>
      </c>
      <c r="I11" s="126" t="s">
        <v>0</v>
      </c>
      <c r="J11" s="127" t="s">
        <v>181</v>
      </c>
      <c r="K11" s="72" t="s">
        <v>12</v>
      </c>
      <c r="L11" s="72" t="s">
        <v>13</v>
      </c>
      <c r="M11" s="72" t="s">
        <v>14</v>
      </c>
      <c r="N11" s="72" t="s">
        <v>15</v>
      </c>
      <c r="O11" s="72" t="s">
        <v>16</v>
      </c>
      <c r="P11" s="72" t="s">
        <v>17</v>
      </c>
      <c r="Q11" s="72" t="s">
        <v>18</v>
      </c>
      <c r="R11" s="72" t="s">
        <v>19</v>
      </c>
      <c r="S11" s="122" t="s">
        <v>125</v>
      </c>
      <c r="T11" s="73" t="s">
        <v>126</v>
      </c>
    </row>
    <row r="12" spans="1:20" s="97" customFormat="1" ht="48">
      <c r="A12" s="56">
        <v>1</v>
      </c>
      <c r="B12" s="115">
        <v>44632</v>
      </c>
      <c r="C12" s="100" t="s">
        <v>120</v>
      </c>
      <c r="D12" s="100" t="s">
        <v>26</v>
      </c>
      <c r="E12" s="100" t="s">
        <v>127</v>
      </c>
      <c r="F12" s="124" t="s">
        <v>121</v>
      </c>
      <c r="G12" s="101" t="s">
        <v>122</v>
      </c>
      <c r="H12" s="101" t="s">
        <v>123</v>
      </c>
      <c r="I12" s="109" t="s">
        <v>108</v>
      </c>
      <c r="J12" s="125">
        <v>11</v>
      </c>
      <c r="K12" s="94"/>
      <c r="L12" s="95"/>
      <c r="M12" s="109" t="s">
        <v>118</v>
      </c>
      <c r="N12" s="109" t="s">
        <v>119</v>
      </c>
      <c r="O12" s="109"/>
      <c r="P12" s="110"/>
      <c r="Q12" s="111">
        <f ca="1">IF(K12-B12&gt;0,K12-B12, IF(B12=0,0,TODAY()-B12))</f>
        <v>2</v>
      </c>
      <c r="R12" s="95" t="s">
        <v>124</v>
      </c>
      <c r="S12" s="95"/>
      <c r="T12" s="96"/>
    </row>
    <row r="13" spans="1:20" s="97" customFormat="1" ht="48">
      <c r="A13" s="56">
        <v>2</v>
      </c>
      <c r="B13" s="115">
        <v>44632</v>
      </c>
      <c r="C13" s="100" t="s">
        <v>120</v>
      </c>
      <c r="D13" s="100" t="s">
        <v>26</v>
      </c>
      <c r="E13" s="100" t="s">
        <v>128</v>
      </c>
      <c r="F13" s="124" t="s">
        <v>121</v>
      </c>
      <c r="G13" s="101" t="s">
        <v>122</v>
      </c>
      <c r="H13" s="101" t="s">
        <v>123</v>
      </c>
      <c r="I13" s="109" t="s">
        <v>109</v>
      </c>
      <c r="J13" s="125">
        <v>11</v>
      </c>
      <c r="K13" s="94"/>
      <c r="L13" s="95"/>
      <c r="M13" s="109" t="s">
        <v>118</v>
      </c>
      <c r="N13" s="109" t="s">
        <v>119</v>
      </c>
      <c r="O13" s="109"/>
      <c r="P13" s="110"/>
      <c r="Q13" s="111">
        <f t="shared" ref="Q13:Q15" ca="1" si="0">IF(K13-B13&gt;0,K13-B13, IF(B13=0,0,TODAY()-B13))</f>
        <v>2</v>
      </c>
      <c r="R13" s="95" t="s">
        <v>124</v>
      </c>
      <c r="S13" s="95"/>
      <c r="T13" s="96"/>
    </row>
    <row r="14" spans="1:20" s="97" customFormat="1" ht="60">
      <c r="A14" s="56">
        <v>3</v>
      </c>
      <c r="B14" s="115">
        <v>44633</v>
      </c>
      <c r="C14" s="100" t="s">
        <v>130</v>
      </c>
      <c r="D14" s="100" t="s">
        <v>21</v>
      </c>
      <c r="E14" s="100" t="s">
        <v>131</v>
      </c>
      <c r="F14" s="124" t="s">
        <v>132</v>
      </c>
      <c r="G14" s="101" t="s">
        <v>134</v>
      </c>
      <c r="H14" s="101" t="s">
        <v>133</v>
      </c>
      <c r="I14" s="109" t="s">
        <v>110</v>
      </c>
      <c r="J14" s="125">
        <v>11</v>
      </c>
      <c r="K14" s="94"/>
      <c r="L14" s="95" t="s">
        <v>1</v>
      </c>
      <c r="M14" s="109" t="s">
        <v>118</v>
      </c>
      <c r="N14" s="109" t="s">
        <v>119</v>
      </c>
      <c r="O14" s="109"/>
      <c r="P14" s="110"/>
      <c r="Q14" s="111">
        <f t="shared" ca="1" si="0"/>
        <v>1</v>
      </c>
      <c r="R14" s="95" t="s">
        <v>124</v>
      </c>
      <c r="S14" s="95"/>
      <c r="T14" s="96"/>
    </row>
    <row r="15" spans="1:20" s="97" customFormat="1" ht="192">
      <c r="A15" s="56">
        <v>4</v>
      </c>
      <c r="B15" s="115">
        <v>44633</v>
      </c>
      <c r="C15" s="100" t="s">
        <v>120</v>
      </c>
      <c r="D15" s="100" t="s">
        <v>26</v>
      </c>
      <c r="E15" s="100" t="s">
        <v>135</v>
      </c>
      <c r="F15" s="124" t="s">
        <v>140</v>
      </c>
      <c r="G15" s="101" t="s">
        <v>137</v>
      </c>
      <c r="H15" s="101" t="s">
        <v>136</v>
      </c>
      <c r="I15" s="109" t="s">
        <v>111</v>
      </c>
      <c r="J15" s="125">
        <v>12</v>
      </c>
      <c r="K15" s="94"/>
      <c r="L15" s="95"/>
      <c r="M15" s="109" t="s">
        <v>118</v>
      </c>
      <c r="N15" s="109" t="s">
        <v>119</v>
      </c>
      <c r="O15" s="109"/>
      <c r="P15" s="110"/>
      <c r="Q15" s="111">
        <f t="shared" ca="1" si="0"/>
        <v>1</v>
      </c>
      <c r="R15" s="95" t="s">
        <v>124</v>
      </c>
      <c r="S15" s="95"/>
      <c r="T15" s="96"/>
    </row>
    <row r="16" spans="1:20" s="97" customFormat="1" ht="84">
      <c r="A16" s="56">
        <v>5</v>
      </c>
      <c r="B16" s="115">
        <v>44633</v>
      </c>
      <c r="C16" s="100" t="s">
        <v>66</v>
      </c>
      <c r="D16" s="100" t="s">
        <v>25</v>
      </c>
      <c r="E16" s="100" t="s">
        <v>135</v>
      </c>
      <c r="F16" s="124" t="s">
        <v>139</v>
      </c>
      <c r="G16" s="101" t="s">
        <v>138</v>
      </c>
      <c r="H16" s="101" t="s">
        <v>136</v>
      </c>
      <c r="I16" s="109" t="s">
        <v>111</v>
      </c>
      <c r="J16" s="125">
        <v>12</v>
      </c>
      <c r="K16" s="94"/>
      <c r="L16" s="95" t="s">
        <v>1</v>
      </c>
      <c r="M16" s="109" t="s">
        <v>118</v>
      </c>
      <c r="N16" s="109" t="s">
        <v>119</v>
      </c>
      <c r="O16" s="109"/>
      <c r="P16" s="110"/>
      <c r="Q16" s="111">
        <f t="shared" ref="Q16:Q55" ca="1" si="1">IF(K16-B16&gt;0,K16-B16, IF(B16=0,0,TODAY()-B16))</f>
        <v>1</v>
      </c>
      <c r="R16" s="95" t="s">
        <v>124</v>
      </c>
      <c r="S16" s="95"/>
      <c r="T16" s="96"/>
    </row>
    <row r="17" spans="1:20" s="97" customFormat="1" ht="119.45" customHeight="1">
      <c r="A17" s="56">
        <v>6</v>
      </c>
      <c r="B17" s="115">
        <v>44633</v>
      </c>
      <c r="C17" s="100" t="s">
        <v>130</v>
      </c>
      <c r="D17" s="100" t="s">
        <v>21</v>
      </c>
      <c r="E17" s="100" t="s">
        <v>135</v>
      </c>
      <c r="F17" s="124" t="s">
        <v>144</v>
      </c>
      <c r="G17" s="101" t="s">
        <v>142</v>
      </c>
      <c r="H17" s="101" t="s">
        <v>141</v>
      </c>
      <c r="I17" s="109" t="s">
        <v>111</v>
      </c>
      <c r="J17" s="125">
        <v>12</v>
      </c>
      <c r="K17" s="94"/>
      <c r="L17" s="95" t="s">
        <v>1</v>
      </c>
      <c r="M17" s="109" t="s">
        <v>118</v>
      </c>
      <c r="N17" s="109" t="s">
        <v>119</v>
      </c>
      <c r="O17" s="109"/>
      <c r="P17" s="110"/>
      <c r="Q17" s="111">
        <f t="shared" ca="1" si="1"/>
        <v>1</v>
      </c>
      <c r="R17" s="95" t="s">
        <v>124</v>
      </c>
      <c r="S17" s="95"/>
      <c r="T17" s="96"/>
    </row>
    <row r="18" spans="1:20" s="97" customFormat="1" ht="120">
      <c r="A18" s="56">
        <v>7</v>
      </c>
      <c r="B18" s="115">
        <v>44633</v>
      </c>
      <c r="C18" s="100" t="s">
        <v>130</v>
      </c>
      <c r="D18" s="100" t="s">
        <v>21</v>
      </c>
      <c r="E18" s="100" t="s">
        <v>135</v>
      </c>
      <c r="F18" s="124" t="s">
        <v>145</v>
      </c>
      <c r="G18" s="101" t="s">
        <v>143</v>
      </c>
      <c r="H18" s="101" t="s">
        <v>146</v>
      </c>
      <c r="I18" s="109" t="s">
        <v>111</v>
      </c>
      <c r="J18" s="125">
        <v>12</v>
      </c>
      <c r="K18" s="94"/>
      <c r="L18" s="95" t="s">
        <v>1</v>
      </c>
      <c r="M18" s="109" t="s">
        <v>118</v>
      </c>
      <c r="N18" s="109" t="s">
        <v>119</v>
      </c>
      <c r="O18" s="109"/>
      <c r="P18" s="110"/>
      <c r="Q18" s="111">
        <f t="shared" ca="1" si="1"/>
        <v>1</v>
      </c>
      <c r="R18" s="95" t="s">
        <v>124</v>
      </c>
      <c r="S18" s="95"/>
      <c r="T18" s="96"/>
    </row>
    <row r="19" spans="1:20" s="97" customFormat="1" ht="60">
      <c r="A19" s="56">
        <v>8</v>
      </c>
      <c r="B19" s="115">
        <v>44633</v>
      </c>
      <c r="C19" s="100" t="s">
        <v>66</v>
      </c>
      <c r="D19" s="100" t="s">
        <v>27</v>
      </c>
      <c r="E19" s="100" t="s">
        <v>135</v>
      </c>
      <c r="F19" s="124" t="s">
        <v>174</v>
      </c>
      <c r="G19" s="101" t="s">
        <v>176</v>
      </c>
      <c r="H19" s="101" t="s">
        <v>150</v>
      </c>
      <c r="I19" s="109" t="s">
        <v>112</v>
      </c>
      <c r="J19" s="125">
        <v>12</v>
      </c>
      <c r="K19" s="94"/>
      <c r="L19" s="95"/>
      <c r="M19" s="109" t="s">
        <v>118</v>
      </c>
      <c r="N19" s="109" t="s">
        <v>119</v>
      </c>
      <c r="O19" s="109"/>
      <c r="P19" s="110"/>
      <c r="Q19" s="111">
        <f t="shared" ca="1" si="1"/>
        <v>1</v>
      </c>
      <c r="R19" s="95" t="s">
        <v>124</v>
      </c>
      <c r="S19" s="95"/>
      <c r="T19" s="96"/>
    </row>
    <row r="20" spans="1:20" s="97" customFormat="1" ht="88.5" customHeight="1">
      <c r="A20" s="56">
        <v>9</v>
      </c>
      <c r="B20" s="115">
        <v>44633</v>
      </c>
      <c r="C20" s="100" t="s">
        <v>66</v>
      </c>
      <c r="D20" s="100" t="s">
        <v>25</v>
      </c>
      <c r="E20" s="100" t="s">
        <v>135</v>
      </c>
      <c r="F20" s="124" t="s">
        <v>147</v>
      </c>
      <c r="G20" s="101" t="s">
        <v>138</v>
      </c>
      <c r="H20" s="101" t="s">
        <v>150</v>
      </c>
      <c r="I20" s="109" t="s">
        <v>112</v>
      </c>
      <c r="J20" s="125">
        <v>12</v>
      </c>
      <c r="K20" s="94"/>
      <c r="L20" s="95"/>
      <c r="M20" s="109" t="s">
        <v>118</v>
      </c>
      <c r="N20" s="109" t="s">
        <v>119</v>
      </c>
      <c r="O20" s="109"/>
      <c r="P20" s="110"/>
      <c r="Q20" s="111">
        <f t="shared" ca="1" si="1"/>
        <v>1</v>
      </c>
      <c r="R20" s="95" t="s">
        <v>124</v>
      </c>
      <c r="S20" s="95"/>
      <c r="T20" s="96"/>
    </row>
    <row r="21" spans="1:20" s="97" customFormat="1" ht="108" customHeight="1">
      <c r="A21" s="56">
        <v>10</v>
      </c>
      <c r="B21" s="115">
        <v>44633</v>
      </c>
      <c r="C21" s="100" t="s">
        <v>130</v>
      </c>
      <c r="D21" s="100" t="s">
        <v>21</v>
      </c>
      <c r="E21" s="100" t="s">
        <v>135</v>
      </c>
      <c r="F21" s="124" t="s">
        <v>148</v>
      </c>
      <c r="G21" s="101" t="s">
        <v>154</v>
      </c>
      <c r="H21" s="101" t="s">
        <v>157</v>
      </c>
      <c r="I21" s="109" t="s">
        <v>112</v>
      </c>
      <c r="J21" s="125">
        <v>12</v>
      </c>
      <c r="K21" s="94"/>
      <c r="L21" s="95"/>
      <c r="M21" s="109" t="s">
        <v>118</v>
      </c>
      <c r="N21" s="109" t="s">
        <v>119</v>
      </c>
      <c r="O21" s="109"/>
      <c r="P21" s="110"/>
      <c r="Q21" s="111">
        <f t="shared" ca="1" si="1"/>
        <v>1</v>
      </c>
      <c r="R21" s="95" t="s">
        <v>124</v>
      </c>
      <c r="S21" s="95"/>
      <c r="T21" s="96"/>
    </row>
    <row r="22" spans="1:20" s="97" customFormat="1" ht="120">
      <c r="A22" s="56">
        <v>11</v>
      </c>
      <c r="B22" s="115">
        <v>44633</v>
      </c>
      <c r="C22" s="100" t="s">
        <v>130</v>
      </c>
      <c r="D22" s="100" t="s">
        <v>21</v>
      </c>
      <c r="E22" s="100" t="s">
        <v>135</v>
      </c>
      <c r="F22" s="124" t="s">
        <v>149</v>
      </c>
      <c r="G22" s="101" t="s">
        <v>155</v>
      </c>
      <c r="H22" s="101" t="s">
        <v>156</v>
      </c>
      <c r="I22" s="109" t="s">
        <v>112</v>
      </c>
      <c r="J22" s="125">
        <v>12</v>
      </c>
      <c r="K22" s="94"/>
      <c r="L22" s="95"/>
      <c r="M22" s="109" t="s">
        <v>118</v>
      </c>
      <c r="N22" s="109" t="s">
        <v>119</v>
      </c>
      <c r="O22" s="109"/>
      <c r="P22" s="110"/>
      <c r="Q22" s="111">
        <f t="shared" ca="1" si="1"/>
        <v>1</v>
      </c>
      <c r="R22" s="95" t="s">
        <v>124</v>
      </c>
      <c r="S22" s="95"/>
      <c r="T22" s="96"/>
    </row>
    <row r="23" spans="1:20" s="97" customFormat="1" ht="104.25" customHeight="1">
      <c r="A23" s="56">
        <v>12</v>
      </c>
      <c r="B23" s="115">
        <v>44633</v>
      </c>
      <c r="C23" s="100" t="s">
        <v>66</v>
      </c>
      <c r="D23" s="100" t="s">
        <v>21</v>
      </c>
      <c r="E23" s="100" t="s">
        <v>135</v>
      </c>
      <c r="F23" s="124" t="s">
        <v>151</v>
      </c>
      <c r="G23" s="101" t="s">
        <v>152</v>
      </c>
      <c r="H23" s="101" t="s">
        <v>153</v>
      </c>
      <c r="I23" s="109" t="s">
        <v>112</v>
      </c>
      <c r="J23" s="125">
        <v>12</v>
      </c>
      <c r="K23" s="94"/>
      <c r="L23" s="95"/>
      <c r="M23" s="109" t="s">
        <v>118</v>
      </c>
      <c r="N23" s="109" t="s">
        <v>119</v>
      </c>
      <c r="O23" s="109"/>
      <c r="P23" s="110"/>
      <c r="Q23" s="111">
        <f t="shared" ca="1" si="1"/>
        <v>1</v>
      </c>
      <c r="R23" s="95" t="s">
        <v>124</v>
      </c>
      <c r="S23" s="95"/>
      <c r="T23" s="96"/>
    </row>
    <row r="24" spans="1:20" s="97" customFormat="1" ht="48">
      <c r="A24" s="56">
        <v>13</v>
      </c>
      <c r="B24" s="115">
        <v>44634</v>
      </c>
      <c r="C24" s="100" t="s">
        <v>66</v>
      </c>
      <c r="D24" s="100" t="s">
        <v>25</v>
      </c>
      <c r="E24" s="100" t="s">
        <v>131</v>
      </c>
      <c r="F24" s="124" t="s">
        <v>158</v>
      </c>
      <c r="G24" s="101" t="s">
        <v>159</v>
      </c>
      <c r="H24" s="101" t="s">
        <v>160</v>
      </c>
      <c r="I24" s="109" t="s">
        <v>117</v>
      </c>
      <c r="J24" s="125">
        <v>16</v>
      </c>
      <c r="K24" s="94"/>
      <c r="L24" s="95"/>
      <c r="M24" s="109" t="s">
        <v>118</v>
      </c>
      <c r="N24" s="109" t="s">
        <v>119</v>
      </c>
      <c r="O24" s="109"/>
      <c r="P24" s="110"/>
      <c r="Q24" s="111">
        <f t="shared" ca="1" si="1"/>
        <v>0</v>
      </c>
      <c r="R24" s="95" t="s">
        <v>124</v>
      </c>
      <c r="S24" s="95"/>
      <c r="T24" s="96"/>
    </row>
    <row r="25" spans="1:20" s="97" customFormat="1" ht="136.5" customHeight="1">
      <c r="A25" s="56">
        <v>14</v>
      </c>
      <c r="B25" s="115">
        <v>44634</v>
      </c>
      <c r="C25" s="100" t="s">
        <v>162</v>
      </c>
      <c r="D25" s="100" t="s">
        <v>22</v>
      </c>
      <c r="E25" s="100" t="s">
        <v>131</v>
      </c>
      <c r="F25" s="124" t="s">
        <v>158</v>
      </c>
      <c r="G25" s="101" t="s">
        <v>163</v>
      </c>
      <c r="H25" s="101" t="s">
        <v>161</v>
      </c>
      <c r="I25" s="109" t="s">
        <v>117</v>
      </c>
      <c r="J25" s="125">
        <v>16</v>
      </c>
      <c r="K25" s="94"/>
      <c r="L25" s="95"/>
      <c r="M25" s="109" t="s">
        <v>118</v>
      </c>
      <c r="N25" s="109" t="s">
        <v>119</v>
      </c>
      <c r="O25" s="109"/>
      <c r="P25" s="110"/>
      <c r="Q25" s="111">
        <f t="shared" ca="1" si="1"/>
        <v>0</v>
      </c>
      <c r="R25" s="95" t="s">
        <v>124</v>
      </c>
      <c r="S25" s="95"/>
      <c r="T25" s="96"/>
    </row>
    <row r="26" spans="1:20" s="97" customFormat="1" ht="90" customHeight="1">
      <c r="A26" s="56">
        <v>15</v>
      </c>
      <c r="B26" s="115">
        <v>44634</v>
      </c>
      <c r="C26" s="100" t="s">
        <v>66</v>
      </c>
      <c r="D26" s="100" t="s">
        <v>25</v>
      </c>
      <c r="E26" s="100" t="s">
        <v>135</v>
      </c>
      <c r="F26" s="101" t="s">
        <v>164</v>
      </c>
      <c r="G26" s="101" t="s">
        <v>165</v>
      </c>
      <c r="H26" s="101" t="s">
        <v>169</v>
      </c>
      <c r="I26" s="109" t="s">
        <v>113</v>
      </c>
      <c r="J26" s="125">
        <v>12</v>
      </c>
      <c r="K26" s="94"/>
      <c r="L26" s="95"/>
      <c r="M26" s="109" t="s">
        <v>118</v>
      </c>
      <c r="N26" s="109" t="s">
        <v>119</v>
      </c>
      <c r="O26" s="109"/>
      <c r="P26" s="110"/>
      <c r="Q26" s="111">
        <f t="shared" ca="1" si="1"/>
        <v>0</v>
      </c>
      <c r="R26" s="95" t="s">
        <v>124</v>
      </c>
      <c r="S26" s="95"/>
      <c r="T26" s="96"/>
    </row>
    <row r="27" spans="1:20" s="97" customFormat="1" ht="100.5" customHeight="1">
      <c r="A27" s="56">
        <v>16</v>
      </c>
      <c r="B27" s="115">
        <v>44634</v>
      </c>
      <c r="C27" s="100" t="s">
        <v>66</v>
      </c>
      <c r="D27" s="100" t="s">
        <v>21</v>
      </c>
      <c r="E27" s="100" t="s">
        <v>135</v>
      </c>
      <c r="F27" s="101" t="s">
        <v>166</v>
      </c>
      <c r="G27" s="101" t="s">
        <v>167</v>
      </c>
      <c r="H27" s="101" t="s">
        <v>168</v>
      </c>
      <c r="I27" s="109" t="s">
        <v>113</v>
      </c>
      <c r="J27" s="125">
        <v>12</v>
      </c>
      <c r="K27" s="94"/>
      <c r="L27" s="95"/>
      <c r="M27" s="109" t="s">
        <v>118</v>
      </c>
      <c r="N27" s="109" t="s">
        <v>119</v>
      </c>
      <c r="O27" s="109"/>
      <c r="P27" s="110"/>
      <c r="Q27" s="111">
        <f t="shared" ca="1" si="1"/>
        <v>0</v>
      </c>
      <c r="R27" s="95" t="s">
        <v>124</v>
      </c>
      <c r="S27" s="95"/>
      <c r="T27" s="96"/>
    </row>
    <row r="28" spans="1:20" s="97" customFormat="1" ht="105.75" customHeight="1">
      <c r="A28" s="56">
        <v>17</v>
      </c>
      <c r="B28" s="115">
        <v>44634</v>
      </c>
      <c r="C28" s="100" t="s">
        <v>130</v>
      </c>
      <c r="D28" s="100" t="s">
        <v>21</v>
      </c>
      <c r="E28" s="100" t="s">
        <v>135</v>
      </c>
      <c r="F28" s="101" t="s">
        <v>170</v>
      </c>
      <c r="G28" s="101" t="s">
        <v>171</v>
      </c>
      <c r="H28" s="101" t="s">
        <v>172</v>
      </c>
      <c r="I28" s="109" t="s">
        <v>113</v>
      </c>
      <c r="J28" s="125">
        <v>12</v>
      </c>
      <c r="K28" s="94"/>
      <c r="L28" s="95"/>
      <c r="M28" s="109" t="s">
        <v>118</v>
      </c>
      <c r="N28" s="109" t="s">
        <v>119</v>
      </c>
      <c r="O28" s="109"/>
      <c r="P28" s="110"/>
      <c r="Q28" s="111">
        <f t="shared" ca="1" si="1"/>
        <v>0</v>
      </c>
      <c r="R28" s="95" t="s">
        <v>124</v>
      </c>
      <c r="S28" s="95"/>
      <c r="T28" s="96"/>
    </row>
    <row r="29" spans="1:20" s="97" customFormat="1" ht="128.25" customHeight="1">
      <c r="A29" s="56">
        <v>18</v>
      </c>
      <c r="B29" s="115">
        <v>44634</v>
      </c>
      <c r="C29" s="100" t="s">
        <v>130</v>
      </c>
      <c r="D29" s="100" t="s">
        <v>27</v>
      </c>
      <c r="E29" s="100" t="s">
        <v>135</v>
      </c>
      <c r="F29" s="101" t="s">
        <v>197</v>
      </c>
      <c r="G29" s="101" t="s">
        <v>198</v>
      </c>
      <c r="H29" s="101" t="s">
        <v>173</v>
      </c>
      <c r="I29" s="109" t="s">
        <v>113</v>
      </c>
      <c r="J29" s="125">
        <v>12</v>
      </c>
      <c r="K29" s="94"/>
      <c r="L29" s="95"/>
      <c r="M29" s="109" t="s">
        <v>118</v>
      </c>
      <c r="N29" s="109" t="s">
        <v>119</v>
      </c>
      <c r="O29" s="109"/>
      <c r="P29" s="110"/>
      <c r="Q29" s="111">
        <f t="shared" ca="1" si="1"/>
        <v>0</v>
      </c>
      <c r="R29" s="95" t="s">
        <v>124</v>
      </c>
      <c r="S29" s="95"/>
      <c r="T29" s="96"/>
    </row>
    <row r="30" spans="1:20" s="97" customFormat="1" ht="153" customHeight="1">
      <c r="A30" s="56">
        <v>19</v>
      </c>
      <c r="B30" s="115">
        <v>44634</v>
      </c>
      <c r="C30" s="100" t="s">
        <v>66</v>
      </c>
      <c r="D30" s="100" t="s">
        <v>27</v>
      </c>
      <c r="E30" s="100" t="s">
        <v>135</v>
      </c>
      <c r="F30" s="124" t="s">
        <v>175</v>
      </c>
      <c r="G30" s="101" t="s">
        <v>180</v>
      </c>
      <c r="H30" s="101" t="s">
        <v>177</v>
      </c>
      <c r="I30" s="109" t="s">
        <v>113</v>
      </c>
      <c r="J30" s="125">
        <v>12</v>
      </c>
      <c r="K30" s="94"/>
      <c r="L30" s="95"/>
      <c r="M30" s="109" t="s">
        <v>118</v>
      </c>
      <c r="N30" s="109" t="s">
        <v>119</v>
      </c>
      <c r="O30" s="109"/>
      <c r="P30" s="110"/>
      <c r="Q30" s="111">
        <f t="shared" ca="1" si="1"/>
        <v>0</v>
      </c>
      <c r="R30" s="95" t="s">
        <v>124</v>
      </c>
      <c r="S30" s="95"/>
      <c r="T30" s="96"/>
    </row>
    <row r="31" spans="1:20" s="97" customFormat="1" ht="109.5" customHeight="1">
      <c r="A31" s="56">
        <v>20</v>
      </c>
      <c r="B31" s="115">
        <v>44634</v>
      </c>
      <c r="C31" s="100" t="s">
        <v>66</v>
      </c>
      <c r="D31" s="100" t="s">
        <v>25</v>
      </c>
      <c r="E31" s="100" t="s">
        <v>135</v>
      </c>
      <c r="F31" s="128" t="s">
        <v>187</v>
      </c>
      <c r="G31" s="101" t="s">
        <v>185</v>
      </c>
      <c r="H31" s="101" t="s">
        <v>186</v>
      </c>
      <c r="I31" s="109" t="s">
        <v>113</v>
      </c>
      <c r="J31" s="125">
        <v>12</v>
      </c>
      <c r="K31" s="94"/>
      <c r="L31" s="95"/>
      <c r="M31" s="109" t="s">
        <v>118</v>
      </c>
      <c r="N31" s="109" t="s">
        <v>119</v>
      </c>
      <c r="O31" s="109"/>
      <c r="P31" s="110"/>
      <c r="Q31" s="111">
        <f t="shared" ca="1" si="1"/>
        <v>0</v>
      </c>
      <c r="R31" s="95" t="s">
        <v>124</v>
      </c>
      <c r="S31" s="95"/>
      <c r="T31" s="96"/>
    </row>
    <row r="32" spans="1:20" s="97" customFormat="1" ht="156">
      <c r="A32" s="56">
        <v>21</v>
      </c>
      <c r="B32" s="115">
        <v>44634</v>
      </c>
      <c r="C32" s="100" t="s">
        <v>66</v>
      </c>
      <c r="D32" s="100" t="s">
        <v>27</v>
      </c>
      <c r="E32" s="100" t="s">
        <v>135</v>
      </c>
      <c r="F32" s="101" t="s">
        <v>178</v>
      </c>
      <c r="G32" s="101" t="s">
        <v>179</v>
      </c>
      <c r="H32" s="101" t="s">
        <v>192</v>
      </c>
      <c r="I32" s="109" t="s">
        <v>114</v>
      </c>
      <c r="J32" s="125">
        <v>12</v>
      </c>
      <c r="K32" s="94"/>
      <c r="L32" s="95"/>
      <c r="M32" s="109" t="s">
        <v>118</v>
      </c>
      <c r="N32" s="109" t="s">
        <v>119</v>
      </c>
      <c r="O32" s="110"/>
      <c r="P32" s="110"/>
      <c r="Q32" s="111">
        <f t="shared" ca="1" si="1"/>
        <v>0</v>
      </c>
      <c r="R32" s="95" t="s">
        <v>124</v>
      </c>
      <c r="S32" s="95"/>
      <c r="T32" s="96"/>
    </row>
    <row r="33" spans="1:20" s="97" customFormat="1" ht="90" customHeight="1">
      <c r="A33" s="56">
        <v>22</v>
      </c>
      <c r="B33" s="115">
        <v>44634</v>
      </c>
      <c r="C33" s="100" t="s">
        <v>66</v>
      </c>
      <c r="D33" s="100" t="s">
        <v>25</v>
      </c>
      <c r="E33" s="100" t="s">
        <v>135</v>
      </c>
      <c r="F33" s="101" t="s">
        <v>182</v>
      </c>
      <c r="G33" s="101" t="s">
        <v>165</v>
      </c>
      <c r="H33" s="101" t="s">
        <v>193</v>
      </c>
      <c r="I33" s="109" t="s">
        <v>114</v>
      </c>
      <c r="J33" s="125">
        <v>12</v>
      </c>
      <c r="K33" s="98"/>
      <c r="L33" s="99"/>
      <c r="M33" s="109" t="s">
        <v>118</v>
      </c>
      <c r="N33" s="109" t="s">
        <v>119</v>
      </c>
      <c r="O33" s="109"/>
      <c r="P33" s="110"/>
      <c r="Q33" s="111">
        <f t="shared" ca="1" si="1"/>
        <v>0</v>
      </c>
      <c r="R33" s="95" t="s">
        <v>124</v>
      </c>
      <c r="S33" s="95"/>
      <c r="T33" s="96"/>
    </row>
    <row r="34" spans="1:20" s="97" customFormat="1" ht="102" customHeight="1">
      <c r="A34" s="56">
        <v>23</v>
      </c>
      <c r="B34" s="115">
        <v>44634</v>
      </c>
      <c r="C34" s="100" t="s">
        <v>66</v>
      </c>
      <c r="D34" s="100" t="s">
        <v>21</v>
      </c>
      <c r="E34" s="100" t="s">
        <v>135</v>
      </c>
      <c r="F34" s="101" t="s">
        <v>183</v>
      </c>
      <c r="G34" s="101" t="s">
        <v>184</v>
      </c>
      <c r="H34" s="101" t="s">
        <v>194</v>
      </c>
      <c r="I34" s="109" t="s">
        <v>114</v>
      </c>
      <c r="J34" s="125">
        <v>12</v>
      </c>
      <c r="K34" s="94"/>
      <c r="L34" s="95"/>
      <c r="M34" s="109" t="s">
        <v>118</v>
      </c>
      <c r="N34" s="109" t="s">
        <v>119</v>
      </c>
      <c r="O34" s="110"/>
      <c r="P34" s="110"/>
      <c r="Q34" s="111">
        <f t="shared" ca="1" si="1"/>
        <v>0</v>
      </c>
      <c r="R34" s="95" t="s">
        <v>124</v>
      </c>
      <c r="S34" s="95"/>
      <c r="T34" s="96"/>
    </row>
    <row r="35" spans="1:20" s="97" customFormat="1" ht="63" customHeight="1">
      <c r="A35" s="56">
        <v>24</v>
      </c>
      <c r="B35" s="116">
        <v>44634</v>
      </c>
      <c r="C35" s="103" t="s">
        <v>66</v>
      </c>
      <c r="D35" s="103" t="s">
        <v>25</v>
      </c>
      <c r="E35" s="100" t="s">
        <v>135</v>
      </c>
      <c r="F35" s="102" t="s">
        <v>188</v>
      </c>
      <c r="G35" s="104" t="s">
        <v>189</v>
      </c>
      <c r="H35" s="101" t="s">
        <v>194</v>
      </c>
      <c r="I35" s="109" t="s">
        <v>114</v>
      </c>
      <c r="J35" s="125">
        <v>12</v>
      </c>
      <c r="K35" s="98"/>
      <c r="L35" s="99"/>
      <c r="M35" s="109" t="s">
        <v>118</v>
      </c>
      <c r="N35" s="109" t="s">
        <v>119</v>
      </c>
      <c r="O35" s="110"/>
      <c r="P35" s="110"/>
      <c r="Q35" s="111">
        <f t="shared" ca="1" si="1"/>
        <v>0</v>
      </c>
      <c r="R35" s="95" t="s">
        <v>124</v>
      </c>
      <c r="S35" s="95"/>
      <c r="T35" s="96"/>
    </row>
    <row r="36" spans="1:20" s="97" customFormat="1" ht="108" customHeight="1">
      <c r="A36" s="56">
        <v>25</v>
      </c>
      <c r="B36" s="116">
        <v>44634</v>
      </c>
      <c r="C36" s="103" t="s">
        <v>130</v>
      </c>
      <c r="D36" s="103" t="s">
        <v>21</v>
      </c>
      <c r="E36" s="100" t="s">
        <v>135</v>
      </c>
      <c r="F36" s="102" t="s">
        <v>190</v>
      </c>
      <c r="G36" s="104" t="s">
        <v>191</v>
      </c>
      <c r="H36" s="101" t="s">
        <v>195</v>
      </c>
      <c r="I36" s="109" t="s">
        <v>114</v>
      </c>
      <c r="J36" s="125">
        <v>12</v>
      </c>
      <c r="K36" s="98"/>
      <c r="L36" s="99"/>
      <c r="M36" s="109" t="s">
        <v>118</v>
      </c>
      <c r="N36" s="109" t="s">
        <v>119</v>
      </c>
      <c r="O36" s="110"/>
      <c r="P36" s="110"/>
      <c r="Q36" s="111">
        <f t="shared" ca="1" si="1"/>
        <v>0</v>
      </c>
      <c r="R36" s="95" t="s">
        <v>124</v>
      </c>
      <c r="S36" s="95"/>
      <c r="T36" s="96"/>
    </row>
    <row r="37" spans="1:20" s="97" customFormat="1" ht="135.75" customHeight="1">
      <c r="A37" s="56">
        <v>26</v>
      </c>
      <c r="B37" s="116">
        <v>44634</v>
      </c>
      <c r="C37" s="103" t="s">
        <v>130</v>
      </c>
      <c r="D37" s="103" t="s">
        <v>21</v>
      </c>
      <c r="E37" s="100" t="s">
        <v>135</v>
      </c>
      <c r="F37" s="102" t="s">
        <v>196</v>
      </c>
      <c r="G37" s="101" t="s">
        <v>199</v>
      </c>
      <c r="H37" s="101" t="s">
        <v>200</v>
      </c>
      <c r="I37" s="109" t="s">
        <v>114</v>
      </c>
      <c r="J37" s="125">
        <v>12</v>
      </c>
      <c r="K37" s="98"/>
      <c r="L37" s="99"/>
      <c r="M37" s="109" t="s">
        <v>118</v>
      </c>
      <c r="N37" s="109" t="s">
        <v>119</v>
      </c>
      <c r="O37" s="110"/>
      <c r="P37" s="110"/>
      <c r="Q37" s="111">
        <f t="shared" ca="1" si="1"/>
        <v>0</v>
      </c>
      <c r="R37" s="95" t="s">
        <v>124</v>
      </c>
      <c r="S37" s="95"/>
      <c r="T37" s="96"/>
    </row>
    <row r="38" spans="1:20" s="97" customFormat="1" ht="144">
      <c r="A38" s="56">
        <v>27</v>
      </c>
      <c r="B38" s="116">
        <v>44634</v>
      </c>
      <c r="C38" s="103" t="s">
        <v>130</v>
      </c>
      <c r="D38" s="103" t="s">
        <v>27</v>
      </c>
      <c r="E38" s="100" t="s">
        <v>135</v>
      </c>
      <c r="F38" s="102" t="s">
        <v>216</v>
      </c>
      <c r="G38" s="104" t="s">
        <v>217</v>
      </c>
      <c r="H38" s="104" t="s">
        <v>218</v>
      </c>
      <c r="I38" s="109" t="s">
        <v>114</v>
      </c>
      <c r="J38" s="125">
        <v>12</v>
      </c>
      <c r="K38" s="98"/>
      <c r="L38" s="99"/>
      <c r="M38" s="109" t="s">
        <v>118</v>
      </c>
      <c r="N38" s="109" t="s">
        <v>119</v>
      </c>
      <c r="O38" s="110"/>
      <c r="P38" s="110"/>
      <c r="Q38" s="111">
        <f t="shared" ca="1" si="1"/>
        <v>0</v>
      </c>
      <c r="R38" s="95" t="s">
        <v>124</v>
      </c>
      <c r="S38" s="95"/>
      <c r="T38" s="96"/>
    </row>
    <row r="39" spans="1:20" s="97" customFormat="1" ht="90" customHeight="1">
      <c r="A39" s="56">
        <v>28</v>
      </c>
      <c r="B39" s="116">
        <v>44634</v>
      </c>
      <c r="C39" s="103" t="s">
        <v>130</v>
      </c>
      <c r="D39" s="103" t="s">
        <v>21</v>
      </c>
      <c r="E39" s="100" t="s">
        <v>221</v>
      </c>
      <c r="F39" s="102" t="s">
        <v>222</v>
      </c>
      <c r="G39" s="104" t="s">
        <v>223</v>
      </c>
      <c r="H39" s="104" t="s">
        <v>224</v>
      </c>
      <c r="I39" s="109" t="s">
        <v>115</v>
      </c>
      <c r="J39" s="125">
        <v>13</v>
      </c>
      <c r="K39" s="98"/>
      <c r="L39" s="99"/>
      <c r="M39" s="109" t="s">
        <v>118</v>
      </c>
      <c r="N39" s="109" t="s">
        <v>119</v>
      </c>
      <c r="O39" s="110"/>
      <c r="P39" s="110"/>
      <c r="Q39" s="111">
        <f t="shared" ca="1" si="1"/>
        <v>0</v>
      </c>
      <c r="R39" s="95" t="s">
        <v>124</v>
      </c>
      <c r="S39" s="95"/>
      <c r="T39" s="96"/>
    </row>
    <row r="40" spans="1:20" s="97" customFormat="1" ht="12">
      <c r="A40" s="56"/>
      <c r="B40" s="116"/>
      <c r="C40" s="103"/>
      <c r="D40" s="103"/>
      <c r="E40" s="100"/>
      <c r="F40" s="102"/>
      <c r="G40" s="104"/>
      <c r="H40" s="104"/>
      <c r="I40" s="109"/>
      <c r="J40" s="109"/>
      <c r="K40" s="98"/>
      <c r="L40" s="99"/>
      <c r="M40" s="109"/>
      <c r="N40" s="109"/>
      <c r="O40" s="110"/>
      <c r="P40" s="110"/>
      <c r="Q40" s="111">
        <f t="shared" ca="1" si="1"/>
        <v>0</v>
      </c>
      <c r="R40" s="95"/>
      <c r="S40" s="95"/>
      <c r="T40" s="96"/>
    </row>
    <row r="41" spans="1:20" s="97" customFormat="1" ht="12">
      <c r="A41" s="56"/>
      <c r="B41" s="116"/>
      <c r="C41" s="103"/>
      <c r="D41" s="103"/>
      <c r="E41" s="100"/>
      <c r="F41" s="102"/>
      <c r="G41" s="104"/>
      <c r="H41" s="104"/>
      <c r="I41" s="109"/>
      <c r="J41" s="109"/>
      <c r="K41" s="98"/>
      <c r="L41" s="99"/>
      <c r="M41" s="109"/>
      <c r="N41" s="109"/>
      <c r="O41" s="110"/>
      <c r="P41" s="110"/>
      <c r="Q41" s="111">
        <f t="shared" ca="1" si="1"/>
        <v>0</v>
      </c>
      <c r="R41" s="95"/>
      <c r="S41" s="95"/>
      <c r="T41" s="96"/>
    </row>
    <row r="42" spans="1:20" s="97" customFormat="1" ht="12">
      <c r="A42" s="56"/>
      <c r="B42" s="116"/>
      <c r="C42" s="103"/>
      <c r="D42" s="103"/>
      <c r="E42" s="100"/>
      <c r="F42" s="102"/>
      <c r="G42" s="104"/>
      <c r="H42" s="104"/>
      <c r="I42" s="109"/>
      <c r="J42" s="109"/>
      <c r="K42" s="98"/>
      <c r="L42" s="99"/>
      <c r="M42" s="109"/>
      <c r="N42" s="109"/>
      <c r="O42" s="110"/>
      <c r="P42" s="110"/>
      <c r="Q42" s="111">
        <f t="shared" ca="1" si="1"/>
        <v>0</v>
      </c>
      <c r="R42" s="95"/>
      <c r="S42" s="95"/>
      <c r="T42" s="96"/>
    </row>
    <row r="43" spans="1:20" s="97" customFormat="1" ht="12">
      <c r="A43" s="56"/>
      <c r="B43" s="116"/>
      <c r="C43" s="103"/>
      <c r="D43" s="103"/>
      <c r="E43" s="100"/>
      <c r="F43" s="102"/>
      <c r="G43" s="104"/>
      <c r="H43" s="104"/>
      <c r="I43" s="109"/>
      <c r="J43" s="109"/>
      <c r="K43" s="98"/>
      <c r="L43" s="99"/>
      <c r="M43" s="109"/>
      <c r="N43" s="109"/>
      <c r="O43" s="110"/>
      <c r="P43" s="110"/>
      <c r="Q43" s="111">
        <f t="shared" ca="1" si="1"/>
        <v>0</v>
      </c>
      <c r="R43" s="95"/>
      <c r="S43" s="95"/>
      <c r="T43" s="96"/>
    </row>
    <row r="44" spans="1:20" s="97" customFormat="1" ht="12">
      <c r="A44" s="56"/>
      <c r="B44" s="116"/>
      <c r="C44" s="103"/>
      <c r="D44" s="103"/>
      <c r="E44" s="100"/>
      <c r="F44" s="102"/>
      <c r="G44" s="104"/>
      <c r="H44" s="104"/>
      <c r="I44" s="109"/>
      <c r="J44" s="109"/>
      <c r="K44" s="98"/>
      <c r="L44" s="99"/>
      <c r="M44" s="109"/>
      <c r="N44" s="109"/>
      <c r="O44" s="110"/>
      <c r="P44" s="110"/>
      <c r="Q44" s="111">
        <f t="shared" ca="1" si="1"/>
        <v>0</v>
      </c>
      <c r="R44" s="95"/>
      <c r="S44" s="95"/>
      <c r="T44" s="96"/>
    </row>
    <row r="45" spans="1:20" s="97" customFormat="1" ht="12">
      <c r="A45" s="56"/>
      <c r="B45" s="116"/>
      <c r="C45" s="103"/>
      <c r="D45" s="103"/>
      <c r="E45" s="100"/>
      <c r="F45" s="102"/>
      <c r="G45" s="104"/>
      <c r="H45" s="104"/>
      <c r="I45" s="109"/>
      <c r="J45" s="109"/>
      <c r="K45" s="98"/>
      <c r="L45" s="99"/>
      <c r="M45" s="109"/>
      <c r="N45" s="109"/>
      <c r="O45" s="110"/>
      <c r="P45" s="110"/>
      <c r="Q45" s="111">
        <f t="shared" ca="1" si="1"/>
        <v>0</v>
      </c>
      <c r="R45" s="95"/>
      <c r="S45" s="95"/>
      <c r="T45" s="96"/>
    </row>
    <row r="46" spans="1:20" s="97" customFormat="1" ht="12">
      <c r="A46" s="56"/>
      <c r="B46" s="116"/>
      <c r="C46" s="103"/>
      <c r="D46" s="103"/>
      <c r="E46" s="100"/>
      <c r="F46" s="102"/>
      <c r="G46" s="104"/>
      <c r="H46" s="104"/>
      <c r="I46" s="109"/>
      <c r="J46" s="109"/>
      <c r="K46" s="98"/>
      <c r="L46" s="99"/>
      <c r="M46" s="109"/>
      <c r="N46" s="109"/>
      <c r="O46" s="110"/>
      <c r="P46" s="110"/>
      <c r="Q46" s="111">
        <f t="shared" ca="1" si="1"/>
        <v>0</v>
      </c>
      <c r="R46" s="95"/>
      <c r="S46" s="95"/>
      <c r="T46" s="96"/>
    </row>
    <row r="47" spans="1:20" s="97" customFormat="1" ht="12">
      <c r="A47" s="56"/>
      <c r="B47" s="116"/>
      <c r="C47" s="103"/>
      <c r="D47" s="103"/>
      <c r="E47" s="100"/>
      <c r="F47" s="102"/>
      <c r="G47" s="104"/>
      <c r="H47" s="104"/>
      <c r="I47" s="109"/>
      <c r="J47" s="109"/>
      <c r="K47" s="98"/>
      <c r="L47" s="99"/>
      <c r="M47" s="109"/>
      <c r="N47" s="109"/>
      <c r="O47" s="110"/>
      <c r="P47" s="110"/>
      <c r="Q47" s="111">
        <f t="shared" ca="1" si="1"/>
        <v>0</v>
      </c>
      <c r="R47" s="95"/>
      <c r="S47" s="95"/>
      <c r="T47" s="96"/>
    </row>
    <row r="48" spans="1:20" s="97" customFormat="1" ht="12">
      <c r="A48" s="56"/>
      <c r="B48" s="116"/>
      <c r="C48" s="103"/>
      <c r="D48" s="103"/>
      <c r="E48" s="100"/>
      <c r="F48" s="102"/>
      <c r="G48" s="104"/>
      <c r="H48" s="104"/>
      <c r="I48" s="109"/>
      <c r="J48" s="109"/>
      <c r="K48" s="98"/>
      <c r="L48" s="99"/>
      <c r="M48" s="109"/>
      <c r="N48" s="109"/>
      <c r="O48" s="110"/>
      <c r="P48" s="110"/>
      <c r="Q48" s="111">
        <f t="shared" ca="1" si="1"/>
        <v>0</v>
      </c>
      <c r="R48" s="95"/>
      <c r="S48" s="95"/>
      <c r="T48" s="96"/>
    </row>
    <row r="49" spans="1:20" s="97" customFormat="1" ht="12">
      <c r="A49" s="56"/>
      <c r="B49" s="116"/>
      <c r="C49" s="103"/>
      <c r="D49" s="103"/>
      <c r="E49" s="100"/>
      <c r="F49" s="102"/>
      <c r="G49" s="104"/>
      <c r="H49" s="104"/>
      <c r="I49" s="109"/>
      <c r="J49" s="109"/>
      <c r="K49" s="98"/>
      <c r="L49" s="99"/>
      <c r="M49" s="109"/>
      <c r="N49" s="109"/>
      <c r="O49" s="110"/>
      <c r="P49" s="110"/>
      <c r="Q49" s="111">
        <f t="shared" ca="1" si="1"/>
        <v>0</v>
      </c>
      <c r="R49" s="95"/>
      <c r="S49" s="95"/>
      <c r="T49" s="96"/>
    </row>
    <row r="50" spans="1:20" s="97" customFormat="1" ht="12">
      <c r="A50" s="56"/>
      <c r="B50" s="116"/>
      <c r="C50" s="103"/>
      <c r="D50" s="103"/>
      <c r="E50" s="100"/>
      <c r="F50" s="102"/>
      <c r="G50" s="104"/>
      <c r="H50" s="104"/>
      <c r="I50" s="109"/>
      <c r="J50" s="109"/>
      <c r="K50" s="98"/>
      <c r="L50" s="99"/>
      <c r="M50" s="109"/>
      <c r="N50" s="109"/>
      <c r="O50" s="110"/>
      <c r="P50" s="110"/>
      <c r="Q50" s="111">
        <f t="shared" ca="1" si="1"/>
        <v>0</v>
      </c>
      <c r="R50" s="95"/>
      <c r="S50" s="95"/>
      <c r="T50" s="96"/>
    </row>
    <row r="51" spans="1:20" s="97" customFormat="1" ht="12">
      <c r="A51" s="56"/>
      <c r="B51" s="116"/>
      <c r="C51" s="103"/>
      <c r="D51" s="103"/>
      <c r="E51" s="100"/>
      <c r="F51" s="102"/>
      <c r="G51" s="104"/>
      <c r="H51" s="104"/>
      <c r="I51" s="109"/>
      <c r="J51" s="109"/>
      <c r="K51" s="98"/>
      <c r="L51" s="99"/>
      <c r="M51" s="109"/>
      <c r="N51" s="109"/>
      <c r="O51" s="110"/>
      <c r="P51" s="110"/>
      <c r="Q51" s="111">
        <f t="shared" ca="1" si="1"/>
        <v>0</v>
      </c>
      <c r="R51" s="95"/>
      <c r="S51" s="95"/>
      <c r="T51" s="96"/>
    </row>
    <row r="52" spans="1:20" s="97" customFormat="1" ht="12">
      <c r="A52" s="56"/>
      <c r="B52" s="116"/>
      <c r="C52" s="103"/>
      <c r="D52" s="103"/>
      <c r="E52" s="100"/>
      <c r="F52" s="102"/>
      <c r="G52" s="104"/>
      <c r="H52" s="104"/>
      <c r="I52" s="109"/>
      <c r="J52" s="109"/>
      <c r="K52" s="98"/>
      <c r="L52" s="99"/>
      <c r="M52" s="109"/>
      <c r="N52" s="109"/>
      <c r="O52" s="110"/>
      <c r="P52" s="110"/>
      <c r="Q52" s="111">
        <f t="shared" ca="1" si="1"/>
        <v>0</v>
      </c>
      <c r="R52" s="95"/>
      <c r="S52" s="95"/>
      <c r="T52" s="96"/>
    </row>
    <row r="53" spans="1:20" s="97" customFormat="1" ht="12">
      <c r="A53" s="56"/>
      <c r="B53" s="116"/>
      <c r="C53" s="103"/>
      <c r="D53" s="103"/>
      <c r="E53" s="100"/>
      <c r="F53" s="102"/>
      <c r="G53" s="104"/>
      <c r="H53" s="104"/>
      <c r="I53" s="109"/>
      <c r="J53" s="109"/>
      <c r="K53" s="98"/>
      <c r="L53" s="99"/>
      <c r="M53" s="109"/>
      <c r="N53" s="109"/>
      <c r="O53" s="110"/>
      <c r="P53" s="110"/>
      <c r="Q53" s="111">
        <f t="shared" ca="1" si="1"/>
        <v>0</v>
      </c>
      <c r="R53" s="95"/>
      <c r="S53" s="95"/>
      <c r="T53" s="96"/>
    </row>
    <row r="54" spans="1:20" s="97" customFormat="1" ht="12">
      <c r="A54" s="56"/>
      <c r="B54" s="116"/>
      <c r="C54" s="103"/>
      <c r="D54" s="103"/>
      <c r="E54" s="100"/>
      <c r="F54" s="102"/>
      <c r="G54" s="104"/>
      <c r="H54" s="104"/>
      <c r="I54" s="109"/>
      <c r="J54" s="109"/>
      <c r="K54" s="98"/>
      <c r="L54" s="99"/>
      <c r="M54" s="109"/>
      <c r="N54" s="109"/>
      <c r="O54" s="110"/>
      <c r="P54" s="110"/>
      <c r="Q54" s="111">
        <f t="shared" ca="1" si="1"/>
        <v>0</v>
      </c>
      <c r="R54" s="95"/>
      <c r="S54" s="95"/>
      <c r="T54" s="96"/>
    </row>
    <row r="55" spans="1:20" s="97" customFormat="1" ht="12">
      <c r="A55" s="56"/>
      <c r="B55" s="116"/>
      <c r="C55" s="103"/>
      <c r="D55" s="103"/>
      <c r="E55" s="100"/>
      <c r="F55" s="102"/>
      <c r="G55" s="104"/>
      <c r="H55" s="104"/>
      <c r="I55" s="109"/>
      <c r="J55" s="109"/>
      <c r="K55" s="98"/>
      <c r="L55" s="99"/>
      <c r="M55" s="109"/>
      <c r="N55" s="109"/>
      <c r="O55" s="110"/>
      <c r="P55" s="110"/>
      <c r="Q55" s="111">
        <f t="shared" ca="1" si="1"/>
        <v>0</v>
      </c>
      <c r="R55" s="95"/>
      <c r="S55" s="95"/>
      <c r="T55" s="96"/>
    </row>
    <row r="56" spans="1:20">
      <c r="F56" s="47"/>
    </row>
    <row r="59" spans="1:20" ht="15.75">
      <c r="C59" s="75" t="s">
        <v>76</v>
      </c>
      <c r="D59" s="76"/>
      <c r="E59" s="77"/>
      <c r="F59" s="77"/>
      <c r="G59" s="78"/>
      <c r="H59" s="79"/>
      <c r="I59" s="114"/>
      <c r="J59" s="114"/>
    </row>
    <row r="60" spans="1:20" ht="14.25">
      <c r="C60" s="80"/>
      <c r="D60" s="76"/>
      <c r="E60" s="77"/>
      <c r="F60" s="77"/>
      <c r="G60" s="78"/>
      <c r="H60" s="79"/>
      <c r="I60" s="114"/>
      <c r="J60" s="114"/>
    </row>
    <row r="61" spans="1:20" ht="14.25">
      <c r="C61" s="79"/>
      <c r="D61" s="135" t="s">
        <v>77</v>
      </c>
      <c r="E61" s="135"/>
      <c r="F61" s="135"/>
      <c r="G61" s="79"/>
      <c r="H61" s="81" t="s">
        <v>78</v>
      </c>
      <c r="I61" s="114"/>
      <c r="J61" s="114"/>
    </row>
    <row r="62" spans="1:20" ht="14.25">
      <c r="C62" s="79"/>
      <c r="D62" s="136" t="s">
        <v>79</v>
      </c>
      <c r="E62" s="136"/>
      <c r="F62" s="136"/>
      <c r="G62" s="79"/>
      <c r="H62" s="82" t="s">
        <v>79</v>
      </c>
      <c r="I62" s="114"/>
      <c r="J62" s="114"/>
    </row>
    <row r="63" spans="1:20" ht="14.25">
      <c r="C63" s="79"/>
      <c r="D63" s="79"/>
      <c r="E63" s="83"/>
      <c r="F63" s="79"/>
      <c r="G63" s="79"/>
      <c r="H63" s="83"/>
      <c r="I63" s="114"/>
      <c r="J63" s="114"/>
    </row>
    <row r="64" spans="1:20" ht="14.25">
      <c r="C64" s="79"/>
      <c r="D64" s="79"/>
      <c r="E64" s="83"/>
      <c r="F64" s="79"/>
      <c r="G64" s="79"/>
      <c r="H64" s="83"/>
      <c r="I64" s="114"/>
      <c r="J64" s="114"/>
    </row>
    <row r="65" spans="3:10" ht="14.25">
      <c r="C65" s="79"/>
      <c r="D65" s="137" t="s">
        <v>80</v>
      </c>
      <c r="E65" s="137"/>
      <c r="F65" s="137"/>
      <c r="G65" s="79"/>
      <c r="H65" s="84" t="s">
        <v>80</v>
      </c>
      <c r="I65" s="114"/>
      <c r="J65" s="114"/>
    </row>
  </sheetData>
  <mergeCells count="14">
    <mergeCell ref="B1:C5"/>
    <mergeCell ref="C8:D8"/>
    <mergeCell ref="C9:D9"/>
    <mergeCell ref="C10:D10"/>
    <mergeCell ref="A8:B8"/>
    <mergeCell ref="A9:B9"/>
    <mergeCell ref="A10:B10"/>
    <mergeCell ref="D61:F61"/>
    <mergeCell ref="D62:F62"/>
    <mergeCell ref="D65:F65"/>
    <mergeCell ref="D1:G2"/>
    <mergeCell ref="D3:G4"/>
    <mergeCell ref="D5:E5"/>
    <mergeCell ref="F5:G5"/>
  </mergeCells>
  <phoneticPr fontId="0" type="noConversion"/>
  <conditionalFormatting sqref="C12:C26 C28:C29 C32 C34:C55">
    <cfRule type="containsText" dxfId="26" priority="13" operator="containsText" text="3-Error Grave">
      <formula>NOT(ISERROR(SEARCH("3-Error Grave",C12)))</formula>
    </cfRule>
    <cfRule type="containsText" dxfId="25" priority="14" operator="containsText" text="1-Error sencillo">
      <formula>NOT(ISERROR(SEARCH("1-Error sencillo",C12)))</formula>
    </cfRule>
    <cfRule type="containsText" dxfId="24" priority="15" operator="containsText" text="2-Error Normal">
      <formula>NOT(ISERROR(SEARCH("2-Error Normal",C12)))</formula>
    </cfRule>
    <cfRule type="containsText" dxfId="23" priority="16" operator="containsText" text="0-Puede Esperar">
      <formula>NOT(ISERROR(SEARCH("0-Puede Esperar",C12)))</formula>
    </cfRule>
  </conditionalFormatting>
  <conditionalFormatting sqref="C27">
    <cfRule type="containsText" dxfId="22" priority="9" operator="containsText" text="3-Error Grave">
      <formula>NOT(ISERROR(SEARCH("3-Error Grave",C27)))</formula>
    </cfRule>
    <cfRule type="containsText" dxfId="21" priority="10" operator="containsText" text="1-Error sencillo">
      <formula>NOT(ISERROR(SEARCH("1-Error sencillo",C27)))</formula>
    </cfRule>
    <cfRule type="containsText" dxfId="20" priority="11" operator="containsText" text="2-Error Normal">
      <formula>NOT(ISERROR(SEARCH("2-Error Normal",C27)))</formula>
    </cfRule>
    <cfRule type="containsText" dxfId="19" priority="12" operator="containsText" text="0-Puede Esperar">
      <formula>NOT(ISERROR(SEARCH("0-Puede Esperar",C27)))</formula>
    </cfRule>
  </conditionalFormatting>
  <conditionalFormatting sqref="C30:C31">
    <cfRule type="containsText" dxfId="18" priority="5" operator="containsText" text="3-Error Grave">
      <formula>NOT(ISERROR(SEARCH("3-Error Grave",C30)))</formula>
    </cfRule>
    <cfRule type="containsText" dxfId="17" priority="6" operator="containsText" text="1-Error sencillo">
      <formula>NOT(ISERROR(SEARCH("1-Error sencillo",C30)))</formula>
    </cfRule>
    <cfRule type="containsText" dxfId="16" priority="7" operator="containsText" text="2-Error Normal">
      <formula>NOT(ISERROR(SEARCH("2-Error Normal",C30)))</formula>
    </cfRule>
    <cfRule type="containsText" dxfId="15" priority="8" operator="containsText" text="0-Puede Esperar">
      <formula>NOT(ISERROR(SEARCH("0-Puede Esperar",C30)))</formula>
    </cfRule>
  </conditionalFormatting>
  <conditionalFormatting sqref="C33">
    <cfRule type="containsText" dxfId="14" priority="1" operator="containsText" text="3-Error Grave">
      <formula>NOT(ISERROR(SEARCH("3-Error Grave",C33)))</formula>
    </cfRule>
    <cfRule type="containsText" dxfId="13" priority="2" operator="containsText" text="1-Error sencillo">
      <formula>NOT(ISERROR(SEARCH("1-Error sencillo",C33)))</formula>
    </cfRule>
    <cfRule type="containsText" dxfId="12" priority="3" operator="containsText" text="2-Error Normal">
      <formula>NOT(ISERROR(SEARCH("2-Error Normal",C33)))</formula>
    </cfRule>
    <cfRule type="containsText" dxfId="11" priority="4" operator="containsText" text="0-Puede Esperar">
      <formula>NOT(ISERROR(SEARCH("0-Puede Esperar",C33)))</formula>
    </cfRule>
  </conditionalFormatting>
  <dataValidations count="7">
    <dataValidation type="list" allowBlank="1" showInputMessage="1" showErrorMessage="1" sqref="E56:F969 C11 D12:D969">
      <formula1>TipoError</formula1>
    </dataValidation>
    <dataValidation type="decimal" allowBlank="1" showInputMessage="1" showErrorMessage="1" sqref="C56:C969 B11">
      <formula1>0</formula1>
      <formula2>3</formula2>
    </dataValidation>
    <dataValidation type="date" operator="lessThanOrEqual" allowBlank="1" showInputMessage="1" showErrorMessage="1" errorTitle="Fecha " error="Escribe la Fecha en que el Error fue Corregido_x000a__x000a_El valor  validos para este campo es una fecha  menor o igual a la fecha de actual " sqref="L11 K12:K65575">
      <formula1>TODAY()</formula1>
    </dataValidation>
    <dataValidation type="list" allowBlank="1" showInputMessage="1" showErrorMessage="1" sqref="M11 L12:L65575">
      <formula1>TipoRevision</formula1>
    </dataValidation>
    <dataValidation type="list" allowBlank="1" showInputMessage="1" showErrorMessage="1" sqref="E11:F11 I56:J65575">
      <formula1>CasosUso</formula1>
    </dataValidation>
    <dataValidation type="date" operator="lessThanOrEqual" allowBlank="1" showInputMessage="1" showErrorMessage="1" errorTitle="Fecha Deteccón Error" error="La fecha tiene que ser menor o igual a la fecha actual " sqref="A6:A11 B12:B65575">
      <formula1>TODAY()</formula1>
    </dataValidation>
    <dataValidation type="list" allowBlank="1" showInputMessage="1" showErrorMessage="1" sqref="C12:C55">
      <formula1>"0-Puede Esperar, 1-Error sencillo, 2-Error Normal, 3-Error Grave"</formula1>
    </dataValidation>
  </dataValidations>
  <printOptions gridLines="1"/>
  <pageMargins left="0.31496062992125984" right="0.27559055118110237" top="0.47244094488188981" bottom="0.82677165354330717" header="0.31496062992125984" footer="0.31496062992125984"/>
  <pageSetup scale="50" orientation="landscape" horizontalDpi="4294967292" r:id="rId1"/>
  <headerFooter alignWithMargins="0">
    <oddFooter>&amp;LConfidencial
FPDGI-50-28&amp;C©CONSAR, 2012&amp;RPágina &amp;P de &amp;N</oddFooter>
  </headerFooter>
  <drawing r:id="rId2"/>
  <legacyDrawing r:id="rId3"/>
  <extLst>
    <ext xmlns:x14="http://schemas.microsoft.com/office/spreadsheetml/2009/9/main" uri="{CCE6A557-97BC-4b89-ADB6-D9C93CAAB3DF}">
      <x14:dataValidations xmlns:xm="http://schemas.microsoft.com/office/excel/2006/main" count="3">
        <x14:dataValidation type="list" allowBlank="1" showInputMessage="1" showErrorMessage="1">
          <x14:formula1>
            <xm:f>'Tipo Error'!$M$2:$M$24</xm:f>
          </x14:formula1>
          <xm:sqref>I12:I55</xm:sqref>
        </x14:dataValidation>
        <x14:dataValidation type="list" allowBlank="1" showInputMessage="1" showErrorMessage="1">
          <x14:formula1>
            <xm:f>'Tipo Error'!$N$2:$N$24</xm:f>
          </x14:formula1>
          <xm:sqref>J12:J55</xm:sqref>
        </x14:dataValidation>
        <x14:dataValidation type="list" allowBlank="1" showInputMessage="1" showErrorMessage="1">
          <x14:formula1>
            <xm:f>'Tipo Error'!$B$40:$B$56</xm:f>
          </x14:formula1>
          <xm:sqref>E12:E55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1"/>
  <sheetViews>
    <sheetView workbookViewId="0">
      <selection activeCell="E22" sqref="E22"/>
    </sheetView>
  </sheetViews>
  <sheetFormatPr baseColWidth="10" defaultRowHeight="12.75"/>
  <cols>
    <col min="1" max="2" width="4.7109375" customWidth="1"/>
    <col min="3" max="3" width="23.42578125" bestFit="1" customWidth="1"/>
    <col min="4" max="4" width="24.140625" bestFit="1" customWidth="1"/>
    <col min="5" max="5" width="11.5703125" bestFit="1" customWidth="1"/>
    <col min="6" max="6" width="13" bestFit="1" customWidth="1"/>
    <col min="7" max="7" width="18" bestFit="1" customWidth="1"/>
    <col min="8" max="8" width="21.5703125" bestFit="1" customWidth="1"/>
    <col min="9" max="9" width="13.5703125" bestFit="1" customWidth="1"/>
    <col min="10" max="10" width="14.85546875" bestFit="1" customWidth="1"/>
    <col min="11" max="11" width="25.42578125" bestFit="1" customWidth="1"/>
    <col min="13" max="13" width="12" bestFit="1" customWidth="1"/>
  </cols>
  <sheetData>
    <row r="1" spans="1:13">
      <c r="A1" s="158">
        <v>27</v>
      </c>
      <c r="B1" s="158"/>
      <c r="C1" s="85" t="s">
        <v>215</v>
      </c>
      <c r="D1" s="85" t="s">
        <v>205</v>
      </c>
      <c r="E1" s="85" t="s">
        <v>208</v>
      </c>
      <c r="F1" s="85" t="s">
        <v>209</v>
      </c>
      <c r="G1" s="85" t="s">
        <v>210</v>
      </c>
      <c r="H1" s="85" t="s">
        <v>211</v>
      </c>
      <c r="I1" s="85" t="s">
        <v>212</v>
      </c>
      <c r="J1" s="85" t="s">
        <v>213</v>
      </c>
      <c r="K1" s="85" t="s">
        <v>214</v>
      </c>
    </row>
    <row r="2" spans="1:13" ht="21.75" customHeight="1">
      <c r="A2" s="158"/>
      <c r="B2" s="158"/>
      <c r="C2" s="129" t="s">
        <v>201</v>
      </c>
      <c r="D2" s="130" t="s">
        <v>206</v>
      </c>
      <c r="E2" s="131" t="s">
        <v>207</v>
      </c>
      <c r="F2" s="131" t="s">
        <v>207</v>
      </c>
      <c r="G2" s="131" t="s">
        <v>207</v>
      </c>
      <c r="H2" s="130" t="s">
        <v>207</v>
      </c>
      <c r="I2" s="130" t="s">
        <v>207</v>
      </c>
      <c r="J2" s="130" t="s">
        <v>207</v>
      </c>
      <c r="K2" s="130" t="s">
        <v>207</v>
      </c>
      <c r="M2" s="133" t="s">
        <v>219</v>
      </c>
    </row>
    <row r="3" spans="1:13" ht="15">
      <c r="A3" s="158"/>
      <c r="B3" s="158"/>
      <c r="C3" s="129" t="s">
        <v>202</v>
      </c>
      <c r="D3" s="130" t="s">
        <v>206</v>
      </c>
      <c r="E3" s="131" t="s">
        <v>207</v>
      </c>
      <c r="F3" s="131" t="s">
        <v>207</v>
      </c>
      <c r="G3" s="131" t="s">
        <v>207</v>
      </c>
      <c r="H3" s="130" t="s">
        <v>207</v>
      </c>
      <c r="I3" s="130" t="s">
        <v>207</v>
      </c>
      <c r="J3" s="130" t="s">
        <v>207</v>
      </c>
      <c r="K3" s="130" t="s">
        <v>207</v>
      </c>
      <c r="M3" s="134" t="s">
        <v>220</v>
      </c>
    </row>
    <row r="4" spans="1:13" ht="15">
      <c r="A4" s="158"/>
      <c r="B4" s="158"/>
      <c r="C4" s="129" t="s">
        <v>203</v>
      </c>
      <c r="D4" s="130" t="s">
        <v>206</v>
      </c>
      <c r="E4" s="131" t="s">
        <v>207</v>
      </c>
      <c r="F4" s="131" t="s">
        <v>207</v>
      </c>
      <c r="G4" s="131" t="s">
        <v>207</v>
      </c>
      <c r="H4" s="130" t="s">
        <v>207</v>
      </c>
      <c r="I4" s="130" t="s">
        <v>207</v>
      </c>
      <c r="J4" s="130" t="s">
        <v>207</v>
      </c>
      <c r="K4" s="130" t="s">
        <v>207</v>
      </c>
    </row>
    <row r="5" spans="1:13" ht="15">
      <c r="A5" s="158"/>
      <c r="B5" s="158"/>
      <c r="C5" s="129" t="s">
        <v>204</v>
      </c>
      <c r="D5" s="130" t="s">
        <v>206</v>
      </c>
      <c r="E5" s="131" t="s">
        <v>207</v>
      </c>
      <c r="F5" s="131" t="s">
        <v>207</v>
      </c>
      <c r="G5" s="131" t="s">
        <v>207</v>
      </c>
      <c r="H5" s="130" t="s">
        <v>207</v>
      </c>
      <c r="I5" s="130" t="s">
        <v>207</v>
      </c>
      <c r="J5" s="130" t="s">
        <v>207</v>
      </c>
      <c r="K5" s="130" t="s">
        <v>207</v>
      </c>
    </row>
    <row r="16" spans="1:13" ht="44.25">
      <c r="A16" s="86"/>
    </row>
    <row r="26" spans="1:1" ht="44.25">
      <c r="A26" s="86"/>
    </row>
    <row r="39" spans="1:1" ht="44.25">
      <c r="A39" s="86"/>
    </row>
    <row r="54" spans="1:1" ht="44.25">
      <c r="A54" s="86"/>
    </row>
    <row r="71" spans="1:1" ht="44.25">
      <c r="A71" s="86"/>
    </row>
    <row r="81" spans="1:1" ht="44.25">
      <c r="A81" s="86"/>
    </row>
  </sheetData>
  <mergeCells count="1">
    <mergeCell ref="A1:B5"/>
  </mergeCells>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H58"/>
  <sheetViews>
    <sheetView topLeftCell="A4" workbookViewId="0">
      <selection activeCell="H12" sqref="H12"/>
    </sheetView>
  </sheetViews>
  <sheetFormatPr baseColWidth="10" defaultColWidth="9.28515625" defaultRowHeight="12.75"/>
  <cols>
    <col min="1" max="1" width="32.42578125" customWidth="1"/>
    <col min="2" max="2" width="11.5703125" customWidth="1"/>
    <col min="3" max="3" width="12.28515625" customWidth="1"/>
    <col min="4" max="4" width="29.5703125" customWidth="1"/>
    <col min="5" max="5" width="29.7109375" customWidth="1"/>
    <col min="6" max="6" width="19.7109375" customWidth="1"/>
    <col min="7" max="7" width="15.5703125" customWidth="1"/>
    <col min="8" max="8" width="21" customWidth="1"/>
  </cols>
  <sheetData>
    <row r="1" spans="1:8">
      <c r="A1" s="20"/>
      <c r="B1" s="21"/>
      <c r="C1" s="21"/>
      <c r="D1" s="22"/>
      <c r="E1" s="22"/>
      <c r="F1" s="22"/>
      <c r="G1" s="22"/>
      <c r="H1" s="23"/>
    </row>
    <row r="2" spans="1:8" ht="22.5">
      <c r="A2" s="24" t="s">
        <v>28</v>
      </c>
      <c r="B2" s="19"/>
      <c r="C2" s="24"/>
      <c r="D2" s="25"/>
      <c r="E2" s="25"/>
      <c r="F2" s="26"/>
      <c r="G2" s="27"/>
      <c r="H2" s="28"/>
    </row>
    <row r="3" spans="1:8">
      <c r="A3" s="29"/>
      <c r="B3" s="19"/>
      <c r="C3" s="29"/>
      <c r="D3" s="30"/>
      <c r="E3" s="30"/>
      <c r="F3" s="31"/>
      <c r="G3" s="32"/>
      <c r="H3" s="33"/>
    </row>
    <row r="4" spans="1:8">
      <c r="A4" s="29"/>
      <c r="B4" s="19"/>
      <c r="C4" s="29"/>
      <c r="D4" s="30"/>
      <c r="E4" s="30"/>
      <c r="F4" s="31"/>
      <c r="G4" s="32"/>
      <c r="H4" s="28"/>
    </row>
    <row r="5" spans="1:8">
      <c r="A5" s="29"/>
      <c r="B5" s="19"/>
      <c r="C5" s="29"/>
      <c r="D5" s="34"/>
      <c r="E5" s="34"/>
      <c r="F5" s="35"/>
      <c r="G5" s="35"/>
      <c r="H5" s="36"/>
    </row>
    <row r="6" spans="1:8" s="3" customFormat="1">
      <c r="A6" s="66"/>
      <c r="B6" s="66"/>
      <c r="C6" s="66"/>
      <c r="D6" s="66"/>
      <c r="E6" s="66"/>
      <c r="F6" s="66"/>
      <c r="G6" s="66"/>
      <c r="H6" s="66"/>
    </row>
    <row r="7" spans="1:8" ht="18">
      <c r="A7" s="4" t="s">
        <v>30</v>
      </c>
      <c r="B7" s="5">
        <f>B55</f>
        <v>28</v>
      </c>
      <c r="C7" s="4"/>
      <c r="D7" s="4" t="s">
        <v>31</v>
      </c>
      <c r="E7" s="6">
        <f>B49</f>
        <v>1.1428571428571428</v>
      </c>
      <c r="F7" s="4"/>
      <c r="G7" s="4"/>
    </row>
    <row r="8" spans="1:8" ht="18">
      <c r="A8" s="4" t="s">
        <v>32</v>
      </c>
      <c r="B8" s="7">
        <f ca="1">'Reporte Errores'!B52</f>
        <v>0.35714285714285715</v>
      </c>
      <c r="C8" s="4" t="s">
        <v>33</v>
      </c>
      <c r="D8" s="4" t="s">
        <v>34</v>
      </c>
      <c r="E8" s="7">
        <f ca="1">B53</f>
        <v>2</v>
      </c>
      <c r="F8" s="4" t="s">
        <v>33</v>
      </c>
      <c r="G8" s="4"/>
    </row>
    <row r="9" spans="1:8" ht="18">
      <c r="A9" s="4" t="s">
        <v>35</v>
      </c>
      <c r="B9" s="7">
        <f>COUNTA('Control de  Errores'!I12:I55)</f>
        <v>28</v>
      </c>
      <c r="C9" s="4"/>
      <c r="D9" s="4" t="s">
        <v>36</v>
      </c>
      <c r="E9" s="7">
        <f>B7/B9</f>
        <v>1</v>
      </c>
      <c r="F9" s="4"/>
      <c r="G9" s="4"/>
    </row>
    <row r="10" spans="1:8">
      <c r="D10" s="1"/>
      <c r="E10" s="1"/>
    </row>
    <row r="11" spans="1:8">
      <c r="A11" s="8"/>
      <c r="B11" s="1"/>
      <c r="C11" s="1"/>
      <c r="D11" s="1"/>
      <c r="E11" s="1"/>
      <c r="F11" s="1"/>
      <c r="G11" s="1"/>
    </row>
    <row r="12" spans="1:8">
      <c r="A12" s="8"/>
      <c r="B12" s="1"/>
      <c r="C12" s="1"/>
      <c r="D12" s="1"/>
      <c r="E12" s="1"/>
      <c r="F12" s="1"/>
      <c r="G12" s="1"/>
    </row>
    <row r="13" spans="1:8">
      <c r="A13" s="1"/>
      <c r="B13" s="1"/>
      <c r="C13" s="1"/>
      <c r="D13" s="1"/>
      <c r="E13" s="1"/>
      <c r="F13" s="1"/>
      <c r="G13" s="1"/>
    </row>
    <row r="26" spans="1:4">
      <c r="A26" s="9" t="s">
        <v>37</v>
      </c>
      <c r="B26" s="9">
        <f>SUM(B41:B48)</f>
        <v>6</v>
      </c>
      <c r="C26" s="10">
        <f xml:space="preserve"> B26/$B$26</f>
        <v>1</v>
      </c>
      <c r="D26" s="11"/>
    </row>
    <row r="35" spans="1:4">
      <c r="A35" s="1"/>
      <c r="B35" s="12"/>
      <c r="C35" s="1"/>
    </row>
    <row r="36" spans="1:4">
      <c r="A36" s="1"/>
      <c r="B36" s="12"/>
      <c r="C36" s="1"/>
    </row>
    <row r="37" spans="1:4">
      <c r="A37" s="1"/>
      <c r="B37" s="12"/>
      <c r="C37" s="1"/>
    </row>
    <row r="38" spans="1:4">
      <c r="A38" s="1"/>
      <c r="B38" s="1"/>
      <c r="C38" s="1"/>
    </row>
    <row r="40" spans="1:4">
      <c r="A40" s="2" t="s">
        <v>38</v>
      </c>
      <c r="B40" s="2" t="s">
        <v>39</v>
      </c>
      <c r="C40" s="2" t="s">
        <v>29</v>
      </c>
      <c r="D40" s="2" t="s">
        <v>40</v>
      </c>
    </row>
    <row r="41" spans="1:4">
      <c r="A41" s="9" t="s">
        <v>20</v>
      </c>
      <c r="B41" s="9">
        <f>COUNTIF('Control de  Errores'!D12:D62987,'Reporte Errores'!A41)</f>
        <v>0</v>
      </c>
      <c r="C41" s="10">
        <f t="shared" ref="C41:C48" si="0" xml:space="preserve"> B41/B$54</f>
        <v>0</v>
      </c>
      <c r="D41" s="11">
        <f>C41</f>
        <v>0</v>
      </c>
    </row>
    <row r="42" spans="1:4">
      <c r="A42" s="9" t="s">
        <v>21</v>
      </c>
      <c r="B42" s="9">
        <f>COUNTIF('Control de  Errores'!D32:D62988,'Reporte Errores'!A42)</f>
        <v>4</v>
      </c>
      <c r="C42" s="10">
        <f t="shared" si="0"/>
        <v>0.14285714285714285</v>
      </c>
      <c r="D42" s="11">
        <f t="shared" ref="D42:D48" si="1">D41+C42</f>
        <v>0.14285714285714285</v>
      </c>
    </row>
    <row r="43" spans="1:4">
      <c r="A43" s="9" t="s">
        <v>22</v>
      </c>
      <c r="B43" s="9">
        <f>COUNTIF('Control de  Errores'!D33:D62989,'Reporte Errores'!A43)</f>
        <v>0</v>
      </c>
      <c r="C43" s="10">
        <f t="shared" si="0"/>
        <v>0</v>
      </c>
      <c r="D43" s="11">
        <f t="shared" si="1"/>
        <v>0.14285714285714285</v>
      </c>
    </row>
    <row r="44" spans="1:4">
      <c r="A44" s="9" t="s">
        <v>23</v>
      </c>
      <c r="B44" s="9">
        <f>COUNTIF('Control de  Errores'!D34:D62990,'Reporte Errores'!A44)</f>
        <v>0</v>
      </c>
      <c r="C44" s="10">
        <f t="shared" si="0"/>
        <v>0</v>
      </c>
      <c r="D44" s="11">
        <f t="shared" si="1"/>
        <v>0.14285714285714285</v>
      </c>
    </row>
    <row r="45" spans="1:4">
      <c r="A45" s="9" t="s">
        <v>24</v>
      </c>
      <c r="B45" s="9">
        <f>COUNTIF('Control de  Errores'!D34:D62991,'Reporte Errores'!A45)</f>
        <v>0</v>
      </c>
      <c r="C45" s="10">
        <f t="shared" si="0"/>
        <v>0</v>
      </c>
      <c r="D45" s="11">
        <f t="shared" si="1"/>
        <v>0.14285714285714285</v>
      </c>
    </row>
    <row r="46" spans="1:4">
      <c r="A46" s="9" t="s">
        <v>26</v>
      </c>
      <c r="B46" s="9">
        <f>COUNTIF('Control de  Errores'!D34:D62992,'Reporte Errores'!A46)</f>
        <v>0</v>
      </c>
      <c r="C46" s="10">
        <f t="shared" si="0"/>
        <v>0</v>
      </c>
      <c r="D46" s="11">
        <f t="shared" si="1"/>
        <v>0.14285714285714285</v>
      </c>
    </row>
    <row r="47" spans="1:4">
      <c r="A47" s="9" t="s">
        <v>25</v>
      </c>
      <c r="B47" s="9">
        <f>COUNTIF('Control de  Errores'!D34:D62993,'Reporte Errores'!A47)</f>
        <v>1</v>
      </c>
      <c r="C47" s="10">
        <f t="shared" si="0"/>
        <v>3.5714285714285712E-2</v>
      </c>
      <c r="D47" s="11">
        <f t="shared" si="1"/>
        <v>0.17857142857142855</v>
      </c>
    </row>
    <row r="48" spans="1:4">
      <c r="A48" s="9" t="s">
        <v>27</v>
      </c>
      <c r="B48" s="9">
        <f>COUNTIF('Control de  Errores'!D34:D62993,'Reporte Errores'!A48)</f>
        <v>1</v>
      </c>
      <c r="C48" s="10">
        <f t="shared" si="0"/>
        <v>3.5714285714285712E-2</v>
      </c>
      <c r="D48" s="11">
        <f t="shared" si="1"/>
        <v>0.21428571428571425</v>
      </c>
    </row>
    <row r="49" spans="1:4">
      <c r="A49" s="132" t="s">
        <v>41</v>
      </c>
      <c r="B49" s="13">
        <f>1-((COUNTA('Control de  Errores'!K12:K55)-COUNTA('Control de  Errores'!L12:L55))/B54)</f>
        <v>1.1428571428571428</v>
      </c>
      <c r="C49" s="9"/>
    </row>
    <row r="50" spans="1:4">
      <c r="A50" s="9" t="s">
        <v>42</v>
      </c>
      <c r="B50" s="37">
        <f>B56/B57</f>
        <v>-1</v>
      </c>
      <c r="C50" s="9"/>
    </row>
    <row r="51" spans="1:4">
      <c r="A51" s="9" t="s">
        <v>43</v>
      </c>
      <c r="B51" s="9">
        <f ca="1">SUM('Control de  Errores'!Q12:Q62997)/'Reporte Errores'!B54</f>
        <v>0.5</v>
      </c>
      <c r="C51" s="9"/>
    </row>
    <row r="52" spans="1:4">
      <c r="A52" s="9" t="s">
        <v>44</v>
      </c>
      <c r="B52" s="9">
        <f ca="1">SUMIF('Control de  Errores'!L12:L63004,"",'Control de  Errores'!Q12:Q63004)/B58</f>
        <v>0.35714285714285715</v>
      </c>
      <c r="C52" s="9"/>
      <c r="D52" s="1"/>
    </row>
    <row r="53" spans="1:4">
      <c r="A53" s="9" t="s">
        <v>45</v>
      </c>
      <c r="B53" s="9">
        <f ca="1">MAX('Control de  Errores'!Q12:Q62994)</f>
        <v>2</v>
      </c>
      <c r="C53" s="9"/>
    </row>
    <row r="54" spans="1:4">
      <c r="A54" s="9" t="s">
        <v>46</v>
      </c>
      <c r="B54" s="14">
        <f>COUNTA('Control de  Errores'!B12:B61219)</f>
        <v>28</v>
      </c>
      <c r="C54" s="10">
        <f>B54/$B$54</f>
        <v>1</v>
      </c>
    </row>
    <row r="55" spans="1:4">
      <c r="A55" s="9" t="s">
        <v>47</v>
      </c>
      <c r="B55" s="14">
        <f>B54-COUNTIF('Control de  Errores'!L12:L65575, "Cancelado")</f>
        <v>28</v>
      </c>
      <c r="C55" s="10">
        <f>B55/$B$54</f>
        <v>1</v>
      </c>
    </row>
    <row r="56" spans="1:4">
      <c r="A56" s="9" t="s">
        <v>48</v>
      </c>
      <c r="B56" s="9">
        <f>COUNTA('Control de  Errores'!L12:L63003)</f>
        <v>4</v>
      </c>
      <c r="C56" s="10">
        <f>B56/$B$54</f>
        <v>0.14285714285714285</v>
      </c>
    </row>
    <row r="57" spans="1:4" ht="15.75" customHeight="1">
      <c r="A57" s="9" t="s">
        <v>49</v>
      </c>
      <c r="B57" s="15">
        <f>COUNTA('Control de  Errores'!K12:K63180)-B56</f>
        <v>-4</v>
      </c>
      <c r="C57" s="10">
        <f>B57/$B$54</f>
        <v>-0.14285714285714285</v>
      </c>
    </row>
    <row r="58" spans="1:4">
      <c r="A58" s="9" t="s">
        <v>50</v>
      </c>
      <c r="B58" s="14">
        <f>B55-B57-B56</f>
        <v>28</v>
      </c>
      <c r="C58" s="10"/>
    </row>
  </sheetData>
  <phoneticPr fontId="0" type="noConversion"/>
  <pageMargins left="0.75" right="0.75" top="1" bottom="1" header="0.5" footer="0.5"/>
  <headerFooter alignWithMargins="0"/>
  <drawing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dimension ref="A3:N12"/>
  <sheetViews>
    <sheetView workbookViewId="0">
      <selection activeCell="C17" sqref="C17"/>
    </sheetView>
  </sheetViews>
  <sheetFormatPr baseColWidth="10" defaultColWidth="9.28515625" defaultRowHeight="15"/>
  <cols>
    <col min="1" max="2" width="9.28515625" customWidth="1"/>
    <col min="3" max="3" width="133.7109375" style="17" customWidth="1"/>
  </cols>
  <sheetData>
    <row r="3" spans="1:14" ht="15.75">
      <c r="A3" s="52" t="s">
        <v>63</v>
      </c>
      <c r="B3" s="52" t="s">
        <v>6</v>
      </c>
      <c r="C3" s="53" t="s">
        <v>62</v>
      </c>
    </row>
    <row r="4" spans="1:14" ht="15.75">
      <c r="D4" s="16"/>
      <c r="E4" s="16"/>
      <c r="F4" s="16"/>
      <c r="G4" s="16"/>
      <c r="H4" s="16"/>
      <c r="I4" s="16"/>
      <c r="J4" s="16"/>
      <c r="K4" s="16"/>
      <c r="L4" s="16"/>
      <c r="M4" s="16"/>
      <c r="N4" s="16"/>
    </row>
    <row r="5" spans="1:14" ht="15.75">
      <c r="D5" s="16"/>
      <c r="E5" s="16"/>
      <c r="F5" s="16"/>
      <c r="G5" s="16"/>
      <c r="H5" s="16"/>
      <c r="I5" s="16"/>
      <c r="J5" s="16"/>
      <c r="K5" s="16"/>
      <c r="L5" s="16"/>
      <c r="M5" s="16"/>
      <c r="N5" s="16"/>
    </row>
    <row r="6" spans="1:14" ht="15.75">
      <c r="D6" s="16"/>
      <c r="E6" s="16"/>
      <c r="F6" s="16"/>
      <c r="G6" s="16"/>
      <c r="H6" s="16"/>
      <c r="I6" s="16"/>
      <c r="J6" s="16"/>
      <c r="K6" s="16"/>
      <c r="L6" s="16"/>
      <c r="M6" s="16"/>
      <c r="N6" s="16"/>
    </row>
    <row r="7" spans="1:14" ht="15.75">
      <c r="D7" s="16"/>
      <c r="E7" s="16"/>
      <c r="F7" s="16"/>
      <c r="G7" s="16"/>
      <c r="H7" s="16"/>
      <c r="I7" s="16"/>
      <c r="J7" s="16"/>
      <c r="K7" s="16"/>
      <c r="L7" s="16"/>
      <c r="M7" s="16"/>
      <c r="N7" s="16"/>
    </row>
    <row r="12" spans="1:14" ht="15.75">
      <c r="D12" s="16"/>
      <c r="E12" s="16"/>
      <c r="F12" s="16"/>
      <c r="G12" s="16"/>
      <c r="H12" s="16"/>
      <c r="I12" s="16"/>
      <c r="J12" s="16"/>
      <c r="K12" s="16"/>
      <c r="L12" s="16"/>
      <c r="M12" s="16"/>
      <c r="N12" s="16"/>
    </row>
  </sheetData>
  <phoneticPr fontId="0" type="noConversion"/>
  <pageMargins left="0.75" right="0.75" top="1" bottom="1" header="0.5" footer="0.5"/>
  <pageSetup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N56"/>
  <sheetViews>
    <sheetView topLeftCell="A19" workbookViewId="0">
      <selection activeCell="B45" sqref="B45"/>
    </sheetView>
  </sheetViews>
  <sheetFormatPr baseColWidth="10" defaultColWidth="9.28515625" defaultRowHeight="12.75"/>
  <cols>
    <col min="1" max="1" width="11.7109375" customWidth="1"/>
    <col min="2" max="2" width="30.7109375" bestFit="1" customWidth="1"/>
    <col min="3" max="3" width="30.28515625" customWidth="1"/>
    <col min="4" max="4" width="12.28515625" customWidth="1"/>
    <col min="5" max="5" width="13" customWidth="1"/>
  </cols>
  <sheetData>
    <row r="1" spans="1:14">
      <c r="A1" t="s">
        <v>51</v>
      </c>
      <c r="B1" t="s">
        <v>52</v>
      </c>
      <c r="D1" t="s">
        <v>53</v>
      </c>
      <c r="E1" t="s">
        <v>54</v>
      </c>
    </row>
    <row r="2" spans="1:14" ht="25.5">
      <c r="A2" s="91">
        <v>1</v>
      </c>
      <c r="B2" s="92" t="s">
        <v>20</v>
      </c>
      <c r="C2" s="93" t="s">
        <v>60</v>
      </c>
      <c r="D2" s="18">
        <v>1</v>
      </c>
      <c r="E2" t="s">
        <v>1</v>
      </c>
      <c r="M2" s="85" t="s">
        <v>95</v>
      </c>
      <c r="N2">
        <v>1</v>
      </c>
    </row>
    <row r="3" spans="1:14" ht="39" customHeight="1">
      <c r="A3" s="91">
        <v>2</v>
      </c>
      <c r="B3" s="92" t="s">
        <v>21</v>
      </c>
      <c r="C3" s="93" t="s">
        <v>55</v>
      </c>
      <c r="D3" s="18">
        <v>2</v>
      </c>
      <c r="E3" t="s">
        <v>2</v>
      </c>
      <c r="M3" s="85" t="s">
        <v>96</v>
      </c>
      <c r="N3">
        <v>2</v>
      </c>
    </row>
    <row r="4" spans="1:14">
      <c r="A4" s="91">
        <v>3</v>
      </c>
      <c r="B4" s="92" t="s">
        <v>22</v>
      </c>
      <c r="C4" s="93" t="s">
        <v>56</v>
      </c>
      <c r="D4" s="18">
        <v>3</v>
      </c>
      <c r="E4" t="s">
        <v>73</v>
      </c>
      <c r="M4" s="85" t="s">
        <v>97</v>
      </c>
      <c r="N4">
        <v>3</v>
      </c>
    </row>
    <row r="5" spans="1:14">
      <c r="A5" s="91">
        <v>4</v>
      </c>
      <c r="B5" s="92" t="s">
        <v>23</v>
      </c>
      <c r="C5" s="93"/>
      <c r="D5" s="18"/>
      <c r="M5" s="85" t="s">
        <v>98</v>
      </c>
      <c r="N5">
        <v>4</v>
      </c>
    </row>
    <row r="6" spans="1:14">
      <c r="A6" s="91">
        <v>5</v>
      </c>
      <c r="B6" s="92" t="s">
        <v>24</v>
      </c>
      <c r="C6" s="93"/>
      <c r="D6" s="18"/>
      <c r="M6" s="85" t="s">
        <v>99</v>
      </c>
      <c r="N6">
        <v>5</v>
      </c>
    </row>
    <row r="7" spans="1:14" ht="25.5">
      <c r="A7" s="91">
        <v>6</v>
      </c>
      <c r="B7" s="92" t="s">
        <v>25</v>
      </c>
      <c r="C7" s="93" t="s">
        <v>57</v>
      </c>
      <c r="D7" s="18"/>
      <c r="M7" s="85" t="s">
        <v>100</v>
      </c>
      <c r="N7">
        <v>6</v>
      </c>
    </row>
    <row r="8" spans="1:14" ht="25.5">
      <c r="A8" s="91">
        <v>7</v>
      </c>
      <c r="B8" s="92" t="s">
        <v>26</v>
      </c>
      <c r="C8" s="93" t="s">
        <v>59</v>
      </c>
      <c r="D8" s="18"/>
      <c r="M8" s="85" t="s">
        <v>101</v>
      </c>
      <c r="N8">
        <v>7</v>
      </c>
    </row>
    <row r="9" spans="1:14" ht="38.25">
      <c r="A9" s="91">
        <v>8</v>
      </c>
      <c r="B9" s="92" t="s">
        <v>27</v>
      </c>
      <c r="C9" s="93" t="s">
        <v>58</v>
      </c>
      <c r="D9" s="18"/>
      <c r="M9" s="85" t="s">
        <v>102</v>
      </c>
      <c r="N9">
        <v>8</v>
      </c>
    </row>
    <row r="10" spans="1:14">
      <c r="M10" s="85" t="s">
        <v>103</v>
      </c>
      <c r="N10">
        <v>9</v>
      </c>
    </row>
    <row r="11" spans="1:14">
      <c r="M11" s="85" t="s">
        <v>104</v>
      </c>
      <c r="N11">
        <v>10</v>
      </c>
    </row>
    <row r="12" spans="1:14">
      <c r="M12" s="85" t="s">
        <v>105</v>
      </c>
      <c r="N12">
        <v>11</v>
      </c>
    </row>
    <row r="13" spans="1:14">
      <c r="M13" s="85" t="s">
        <v>106</v>
      </c>
      <c r="N13">
        <v>12</v>
      </c>
    </row>
    <row r="14" spans="1:14">
      <c r="M14" s="85" t="s">
        <v>107</v>
      </c>
      <c r="N14">
        <v>13</v>
      </c>
    </row>
    <row r="15" spans="1:14">
      <c r="M15" s="85" t="s">
        <v>108</v>
      </c>
      <c r="N15">
        <v>14</v>
      </c>
    </row>
    <row r="16" spans="1:14">
      <c r="M16" s="85" t="s">
        <v>109</v>
      </c>
      <c r="N16">
        <v>15</v>
      </c>
    </row>
    <row r="17" spans="2:14">
      <c r="M17" s="85" t="s">
        <v>110</v>
      </c>
      <c r="N17">
        <v>16</v>
      </c>
    </row>
    <row r="18" spans="2:14">
      <c r="M18" s="85" t="s">
        <v>111</v>
      </c>
      <c r="N18">
        <v>17</v>
      </c>
    </row>
    <row r="19" spans="2:14">
      <c r="M19" s="85" t="s">
        <v>112</v>
      </c>
      <c r="N19">
        <v>18</v>
      </c>
    </row>
    <row r="20" spans="2:14">
      <c r="M20" s="85" t="s">
        <v>113</v>
      </c>
      <c r="N20">
        <v>19</v>
      </c>
    </row>
    <row r="21" spans="2:14">
      <c r="M21" s="85" t="s">
        <v>114</v>
      </c>
      <c r="N21">
        <v>20</v>
      </c>
    </row>
    <row r="22" spans="2:14">
      <c r="M22" s="85" t="s">
        <v>115</v>
      </c>
      <c r="N22">
        <v>21</v>
      </c>
    </row>
    <row r="23" spans="2:14">
      <c r="M23" s="85" t="s">
        <v>116</v>
      </c>
      <c r="N23">
        <v>22</v>
      </c>
    </row>
    <row r="24" spans="2:14">
      <c r="B24" t="s">
        <v>64</v>
      </c>
      <c r="C24" t="s">
        <v>65</v>
      </c>
      <c r="M24" s="85" t="s">
        <v>117</v>
      </c>
      <c r="N24">
        <v>23</v>
      </c>
    </row>
    <row r="25" spans="2:14">
      <c r="B25" t="s">
        <v>66</v>
      </c>
      <c r="C25" t="s">
        <v>70</v>
      </c>
    </row>
    <row r="26" spans="2:14">
      <c r="B26" t="s">
        <v>67</v>
      </c>
      <c r="C26" t="s">
        <v>69</v>
      </c>
    </row>
    <row r="27" spans="2:14">
      <c r="B27" t="s">
        <v>68</v>
      </c>
      <c r="C27" t="s">
        <v>71</v>
      </c>
    </row>
    <row r="40" spans="2:2">
      <c r="B40" s="85" t="s">
        <v>127</v>
      </c>
    </row>
    <row r="41" spans="2:2">
      <c r="B41" s="85" t="s">
        <v>128</v>
      </c>
    </row>
    <row r="42" spans="2:2">
      <c r="B42" s="85" t="s">
        <v>129</v>
      </c>
    </row>
    <row r="43" spans="2:2">
      <c r="B43" s="85" t="s">
        <v>131</v>
      </c>
    </row>
    <row r="44" spans="2:2">
      <c r="B44" s="85" t="s">
        <v>84</v>
      </c>
    </row>
    <row r="45" spans="2:2">
      <c r="B45" s="85" t="s">
        <v>221</v>
      </c>
    </row>
    <row r="46" spans="2:2">
      <c r="B46" s="85" t="s">
        <v>85</v>
      </c>
    </row>
    <row r="47" spans="2:2">
      <c r="B47" s="85" t="s">
        <v>86</v>
      </c>
    </row>
    <row r="48" spans="2:2">
      <c r="B48" s="85" t="s">
        <v>87</v>
      </c>
    </row>
    <row r="49" spans="2:2">
      <c r="B49" s="85" t="s">
        <v>88</v>
      </c>
    </row>
    <row r="50" spans="2:2">
      <c r="B50" s="85" t="s">
        <v>89</v>
      </c>
    </row>
    <row r="51" spans="2:2">
      <c r="B51" s="85" t="s">
        <v>90</v>
      </c>
    </row>
    <row r="52" spans="2:2">
      <c r="B52" s="85" t="s">
        <v>91</v>
      </c>
    </row>
    <row r="53" spans="2:2">
      <c r="B53" s="85" t="s">
        <v>92</v>
      </c>
    </row>
    <row r="54" spans="2:2">
      <c r="B54" s="85" t="s">
        <v>93</v>
      </c>
    </row>
    <row r="55" spans="2:2">
      <c r="B55" s="85" t="s">
        <v>94</v>
      </c>
    </row>
    <row r="56" spans="2:2">
      <c r="B56" s="85" t="s">
        <v>135</v>
      </c>
    </row>
  </sheetData>
  <phoneticPr fontId="0" type="noConversion"/>
  <pageMargins left="0.75" right="0.75" top="1" bottom="1" header="0.5" footer="0.5"/>
  <headerFooter alignWithMargins="0"/>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2.xml><?xml version="1.0" encoding="utf-8"?>
<ct:contentTypeSchema xmlns:ct="http://schemas.microsoft.com/office/2006/metadata/contentType" xmlns:ma="http://schemas.microsoft.com/office/2006/metadata/properties/metaAttributes" ct:_="" ma:_="" ma:contentTypeName="Documento" ma:contentTypeID="0x010100D9BB3DA1F9C2894EADE5205ABA8FF4E4" ma:contentTypeVersion="0" ma:contentTypeDescription="Crear nuevo documento." ma:contentTypeScope="" ma:versionID="22a18bbb526be0372cc71e67dc8e7f4a">
  <xsd:schema xmlns:xsd="http://www.w3.org/2001/XMLSchema" xmlns:xs="http://www.w3.org/2001/XMLSchema" xmlns:p="http://schemas.microsoft.com/office/2006/metadata/properties" xmlns:ns2="07f807b7-c375-4529-bc03-4b4431664ebe" targetNamespace="http://schemas.microsoft.com/office/2006/metadata/properties" ma:root="true" ma:fieldsID="4937a91e880ee312fc5c727eb7abe4fd" ns2:_="">
    <xsd:import namespace="07f807b7-c375-4529-bc03-4b4431664ebe"/>
    <xsd:element name="properties">
      <xsd:complexType>
        <xsd:sequence>
          <xsd:element name="documentManagement">
            <xsd:complexType>
              <xsd:all>
                <xsd:element ref="ns2:_dlc_DocId" minOccurs="0"/>
                <xsd:element ref="ns2:_dlc_DocIdUrl" minOccurs="0"/>
                <xsd:element ref="ns2: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7f807b7-c375-4529-bc03-4b4431664ebe" elementFormDefault="qualified">
    <xsd:import namespace="http://schemas.microsoft.com/office/2006/documentManagement/types"/>
    <xsd:import namespace="http://schemas.microsoft.com/office/infopath/2007/PartnerControls"/>
    <xsd:element name="_dlc_DocId" ma:index="8" nillable="true" ma:displayName="Valor de Id. de documento" ma:description="El valor del identificador de documento asignado a este elemento." ma:internalName="_dlc_DocId" ma:readOnly="true">
      <xsd:simpleType>
        <xsd:restriction base="dms:Text"/>
      </xsd:simpleType>
    </xsd:element>
    <xsd:element name="_dlc_DocIdUrl" ma:index="9" nillable="true" ma:displayName="Id. de documento" ma:description="Vínculo permanente a este documento."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Identificador persistente" ma:description="Mantener el identificador al agregar."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BD34FB9D-696D-40A0-9EE9-8A599FF021BE}">
  <ds:schemaRefs>
    <ds:schemaRef ds:uri="http://schemas.microsoft.com/sharepoint/events"/>
  </ds:schemaRefs>
</ds:datastoreItem>
</file>

<file path=customXml/itemProps2.xml><?xml version="1.0" encoding="utf-8"?>
<ds:datastoreItem xmlns:ds="http://schemas.openxmlformats.org/officeDocument/2006/customXml" ds:itemID="{C19D6135-92C8-4D99-B37B-EC7846C968A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7f807b7-c375-4529-bc03-4b4431664eb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F989D622-6FDE-4D6A-B087-96305A982FA6}">
  <ds:schemaRefs>
    <ds:schemaRef ds:uri="http://schemas.microsoft.com/sharepoint/v3/contenttype/forms"/>
  </ds:schemaRefs>
</ds:datastoreItem>
</file>

<file path=customXml/itemProps4.xml><?xml version="1.0" encoding="utf-8"?>
<ds:datastoreItem xmlns:ds="http://schemas.openxmlformats.org/officeDocument/2006/customXml" ds:itemID="{E02D5E1C-B927-4922-807E-48A1434EDFE5}">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5</vt:i4>
      </vt:variant>
      <vt:variant>
        <vt:lpstr>Rangos con nombre</vt:lpstr>
      </vt:variant>
      <vt:variant>
        <vt:i4>2</vt:i4>
      </vt:variant>
    </vt:vector>
  </HeadingPairs>
  <TitlesOfParts>
    <vt:vector size="7" baseType="lpstr">
      <vt:lpstr>Control de  Errores</vt:lpstr>
      <vt:lpstr>Evidencias</vt:lpstr>
      <vt:lpstr>Reporte Errores</vt:lpstr>
      <vt:lpstr>Comentarios</vt:lpstr>
      <vt:lpstr>Tipo Error</vt:lpstr>
      <vt:lpstr>TipoError</vt:lpstr>
      <vt:lpstr>TipoRevision</vt:lpstr>
    </vt:vector>
  </TitlesOfParts>
  <Manager>ING. OSCAR ALBERTO CARRILLO PLATA</Manager>
  <Company>CONSAR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038_RD</dc:title>
  <dc:subject>artefacto de registro de defectos</dc:subject>
  <dc:creator>ING. OSCAR ALBERTO CARRILLO PLATA</dc:creator>
  <dc:description>Control de defectos presentados en la vida del proyecto</dc:description>
  <cp:lastModifiedBy>jose.hernandez@enginecore.com.mx</cp:lastModifiedBy>
  <cp:lastPrinted>2012-07-27T18:09:20Z</cp:lastPrinted>
  <dcterms:created xsi:type="dcterms:W3CDTF">1999-10-22T05:54:42Z</dcterms:created>
  <dcterms:modified xsi:type="dcterms:W3CDTF">2022-03-14T23:28:56Z</dcterms:modified>
  <cp:category>REGISTRO DE DEFECTOS</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dlc_DocIdItemGuid">
    <vt:lpwstr>16c60ab1-66fa-4707-be11-cc474abc4f5c</vt:lpwstr>
  </property>
  <property fmtid="{D5CDD505-2E9C-101B-9397-08002B2CF9AE}" pid="3" name="ContentTypeId">
    <vt:lpwstr>0x010100D9BB3DA1F9C2894EADE5205ABA8FF4E4</vt:lpwstr>
  </property>
</Properties>
</file>