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8" activeTab="4"/>
  </bookViews>
  <sheets>
    <sheet name="x2" sheetId="1" r:id="rId1"/>
    <sheet name="x3" sheetId="2" r:id="rId2"/>
    <sheet name="x4" sheetId="3" r:id="rId3"/>
    <sheet name="x8" sheetId="4" r:id="rId4"/>
    <sheet name="x16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4"/>
  <c r="J106"/>
  <c r="I106"/>
  <c r="H106"/>
  <c r="G106"/>
  <c r="F106"/>
  <c r="E106"/>
  <c r="D106"/>
  <c r="K62"/>
  <c r="J62"/>
  <c r="I62"/>
  <c r="H62"/>
  <c r="G62"/>
  <c r="F62"/>
  <c r="E62"/>
  <c r="D62"/>
  <c r="K28"/>
  <c r="J28"/>
  <c r="I28"/>
  <c r="H28"/>
  <c r="G28"/>
  <c r="F28"/>
  <c r="E28"/>
  <c r="D28"/>
  <c r="O110" i="3"/>
  <c r="N110"/>
  <c r="M110"/>
  <c r="L110"/>
  <c r="K110"/>
  <c r="J110"/>
  <c r="I110"/>
  <c r="H110"/>
  <c r="G110"/>
  <c r="F110"/>
  <c r="E110"/>
  <c r="D110"/>
  <c r="AP97" i="5" l="1"/>
  <c r="AO97"/>
  <c r="AN97"/>
  <c r="AM97"/>
  <c r="AL97"/>
  <c r="AK97"/>
  <c r="AP52"/>
  <c r="AO52"/>
  <c r="AN52"/>
  <c r="AM52"/>
  <c r="AL52"/>
  <c r="AK52"/>
  <c r="AP14"/>
  <c r="AO14"/>
  <c r="AN14"/>
  <c r="AM14"/>
  <c r="AL14"/>
  <c r="AK14"/>
  <c r="AK96"/>
  <c r="AK51"/>
  <c r="AL21"/>
  <c r="AL22"/>
  <c r="AK13"/>
  <c r="I104"/>
  <c r="H104"/>
  <c r="G104"/>
  <c r="F104"/>
  <c r="E104"/>
  <c r="D104"/>
  <c r="AK90"/>
  <c r="B50"/>
  <c r="D53" s="1"/>
  <c r="AK45"/>
  <c r="AK43"/>
  <c r="AK47" s="1"/>
  <c r="D19"/>
  <c r="B16"/>
  <c r="AK7"/>
  <c r="F7"/>
  <c r="B7"/>
  <c r="F6"/>
  <c r="B6"/>
  <c r="AK5"/>
  <c r="AK9" s="1"/>
  <c r="F5"/>
  <c r="B5"/>
  <c r="F4"/>
  <c r="B4"/>
  <c r="F3"/>
  <c r="B3"/>
  <c r="J2"/>
  <c r="AK115" i="4"/>
  <c r="AK96"/>
  <c r="AK70"/>
  <c r="AK51"/>
  <c r="AK32"/>
  <c r="AK13"/>
  <c r="AK90"/>
  <c r="B50"/>
  <c r="D53" s="1"/>
  <c r="AK45"/>
  <c r="AK43"/>
  <c r="AK47" s="1"/>
  <c r="D19"/>
  <c r="B16"/>
  <c r="AK7"/>
  <c r="F7"/>
  <c r="B7"/>
  <c r="F6"/>
  <c r="B6"/>
  <c r="AK5"/>
  <c r="AK9" s="1"/>
  <c r="F5"/>
  <c r="B5"/>
  <c r="F4"/>
  <c r="B4"/>
  <c r="F3"/>
  <c r="B3"/>
  <c r="J2"/>
  <c r="AK90" i="3"/>
  <c r="B50"/>
  <c r="D53" s="1"/>
  <c r="AK45"/>
  <c r="AK43"/>
  <c r="AK47" s="1"/>
  <c r="D19"/>
  <c r="B16"/>
  <c r="AK7"/>
  <c r="F7"/>
  <c r="B7"/>
  <c r="F6"/>
  <c r="B6"/>
  <c r="AK5"/>
  <c r="AK9" s="1"/>
  <c r="F5"/>
  <c r="AK51" s="1"/>
  <c r="B5"/>
  <c r="AK13" s="1"/>
  <c r="F4"/>
  <c r="B4"/>
  <c r="F3"/>
  <c r="B3"/>
  <c r="J2"/>
  <c r="AK115" i="2"/>
  <c r="AK96"/>
  <c r="R113"/>
  <c r="Q113"/>
  <c r="P113"/>
  <c r="O113"/>
  <c r="N113"/>
  <c r="M113"/>
  <c r="L113"/>
  <c r="K113"/>
  <c r="J113"/>
  <c r="I113"/>
  <c r="H113"/>
  <c r="G113"/>
  <c r="F113"/>
  <c r="E113"/>
  <c r="D113"/>
  <c r="AK70"/>
  <c r="AK51"/>
  <c r="R69"/>
  <c r="Q69"/>
  <c r="P69"/>
  <c r="O69"/>
  <c r="N69"/>
  <c r="M69"/>
  <c r="L69"/>
  <c r="K69"/>
  <c r="J69"/>
  <c r="I69"/>
  <c r="H69"/>
  <c r="G69"/>
  <c r="F69"/>
  <c r="E69"/>
  <c r="D69"/>
  <c r="AK32"/>
  <c r="AY20"/>
  <c r="AY21"/>
  <c r="AY22"/>
  <c r="AY14"/>
  <c r="AY9"/>
  <c r="AY10"/>
  <c r="AY11"/>
  <c r="AY12"/>
  <c r="R33"/>
  <c r="AK13"/>
  <c r="E21"/>
  <c r="D20"/>
  <c r="Q35"/>
  <c r="P35"/>
  <c r="O35"/>
  <c r="N35"/>
  <c r="M35"/>
  <c r="L35"/>
  <c r="K35"/>
  <c r="J35"/>
  <c r="I35"/>
  <c r="H35"/>
  <c r="G35"/>
  <c r="F35"/>
  <c r="E35"/>
  <c r="D35"/>
  <c r="AK90"/>
  <c r="B50"/>
  <c r="D53" s="1"/>
  <c r="AK45"/>
  <c r="AK43"/>
  <c r="AK47" s="1"/>
  <c r="D19"/>
  <c r="B16"/>
  <c r="AK7"/>
  <c r="F7"/>
  <c r="B7"/>
  <c r="F6"/>
  <c r="B6"/>
  <c r="AK5"/>
  <c r="AK9" s="1"/>
  <c r="F5"/>
  <c r="B5"/>
  <c r="F4"/>
  <c r="B4"/>
  <c r="F3"/>
  <c r="B3"/>
  <c r="J2"/>
  <c r="Z76" i="1"/>
  <c r="Z42"/>
  <c r="B3"/>
  <c r="D19"/>
  <c r="B16"/>
  <c r="J2"/>
  <c r="B94" i="5" l="1"/>
  <c r="J7"/>
  <c r="J6"/>
  <c r="J5"/>
  <c r="J4"/>
  <c r="J3"/>
  <c r="BG52"/>
  <c r="BF52"/>
  <c r="BE52"/>
  <c r="BD52"/>
  <c r="BC52"/>
  <c r="BB52"/>
  <c r="BA52"/>
  <c r="AZ52"/>
  <c r="AP112"/>
  <c r="AO112"/>
  <c r="AN112"/>
  <c r="AM112"/>
  <c r="AL112"/>
  <c r="AK112"/>
  <c r="AP103"/>
  <c r="AO103"/>
  <c r="AN103"/>
  <c r="AM103"/>
  <c r="AL103"/>
  <c r="AK103"/>
  <c r="AP93"/>
  <c r="AO93"/>
  <c r="AN93"/>
  <c r="AM93"/>
  <c r="AL93"/>
  <c r="AK93"/>
  <c r="AP67"/>
  <c r="AO67"/>
  <c r="AN67"/>
  <c r="AM67"/>
  <c r="AL67"/>
  <c r="AK67"/>
  <c r="AP58"/>
  <c r="AO58"/>
  <c r="AN58"/>
  <c r="AM58"/>
  <c r="AL58"/>
  <c r="AK58"/>
  <c r="AP48"/>
  <c r="AO48"/>
  <c r="AN48"/>
  <c r="AM48"/>
  <c r="AL48"/>
  <c r="AK48"/>
  <c r="AP29"/>
  <c r="AO29"/>
  <c r="AN29"/>
  <c r="AM29"/>
  <c r="AL29"/>
  <c r="AK29"/>
  <c r="AP20"/>
  <c r="AO20"/>
  <c r="AN20"/>
  <c r="AM20"/>
  <c r="AL20"/>
  <c r="AK20"/>
  <c r="AP10"/>
  <c r="AO10"/>
  <c r="AN10"/>
  <c r="AM10"/>
  <c r="AL10"/>
  <c r="AK10"/>
  <c r="E20"/>
  <c r="D20"/>
  <c r="D26" s="1"/>
  <c r="AK49"/>
  <c r="E54"/>
  <c r="D54"/>
  <c r="D60" s="1"/>
  <c r="B94" i="4"/>
  <c r="J7"/>
  <c r="J6"/>
  <c r="J5"/>
  <c r="J4"/>
  <c r="J3"/>
  <c r="AR14"/>
  <c r="AQ14"/>
  <c r="AP14"/>
  <c r="AO14"/>
  <c r="AN14"/>
  <c r="AM14"/>
  <c r="AL14"/>
  <c r="AK14"/>
  <c r="BG52"/>
  <c r="BF52"/>
  <c r="BE52"/>
  <c r="BD52"/>
  <c r="BC52"/>
  <c r="BB52"/>
  <c r="BA52"/>
  <c r="AZ52"/>
  <c r="AR52"/>
  <c r="AQ52"/>
  <c r="AP52"/>
  <c r="AO52"/>
  <c r="AN52"/>
  <c r="AM52"/>
  <c r="AL52"/>
  <c r="AK52"/>
  <c r="AR112"/>
  <c r="AQ112"/>
  <c r="AP112"/>
  <c r="AO112"/>
  <c r="AN112"/>
  <c r="AM112"/>
  <c r="AL112"/>
  <c r="AK112"/>
  <c r="AR103"/>
  <c r="AQ103"/>
  <c r="AP103"/>
  <c r="AO103"/>
  <c r="AN103"/>
  <c r="AM103"/>
  <c r="AL103"/>
  <c r="AK103"/>
  <c r="AR93"/>
  <c r="AQ93"/>
  <c r="AP93"/>
  <c r="AO93"/>
  <c r="AN93"/>
  <c r="AM93"/>
  <c r="AL93"/>
  <c r="AK93"/>
  <c r="AR67"/>
  <c r="AQ67"/>
  <c r="AP67"/>
  <c r="AO67"/>
  <c r="AN67"/>
  <c r="AM67"/>
  <c r="AL67"/>
  <c r="AK67"/>
  <c r="AR58"/>
  <c r="AQ58"/>
  <c r="AP58"/>
  <c r="AO58"/>
  <c r="AN58"/>
  <c r="AM58"/>
  <c r="AL58"/>
  <c r="AK58"/>
  <c r="AR48"/>
  <c r="AQ48"/>
  <c r="AP48"/>
  <c r="AO48"/>
  <c r="AN48"/>
  <c r="AM48"/>
  <c r="AL48"/>
  <c r="AK48"/>
  <c r="AR29"/>
  <c r="AQ29"/>
  <c r="AP29"/>
  <c r="AO29"/>
  <c r="AN29"/>
  <c r="AM29"/>
  <c r="AL29"/>
  <c r="AK29"/>
  <c r="AR20"/>
  <c r="AQ20"/>
  <c r="AP20"/>
  <c r="AO20"/>
  <c r="AN20"/>
  <c r="AM20"/>
  <c r="AL20"/>
  <c r="AK20"/>
  <c r="AR10"/>
  <c r="AQ10"/>
  <c r="AP10"/>
  <c r="AO10"/>
  <c r="AN10"/>
  <c r="AM10"/>
  <c r="AL10"/>
  <c r="AK10"/>
  <c r="E20"/>
  <c r="D20"/>
  <c r="AK49"/>
  <c r="E54"/>
  <c r="D54"/>
  <c r="B94" i="3"/>
  <c r="J7"/>
  <c r="J6"/>
  <c r="J5"/>
  <c r="AK96" s="1"/>
  <c r="J4"/>
  <c r="J3"/>
  <c r="AV14"/>
  <c r="AU14"/>
  <c r="AT14"/>
  <c r="AS14"/>
  <c r="AR14"/>
  <c r="AQ14"/>
  <c r="AP14"/>
  <c r="AO14"/>
  <c r="AN14"/>
  <c r="AM14"/>
  <c r="AL14"/>
  <c r="AK14"/>
  <c r="BG52"/>
  <c r="BF52"/>
  <c r="BE52"/>
  <c r="BD52"/>
  <c r="BC52"/>
  <c r="BB52"/>
  <c r="BA52"/>
  <c r="AZ52"/>
  <c r="AV52"/>
  <c r="AU52"/>
  <c r="AT52"/>
  <c r="AS52"/>
  <c r="AR52"/>
  <c r="AQ52"/>
  <c r="AP52"/>
  <c r="AO52"/>
  <c r="AN52"/>
  <c r="AM52"/>
  <c r="AL52"/>
  <c r="AK52"/>
  <c r="AV112"/>
  <c r="AU112"/>
  <c r="AT112"/>
  <c r="AS112"/>
  <c r="AR112"/>
  <c r="AQ112"/>
  <c r="AP112"/>
  <c r="AO112"/>
  <c r="AN112"/>
  <c r="AM112"/>
  <c r="AL112"/>
  <c r="AK112"/>
  <c r="AV103"/>
  <c r="AU103"/>
  <c r="AT103"/>
  <c r="AS103"/>
  <c r="AR103"/>
  <c r="AQ103"/>
  <c r="AP103"/>
  <c r="AO103"/>
  <c r="AN103"/>
  <c r="AM103"/>
  <c r="AL103"/>
  <c r="AK103"/>
  <c r="AV93"/>
  <c r="AU93"/>
  <c r="AT93"/>
  <c r="AS93"/>
  <c r="AR93"/>
  <c r="AQ93"/>
  <c r="AP93"/>
  <c r="AO93"/>
  <c r="AN93"/>
  <c r="AM93"/>
  <c r="AL93"/>
  <c r="AK93"/>
  <c r="AV67"/>
  <c r="AU67"/>
  <c r="AT67"/>
  <c r="AS67"/>
  <c r="AR67"/>
  <c r="AQ67"/>
  <c r="AP67"/>
  <c r="AO67"/>
  <c r="AN67"/>
  <c r="AM67"/>
  <c r="AL67"/>
  <c r="AK67"/>
  <c r="AV58"/>
  <c r="AU58"/>
  <c r="AT58"/>
  <c r="AS58"/>
  <c r="AR58"/>
  <c r="AQ58"/>
  <c r="AP58"/>
  <c r="AO58"/>
  <c r="AN58"/>
  <c r="AM58"/>
  <c r="AL58"/>
  <c r="AK58"/>
  <c r="AV48"/>
  <c r="AU48"/>
  <c r="AT48"/>
  <c r="AS48"/>
  <c r="AR48"/>
  <c r="AQ48"/>
  <c r="AP48"/>
  <c r="AO48"/>
  <c r="AN48"/>
  <c r="AM48"/>
  <c r="AL48"/>
  <c r="AK48"/>
  <c r="AV29"/>
  <c r="AU29"/>
  <c r="AT29"/>
  <c r="AS29"/>
  <c r="AR29"/>
  <c r="AQ29"/>
  <c r="AP29"/>
  <c r="AO29"/>
  <c r="AN29"/>
  <c r="AM29"/>
  <c r="AL29"/>
  <c r="AK29"/>
  <c r="AV20"/>
  <c r="AU20"/>
  <c r="AT20"/>
  <c r="AS20"/>
  <c r="AR20"/>
  <c r="AQ20"/>
  <c r="AP20"/>
  <c r="AO20"/>
  <c r="AN20"/>
  <c r="AM20"/>
  <c r="AL20"/>
  <c r="AK20"/>
  <c r="AV10"/>
  <c r="AU10"/>
  <c r="AT10"/>
  <c r="AS10"/>
  <c r="AR10"/>
  <c r="AQ10"/>
  <c r="AP10"/>
  <c r="AO10"/>
  <c r="AN10"/>
  <c r="AM10"/>
  <c r="AL10"/>
  <c r="AK10"/>
  <c r="E20"/>
  <c r="D20"/>
  <c r="D32" s="1"/>
  <c r="AK49"/>
  <c r="E54"/>
  <c r="D54"/>
  <c r="D66" s="1"/>
  <c r="B94" i="2"/>
  <c r="J7"/>
  <c r="J6"/>
  <c r="J5"/>
  <c r="J4"/>
  <c r="J3"/>
  <c r="AX14"/>
  <c r="AW14"/>
  <c r="AV14"/>
  <c r="AU14"/>
  <c r="AT14"/>
  <c r="AS14"/>
  <c r="AR14"/>
  <c r="AQ14"/>
  <c r="AP14"/>
  <c r="AO14"/>
  <c r="AN14"/>
  <c r="AM14"/>
  <c r="AL14"/>
  <c r="AK14"/>
  <c r="AK21" s="1"/>
  <c r="AK22" s="1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Y112"/>
  <c r="AX112"/>
  <c r="AW112"/>
  <c r="AV112"/>
  <c r="AU112"/>
  <c r="AT112"/>
  <c r="AS112"/>
  <c r="AR112"/>
  <c r="AQ112"/>
  <c r="AP112"/>
  <c r="AO112"/>
  <c r="AN112"/>
  <c r="AM112"/>
  <c r="AL112"/>
  <c r="AK112"/>
  <c r="AY103"/>
  <c r="AX103"/>
  <c r="AW103"/>
  <c r="AV103"/>
  <c r="AU103"/>
  <c r="AT103"/>
  <c r="AS103"/>
  <c r="AR103"/>
  <c r="AQ103"/>
  <c r="AP103"/>
  <c r="AO103"/>
  <c r="AN103"/>
  <c r="AM103"/>
  <c r="AL103"/>
  <c r="AK103"/>
  <c r="AY93"/>
  <c r="AX93"/>
  <c r="AW93"/>
  <c r="AV93"/>
  <c r="AU93"/>
  <c r="AT93"/>
  <c r="AS93"/>
  <c r="AR93"/>
  <c r="AQ93"/>
  <c r="AP93"/>
  <c r="AO93"/>
  <c r="AN93"/>
  <c r="AM93"/>
  <c r="AL93"/>
  <c r="AK93"/>
  <c r="AY67"/>
  <c r="AX67"/>
  <c r="AW67"/>
  <c r="AV67"/>
  <c r="AU67"/>
  <c r="AT67"/>
  <c r="AS67"/>
  <c r="AR67"/>
  <c r="AQ67"/>
  <c r="AP67"/>
  <c r="AO67"/>
  <c r="AN67"/>
  <c r="AM67"/>
  <c r="AL67"/>
  <c r="AK67"/>
  <c r="AY58"/>
  <c r="AX58"/>
  <c r="AW58"/>
  <c r="AV58"/>
  <c r="AU58"/>
  <c r="AT58"/>
  <c r="AS58"/>
  <c r="AR58"/>
  <c r="AQ58"/>
  <c r="AP58"/>
  <c r="AO58"/>
  <c r="AN58"/>
  <c r="AM58"/>
  <c r="AL58"/>
  <c r="AK58"/>
  <c r="AY48"/>
  <c r="AX48"/>
  <c r="AW48"/>
  <c r="AV48"/>
  <c r="AU48"/>
  <c r="AT48"/>
  <c r="AS48"/>
  <c r="AR48"/>
  <c r="AQ48"/>
  <c r="AP48"/>
  <c r="AO48"/>
  <c r="AN48"/>
  <c r="AM48"/>
  <c r="AL48"/>
  <c r="AK48"/>
  <c r="AY29"/>
  <c r="AX29"/>
  <c r="AW29"/>
  <c r="AV29"/>
  <c r="AU29"/>
  <c r="AT29"/>
  <c r="AS29"/>
  <c r="AR29"/>
  <c r="AQ29"/>
  <c r="AP29"/>
  <c r="AO29"/>
  <c r="AN29"/>
  <c r="AM29"/>
  <c r="AL29"/>
  <c r="AK29"/>
  <c r="AX20"/>
  <c r="AW20"/>
  <c r="AV20"/>
  <c r="AU20"/>
  <c r="AT20"/>
  <c r="AS20"/>
  <c r="AR20"/>
  <c r="AQ20"/>
  <c r="AP20"/>
  <c r="AO20"/>
  <c r="AN20"/>
  <c r="AM20"/>
  <c r="AL20"/>
  <c r="AK20"/>
  <c r="AX10"/>
  <c r="AW10"/>
  <c r="AV10"/>
  <c r="AU10"/>
  <c r="AT10"/>
  <c r="AS10"/>
  <c r="AR10"/>
  <c r="AQ10"/>
  <c r="AP10"/>
  <c r="AO10"/>
  <c r="AN10"/>
  <c r="AM10"/>
  <c r="AL10"/>
  <c r="AK10"/>
  <c r="E20"/>
  <c r="AK49"/>
  <c r="E54"/>
  <c r="D54"/>
  <c r="E20" i="1"/>
  <c r="D20"/>
  <c r="D42" s="1"/>
  <c r="AK90"/>
  <c r="B94"/>
  <c r="D97" s="1"/>
  <c r="F55" i="5" l="1"/>
  <c r="E55"/>
  <c r="E60" s="1"/>
  <c r="AL47"/>
  <c r="AK50"/>
  <c r="F21"/>
  <c r="E21"/>
  <c r="E26" s="1"/>
  <c r="AK11"/>
  <c r="AK68"/>
  <c r="AK59"/>
  <c r="AK60" s="1"/>
  <c r="AL68"/>
  <c r="AL59"/>
  <c r="AL60" s="1"/>
  <c r="AM68"/>
  <c r="AM59"/>
  <c r="AM60" s="1"/>
  <c r="AN68"/>
  <c r="AN59"/>
  <c r="AN60" s="1"/>
  <c r="AO68"/>
  <c r="AO59"/>
  <c r="AO60" s="1"/>
  <c r="AP68"/>
  <c r="AP59"/>
  <c r="AP60" s="1"/>
  <c r="AK30"/>
  <c r="AK21"/>
  <c r="AK22" s="1"/>
  <c r="AL30"/>
  <c r="AM30"/>
  <c r="AM21"/>
  <c r="AM22" s="1"/>
  <c r="AN30"/>
  <c r="AN21"/>
  <c r="AN22" s="1"/>
  <c r="AO30"/>
  <c r="AO21"/>
  <c r="AO22" s="1"/>
  <c r="AP30"/>
  <c r="AP21"/>
  <c r="AP22" s="1"/>
  <c r="D97"/>
  <c r="AK88"/>
  <c r="AK92" s="1"/>
  <c r="F55" i="4"/>
  <c r="E55"/>
  <c r="AL47"/>
  <c r="AK50"/>
  <c r="F21"/>
  <c r="E21"/>
  <c r="AK11"/>
  <c r="AK68"/>
  <c r="AK59"/>
  <c r="AK60" s="1"/>
  <c r="AL68"/>
  <c r="AL59"/>
  <c r="AL60" s="1"/>
  <c r="AM68"/>
  <c r="AM59"/>
  <c r="AM60" s="1"/>
  <c r="AN68"/>
  <c r="AN59"/>
  <c r="AN60" s="1"/>
  <c r="AO68"/>
  <c r="AO59"/>
  <c r="AO60" s="1"/>
  <c r="AP68"/>
  <c r="AP59"/>
  <c r="AP60" s="1"/>
  <c r="AQ68"/>
  <c r="AQ59"/>
  <c r="AQ60" s="1"/>
  <c r="AR68"/>
  <c r="AR59"/>
  <c r="AR60" s="1"/>
  <c r="AK30"/>
  <c r="AK21"/>
  <c r="AK22" s="1"/>
  <c r="AL30"/>
  <c r="AL21"/>
  <c r="AL22" s="1"/>
  <c r="AM30"/>
  <c r="AM21"/>
  <c r="AM22" s="1"/>
  <c r="AN30"/>
  <c r="AN21"/>
  <c r="AN22" s="1"/>
  <c r="AO30"/>
  <c r="AO21"/>
  <c r="AO22" s="1"/>
  <c r="AP30"/>
  <c r="AP21"/>
  <c r="AP22" s="1"/>
  <c r="AQ30"/>
  <c r="AQ21"/>
  <c r="AQ22" s="1"/>
  <c r="AR30"/>
  <c r="AR21"/>
  <c r="AR22" s="1"/>
  <c r="AR97"/>
  <c r="AQ97"/>
  <c r="AP97"/>
  <c r="AO97"/>
  <c r="AN97"/>
  <c r="AM97"/>
  <c r="AL97"/>
  <c r="AK97"/>
  <c r="D97"/>
  <c r="AK88"/>
  <c r="AK92" s="1"/>
  <c r="F55" i="3"/>
  <c r="E55"/>
  <c r="E66" s="1"/>
  <c r="AL47"/>
  <c r="AK50"/>
  <c r="F21"/>
  <c r="E21"/>
  <c r="E32" s="1"/>
  <c r="AK11"/>
  <c r="AK68"/>
  <c r="AK59"/>
  <c r="AK60" s="1"/>
  <c r="AL68"/>
  <c r="AL59"/>
  <c r="AL60" s="1"/>
  <c r="AM68"/>
  <c r="AM59"/>
  <c r="AM60" s="1"/>
  <c r="AN68"/>
  <c r="AN59"/>
  <c r="AN60" s="1"/>
  <c r="AO68"/>
  <c r="AO59"/>
  <c r="AO60" s="1"/>
  <c r="AP68"/>
  <c r="AP59"/>
  <c r="AP60" s="1"/>
  <c r="AQ68"/>
  <c r="AQ59"/>
  <c r="AQ60" s="1"/>
  <c r="AR68"/>
  <c r="AR59"/>
  <c r="AR60" s="1"/>
  <c r="AS68"/>
  <c r="AS59"/>
  <c r="AS60" s="1"/>
  <c r="AT68"/>
  <c r="AT59"/>
  <c r="AT60" s="1"/>
  <c r="AU68"/>
  <c r="AU59"/>
  <c r="AU60" s="1"/>
  <c r="AV68"/>
  <c r="AV59"/>
  <c r="AV60" s="1"/>
  <c r="AK30"/>
  <c r="AK21"/>
  <c r="AK22" s="1"/>
  <c r="AL30"/>
  <c r="AL21"/>
  <c r="AL22" s="1"/>
  <c r="AM30"/>
  <c r="AM21"/>
  <c r="AM22" s="1"/>
  <c r="AN30"/>
  <c r="AN21"/>
  <c r="AN22" s="1"/>
  <c r="AO30"/>
  <c r="AO21"/>
  <c r="AO22" s="1"/>
  <c r="AP30"/>
  <c r="AP21"/>
  <c r="AP22" s="1"/>
  <c r="AQ30"/>
  <c r="AQ21"/>
  <c r="AQ22" s="1"/>
  <c r="AR30"/>
  <c r="AR21"/>
  <c r="AR22" s="1"/>
  <c r="AS30"/>
  <c r="AS21"/>
  <c r="AS22" s="1"/>
  <c r="AT30"/>
  <c r="AT21"/>
  <c r="AT22" s="1"/>
  <c r="AU30"/>
  <c r="AU21"/>
  <c r="AU22" s="1"/>
  <c r="AV30"/>
  <c r="AV21"/>
  <c r="AV22" s="1"/>
  <c r="AV97"/>
  <c r="AU97"/>
  <c r="AT97"/>
  <c r="AS97"/>
  <c r="AR97"/>
  <c r="AQ97"/>
  <c r="AP97"/>
  <c r="AO97"/>
  <c r="AN97"/>
  <c r="AM97"/>
  <c r="AL97"/>
  <c r="AK97"/>
  <c r="D97"/>
  <c r="AK88"/>
  <c r="AK92" s="1"/>
  <c r="F55" i="2"/>
  <c r="E55"/>
  <c r="AL47"/>
  <c r="AK50"/>
  <c r="F21"/>
  <c r="AK11"/>
  <c r="AK68"/>
  <c r="AK59"/>
  <c r="AK60" s="1"/>
  <c r="AL68"/>
  <c r="AL59"/>
  <c r="AL60" s="1"/>
  <c r="AM68"/>
  <c r="AM59"/>
  <c r="AM60" s="1"/>
  <c r="AN68"/>
  <c r="AN59"/>
  <c r="AN60" s="1"/>
  <c r="AO68"/>
  <c r="AO59"/>
  <c r="AO60" s="1"/>
  <c r="AP68"/>
  <c r="AP59"/>
  <c r="AP60" s="1"/>
  <c r="AQ68"/>
  <c r="AQ59"/>
  <c r="AQ60" s="1"/>
  <c r="AR68"/>
  <c r="AR59"/>
  <c r="AR60" s="1"/>
  <c r="AS68"/>
  <c r="AS59"/>
  <c r="AS60" s="1"/>
  <c r="AT68"/>
  <c r="AT59"/>
  <c r="AT60" s="1"/>
  <c r="AU68"/>
  <c r="AU59"/>
  <c r="AU60" s="1"/>
  <c r="AV68"/>
  <c r="AV59"/>
  <c r="AV60" s="1"/>
  <c r="AW68"/>
  <c r="AW59"/>
  <c r="AW60" s="1"/>
  <c r="AX68"/>
  <c r="AX59"/>
  <c r="AX60" s="1"/>
  <c r="AY68"/>
  <c r="AY59"/>
  <c r="AY60" s="1"/>
  <c r="AK30"/>
  <c r="AL30"/>
  <c r="AL21"/>
  <c r="AL22" s="1"/>
  <c r="AM30"/>
  <c r="AM21"/>
  <c r="AM22" s="1"/>
  <c r="AN30"/>
  <c r="AN21"/>
  <c r="AN22" s="1"/>
  <c r="AO30"/>
  <c r="AO21"/>
  <c r="AO22" s="1"/>
  <c r="AP30"/>
  <c r="AP21"/>
  <c r="AP22" s="1"/>
  <c r="AQ30"/>
  <c r="AQ21"/>
  <c r="AQ22" s="1"/>
  <c r="AR30"/>
  <c r="AR21"/>
  <c r="AR22" s="1"/>
  <c r="AS30"/>
  <c r="AS21"/>
  <c r="AS22" s="1"/>
  <c r="AT30"/>
  <c r="AT21"/>
  <c r="AT22" s="1"/>
  <c r="AU30"/>
  <c r="AU21"/>
  <c r="AU22" s="1"/>
  <c r="AV30"/>
  <c r="AV21"/>
  <c r="AV22" s="1"/>
  <c r="AW30"/>
  <c r="AW21"/>
  <c r="AW22" s="1"/>
  <c r="AX30"/>
  <c r="AX21"/>
  <c r="AX22" s="1"/>
  <c r="AY30"/>
  <c r="AY97"/>
  <c r="AX97"/>
  <c r="AW97"/>
  <c r="AV97"/>
  <c r="AU97"/>
  <c r="AT97"/>
  <c r="AS97"/>
  <c r="AR97"/>
  <c r="AQ97"/>
  <c r="AP97"/>
  <c r="AO97"/>
  <c r="AN97"/>
  <c r="AM97"/>
  <c r="AL97"/>
  <c r="AK97"/>
  <c r="D97"/>
  <c r="AK88"/>
  <c r="AK92" s="1"/>
  <c r="E98" i="1"/>
  <c r="D98"/>
  <c r="D122" s="1"/>
  <c r="F99"/>
  <c r="E99"/>
  <c r="E122" s="1"/>
  <c r="F21"/>
  <c r="E21"/>
  <c r="E42" s="1"/>
  <c r="AK88"/>
  <c r="AK92" s="1"/>
  <c r="AK45"/>
  <c r="B50"/>
  <c r="D53" s="1"/>
  <c r="AK5"/>
  <c r="AK9" s="1"/>
  <c r="AK7"/>
  <c r="AK94" i="5" l="1"/>
  <c r="E98"/>
  <c r="D98"/>
  <c r="AK113"/>
  <c r="AK104"/>
  <c r="AK105" s="1"/>
  <c r="AL113"/>
  <c r="AL104"/>
  <c r="AL105" s="1"/>
  <c r="AM113"/>
  <c r="AM104"/>
  <c r="AM105" s="1"/>
  <c r="AN113"/>
  <c r="AN104"/>
  <c r="AN105" s="1"/>
  <c r="AO113"/>
  <c r="AO104"/>
  <c r="AO105" s="1"/>
  <c r="AP113"/>
  <c r="AP104"/>
  <c r="AP105" s="1"/>
  <c r="AK23"/>
  <c r="AK31"/>
  <c r="AL31" s="1"/>
  <c r="AM31" s="1"/>
  <c r="AN31" s="1"/>
  <c r="AO31" s="1"/>
  <c r="AK32" s="1"/>
  <c r="AK61"/>
  <c r="AK69"/>
  <c r="AL69" s="1"/>
  <c r="AM69" s="1"/>
  <c r="AN69" s="1"/>
  <c r="AO69" s="1"/>
  <c r="AK70" s="1"/>
  <c r="AL9"/>
  <c r="AK12"/>
  <c r="G22"/>
  <c r="F22"/>
  <c r="F26" s="1"/>
  <c r="AL49"/>
  <c r="G56"/>
  <c r="F56"/>
  <c r="F60" s="1"/>
  <c r="AK94" i="4"/>
  <c r="E98"/>
  <c r="D98"/>
  <c r="AK113"/>
  <c r="AK104"/>
  <c r="AK105" s="1"/>
  <c r="AL113"/>
  <c r="AL104"/>
  <c r="AL105" s="1"/>
  <c r="AM113"/>
  <c r="AM104"/>
  <c r="AM105" s="1"/>
  <c r="AN113"/>
  <c r="AN104"/>
  <c r="AN105" s="1"/>
  <c r="AO113"/>
  <c r="AO104"/>
  <c r="AO105" s="1"/>
  <c r="AP113"/>
  <c r="AP104"/>
  <c r="AP105" s="1"/>
  <c r="AQ113"/>
  <c r="AQ104"/>
  <c r="AQ105" s="1"/>
  <c r="AR113"/>
  <c r="AR104"/>
  <c r="AR105" s="1"/>
  <c r="AK23"/>
  <c r="AK31"/>
  <c r="AL31" s="1"/>
  <c r="AM31" s="1"/>
  <c r="AN31" s="1"/>
  <c r="AO31" s="1"/>
  <c r="AP31" s="1"/>
  <c r="AQ31" s="1"/>
  <c r="AK61"/>
  <c r="AK69"/>
  <c r="AL69" s="1"/>
  <c r="AM69" s="1"/>
  <c r="AN69" s="1"/>
  <c r="AO69" s="1"/>
  <c r="AP69" s="1"/>
  <c r="AQ69" s="1"/>
  <c r="AL9"/>
  <c r="AK12"/>
  <c r="G22"/>
  <c r="F22"/>
  <c r="AL49"/>
  <c r="G56"/>
  <c r="F56"/>
  <c r="AK94" i="3"/>
  <c r="E98"/>
  <c r="D98"/>
  <c r="AK113"/>
  <c r="AK104"/>
  <c r="AK105" s="1"/>
  <c r="AL113"/>
  <c r="AL104"/>
  <c r="AL105" s="1"/>
  <c r="AM113"/>
  <c r="AM104"/>
  <c r="AM105" s="1"/>
  <c r="AN113"/>
  <c r="AN104"/>
  <c r="AN105" s="1"/>
  <c r="AO113"/>
  <c r="AO104"/>
  <c r="AO105" s="1"/>
  <c r="AP113"/>
  <c r="AP104"/>
  <c r="AP105" s="1"/>
  <c r="AQ113"/>
  <c r="AQ104"/>
  <c r="AQ105" s="1"/>
  <c r="AR113"/>
  <c r="AR104"/>
  <c r="AR105" s="1"/>
  <c r="AS113"/>
  <c r="AS104"/>
  <c r="AS105" s="1"/>
  <c r="AT113"/>
  <c r="AT104"/>
  <c r="AT105" s="1"/>
  <c r="AU113"/>
  <c r="AU104"/>
  <c r="AU105" s="1"/>
  <c r="AV113"/>
  <c r="AV104"/>
  <c r="AV105" s="1"/>
  <c r="AK23"/>
  <c r="AK31"/>
  <c r="AL31" s="1"/>
  <c r="AM31" s="1"/>
  <c r="AN31" s="1"/>
  <c r="AO31" s="1"/>
  <c r="AP31" s="1"/>
  <c r="AQ31" s="1"/>
  <c r="AR31" s="1"/>
  <c r="AS31" s="1"/>
  <c r="AT31" s="1"/>
  <c r="AU31" s="1"/>
  <c r="AK61"/>
  <c r="AK69"/>
  <c r="AL69" s="1"/>
  <c r="AM69" s="1"/>
  <c r="AN69" s="1"/>
  <c r="AO69" s="1"/>
  <c r="AP69" s="1"/>
  <c r="AQ69" s="1"/>
  <c r="AR69" s="1"/>
  <c r="AS69" s="1"/>
  <c r="AT69" s="1"/>
  <c r="AU69" s="1"/>
  <c r="AK70" s="1"/>
  <c r="AL9"/>
  <c r="AK12"/>
  <c r="G22"/>
  <c r="F22"/>
  <c r="F32" s="1"/>
  <c r="AL49"/>
  <c r="G56"/>
  <c r="F56"/>
  <c r="F66" s="1"/>
  <c r="AK94" i="2"/>
  <c r="E98"/>
  <c r="D98"/>
  <c r="AK113"/>
  <c r="AK104"/>
  <c r="AK105" s="1"/>
  <c r="AL113"/>
  <c r="AL104"/>
  <c r="AL105" s="1"/>
  <c r="AM113"/>
  <c r="AM104"/>
  <c r="AM105" s="1"/>
  <c r="AN113"/>
  <c r="AN104"/>
  <c r="AN105" s="1"/>
  <c r="AO113"/>
  <c r="AO104"/>
  <c r="AO105" s="1"/>
  <c r="AP113"/>
  <c r="AP104"/>
  <c r="AP105" s="1"/>
  <c r="AQ113"/>
  <c r="AQ104"/>
  <c r="AQ105" s="1"/>
  <c r="AR113"/>
  <c r="AR104"/>
  <c r="AR105" s="1"/>
  <c r="AS113"/>
  <c r="AS104"/>
  <c r="AS105" s="1"/>
  <c r="AT113"/>
  <c r="AT104"/>
  <c r="AT105" s="1"/>
  <c r="AU113"/>
  <c r="AU104"/>
  <c r="AU105" s="1"/>
  <c r="AV113"/>
  <c r="AV104"/>
  <c r="AV105" s="1"/>
  <c r="AW113"/>
  <c r="AW104"/>
  <c r="AW105" s="1"/>
  <c r="AX113"/>
  <c r="AX104"/>
  <c r="AX105" s="1"/>
  <c r="AY113"/>
  <c r="AY104"/>
  <c r="AY105" s="1"/>
  <c r="AK23"/>
  <c r="AK3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K61"/>
  <c r="AK69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L9"/>
  <c r="AK12"/>
  <c r="G22"/>
  <c r="F22"/>
  <c r="AL49"/>
  <c r="G56"/>
  <c r="F56"/>
  <c r="BG112" i="1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AK94"/>
  <c r="AL92" s="1"/>
  <c r="AK95"/>
  <c r="BF10"/>
  <c r="BF29"/>
  <c r="BG29"/>
  <c r="BG20"/>
  <c r="BG10"/>
  <c r="BF20"/>
  <c r="E54"/>
  <c r="D54"/>
  <c r="D76" s="1"/>
  <c r="G100"/>
  <c r="F100"/>
  <c r="F122" s="1"/>
  <c r="F22"/>
  <c r="F42" s="1"/>
  <c r="G22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H112"/>
  <c r="BH103"/>
  <c r="BH93"/>
  <c r="AN10"/>
  <c r="AT10"/>
  <c r="AU10"/>
  <c r="AV10"/>
  <c r="AW10"/>
  <c r="AX10"/>
  <c r="AY10"/>
  <c r="AK43"/>
  <c r="AK47" s="1"/>
  <c r="AS10"/>
  <c r="AQ10"/>
  <c r="AP10"/>
  <c r="AO10"/>
  <c r="AK10"/>
  <c r="BE10"/>
  <c r="BD10"/>
  <c r="AR10"/>
  <c r="BC10"/>
  <c r="AM10"/>
  <c r="BB10"/>
  <c r="AL10"/>
  <c r="BA10"/>
  <c r="AZ10"/>
  <c r="J7"/>
  <c r="J6"/>
  <c r="J5"/>
  <c r="J4"/>
  <c r="J3"/>
  <c r="AK96" s="1"/>
  <c r="F7"/>
  <c r="F6"/>
  <c r="F5"/>
  <c r="F3"/>
  <c r="AK51" s="1"/>
  <c r="F4"/>
  <c r="B7"/>
  <c r="B6"/>
  <c r="B5"/>
  <c r="B4"/>
  <c r="AK13"/>
  <c r="H57" i="5" l="1"/>
  <c r="G57"/>
  <c r="G60" s="1"/>
  <c r="AM47"/>
  <c r="AL50"/>
  <c r="H23"/>
  <c r="G23"/>
  <c r="G26" s="1"/>
  <c r="AL11"/>
  <c r="AK106"/>
  <c r="AK114"/>
  <c r="AL114" s="1"/>
  <c r="AM114" s="1"/>
  <c r="AN114" s="1"/>
  <c r="AO114" s="1"/>
  <c r="AK115" s="1"/>
  <c r="F99"/>
  <c r="E99"/>
  <c r="AL92"/>
  <c r="AK95"/>
  <c r="H57" i="4"/>
  <c r="G57"/>
  <c r="AM47"/>
  <c r="AL50"/>
  <c r="H23"/>
  <c r="G23"/>
  <c r="AL11"/>
  <c r="AK106"/>
  <c r="AK114"/>
  <c r="AL114" s="1"/>
  <c r="AM114" s="1"/>
  <c r="AN114" s="1"/>
  <c r="AO114" s="1"/>
  <c r="AP114" s="1"/>
  <c r="AQ114" s="1"/>
  <c r="F99"/>
  <c r="E99"/>
  <c r="AL92"/>
  <c r="AK95"/>
  <c r="AV31" i="3"/>
  <c r="AK32"/>
  <c r="H57"/>
  <c r="G57"/>
  <c r="G66" s="1"/>
  <c r="AM47"/>
  <c r="AL50"/>
  <c r="H23"/>
  <c r="G23"/>
  <c r="G32" s="1"/>
  <c r="AL11"/>
  <c r="AK106"/>
  <c r="AK114"/>
  <c r="AL114" s="1"/>
  <c r="AM114" s="1"/>
  <c r="AN114" s="1"/>
  <c r="AO114" s="1"/>
  <c r="AP114" s="1"/>
  <c r="AQ114" s="1"/>
  <c r="AR114" s="1"/>
  <c r="AS114" s="1"/>
  <c r="AT114" s="1"/>
  <c r="AU114" s="1"/>
  <c r="AK115" s="1"/>
  <c r="F99"/>
  <c r="E99"/>
  <c r="AL92"/>
  <c r="AK95"/>
  <c r="H57" i="2"/>
  <c r="G57"/>
  <c r="AM47"/>
  <c r="AL50"/>
  <c r="H23"/>
  <c r="G23"/>
  <c r="AL11"/>
  <c r="AK106"/>
  <c r="AK114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F99"/>
  <c r="E99"/>
  <c r="AL92"/>
  <c r="AK95"/>
  <c r="BG97" i="1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BH97"/>
  <c r="BH104" s="1"/>
  <c r="BH105" s="1"/>
  <c r="BG52"/>
  <c r="BG68" s="1"/>
  <c r="BF52"/>
  <c r="BF68" s="1"/>
  <c r="BE52"/>
  <c r="BE68" s="1"/>
  <c r="BD52"/>
  <c r="BD68" s="1"/>
  <c r="BC52"/>
  <c r="BC68" s="1"/>
  <c r="BB52"/>
  <c r="BB68" s="1"/>
  <c r="BA52"/>
  <c r="BA68" s="1"/>
  <c r="AZ52"/>
  <c r="AZ68" s="1"/>
  <c r="AY52"/>
  <c r="AY68" s="1"/>
  <c r="AX52"/>
  <c r="AX68" s="1"/>
  <c r="AW52"/>
  <c r="AW68" s="1"/>
  <c r="AV52"/>
  <c r="AV68" s="1"/>
  <c r="AU52"/>
  <c r="AU68" s="1"/>
  <c r="AT52"/>
  <c r="AT68" s="1"/>
  <c r="AS52"/>
  <c r="AS68" s="1"/>
  <c r="AR52"/>
  <c r="AR68" s="1"/>
  <c r="AQ52"/>
  <c r="AQ68" s="1"/>
  <c r="AP52"/>
  <c r="AP68" s="1"/>
  <c r="AO52"/>
  <c r="AO68" s="1"/>
  <c r="AN52"/>
  <c r="AN68" s="1"/>
  <c r="AM52"/>
  <c r="AM68" s="1"/>
  <c r="AL52"/>
  <c r="AL68" s="1"/>
  <c r="AK52"/>
  <c r="AK68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AK70" s="1"/>
  <c r="AK49"/>
  <c r="AL47" s="1"/>
  <c r="AK50"/>
  <c r="AL94"/>
  <c r="AM92" s="1"/>
  <c r="AL95"/>
  <c r="BF14"/>
  <c r="BG14"/>
  <c r="BE14"/>
  <c r="F55"/>
  <c r="E55"/>
  <c r="E76" s="1"/>
  <c r="H101"/>
  <c r="G101"/>
  <c r="G122" s="1"/>
  <c r="AK11"/>
  <c r="AL9" s="1"/>
  <c r="AK12"/>
  <c r="G23"/>
  <c r="G42" s="1"/>
  <c r="H23"/>
  <c r="BD14"/>
  <c r="BD30" s="1"/>
  <c r="BC14"/>
  <c r="BC30" s="1"/>
  <c r="BB14"/>
  <c r="BB30" s="1"/>
  <c r="BA14"/>
  <c r="BA30" s="1"/>
  <c r="AZ14"/>
  <c r="AZ30" s="1"/>
  <c r="AY14"/>
  <c r="AY30" s="1"/>
  <c r="AX14"/>
  <c r="AX30" s="1"/>
  <c r="AW14"/>
  <c r="AW30" s="1"/>
  <c r="AV14"/>
  <c r="AV30" s="1"/>
  <c r="AU14"/>
  <c r="AU30" s="1"/>
  <c r="AT14"/>
  <c r="AT30" s="1"/>
  <c r="AS14"/>
  <c r="AS30" s="1"/>
  <c r="AR14"/>
  <c r="AR30" s="1"/>
  <c r="AQ14"/>
  <c r="AQ30" s="1"/>
  <c r="AP14"/>
  <c r="AP30" s="1"/>
  <c r="AO14"/>
  <c r="AO30" s="1"/>
  <c r="AN14"/>
  <c r="AN30" s="1"/>
  <c r="AM14"/>
  <c r="AM30" s="1"/>
  <c r="AL14"/>
  <c r="AL30" s="1"/>
  <c r="AK14"/>
  <c r="AK30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AL11"/>
  <c r="AM9" s="1"/>
  <c r="AL94" i="5" l="1"/>
  <c r="G100"/>
  <c r="F100"/>
  <c r="AM9"/>
  <c r="AL12"/>
  <c r="I24"/>
  <c r="H24"/>
  <c r="H26" s="1"/>
  <c r="AM49"/>
  <c r="I58"/>
  <c r="H58"/>
  <c r="H60" s="1"/>
  <c r="AL94" i="4"/>
  <c r="G100"/>
  <c r="F100"/>
  <c r="AM9"/>
  <c r="AL12"/>
  <c r="I24"/>
  <c r="H24"/>
  <c r="AM49"/>
  <c r="I58"/>
  <c r="H58"/>
  <c r="AL94" i="3"/>
  <c r="G100"/>
  <c r="F100"/>
  <c r="AM9"/>
  <c r="AL12"/>
  <c r="I24"/>
  <c r="H24"/>
  <c r="H32" s="1"/>
  <c r="AM49"/>
  <c r="I58"/>
  <c r="H58"/>
  <c r="H66" s="1"/>
  <c r="AL94" i="2"/>
  <c r="G100"/>
  <c r="F100"/>
  <c r="AM9"/>
  <c r="AL12"/>
  <c r="I24"/>
  <c r="H24"/>
  <c r="AM49"/>
  <c r="I58"/>
  <c r="H58"/>
  <c r="AK104" i="1"/>
  <c r="AK105" s="1"/>
  <c r="AK113"/>
  <c r="AL104"/>
  <c r="AL105" s="1"/>
  <c r="AL113"/>
  <c r="AM104"/>
  <c r="AM105" s="1"/>
  <c r="AM113"/>
  <c r="AN104"/>
  <c r="AN105" s="1"/>
  <c r="AN113"/>
  <c r="AO104"/>
  <c r="AO105" s="1"/>
  <c r="AO113"/>
  <c r="AP104"/>
  <c r="AP105" s="1"/>
  <c r="AP113"/>
  <c r="AQ104"/>
  <c r="AQ105" s="1"/>
  <c r="AQ113"/>
  <c r="AR104"/>
  <c r="AR105" s="1"/>
  <c r="AR113"/>
  <c r="AS104"/>
  <c r="AS105" s="1"/>
  <c r="AS113"/>
  <c r="AT104"/>
  <c r="AT105" s="1"/>
  <c r="AT113"/>
  <c r="AU104"/>
  <c r="AU105" s="1"/>
  <c r="AU113"/>
  <c r="AV104"/>
  <c r="AV105" s="1"/>
  <c r="AV113"/>
  <c r="AW104"/>
  <c r="AW105" s="1"/>
  <c r="AW113"/>
  <c r="AX104"/>
  <c r="AX105" s="1"/>
  <c r="AX113"/>
  <c r="AY104"/>
  <c r="AY105" s="1"/>
  <c r="AY113"/>
  <c r="AZ104"/>
  <c r="AZ105" s="1"/>
  <c r="AZ113"/>
  <c r="BA104"/>
  <c r="BA105" s="1"/>
  <c r="BA113"/>
  <c r="BB104"/>
  <c r="BB105" s="1"/>
  <c r="BB113"/>
  <c r="BC104"/>
  <c r="BC105" s="1"/>
  <c r="BC113"/>
  <c r="BD104"/>
  <c r="BD105" s="1"/>
  <c r="BD113"/>
  <c r="BE104"/>
  <c r="BE105" s="1"/>
  <c r="BE113"/>
  <c r="BF104"/>
  <c r="BF105" s="1"/>
  <c r="BF113"/>
  <c r="BG104"/>
  <c r="BG105" s="1"/>
  <c r="BG113"/>
  <c r="AM94"/>
  <c r="AN92" s="1"/>
  <c r="AM95"/>
  <c r="AL49"/>
  <c r="AM47" s="1"/>
  <c r="AL50"/>
  <c r="AK59"/>
  <c r="AK60" s="1"/>
  <c r="AL59"/>
  <c r="AL60" s="1"/>
  <c r="AM59"/>
  <c r="AM60" s="1"/>
  <c r="AN59"/>
  <c r="AN60" s="1"/>
  <c r="AO59"/>
  <c r="AO60" s="1"/>
  <c r="AP59"/>
  <c r="AP60" s="1"/>
  <c r="AQ59"/>
  <c r="AQ60" s="1"/>
  <c r="AR59"/>
  <c r="AR60" s="1"/>
  <c r="AS59"/>
  <c r="AS60" s="1"/>
  <c r="AT59"/>
  <c r="AT60" s="1"/>
  <c r="AU59"/>
  <c r="AU60" s="1"/>
  <c r="AV59"/>
  <c r="AV60" s="1"/>
  <c r="AW59"/>
  <c r="AW60" s="1"/>
  <c r="AX59"/>
  <c r="AX60" s="1"/>
  <c r="AY59"/>
  <c r="AY60" s="1"/>
  <c r="AZ59"/>
  <c r="AZ60" s="1"/>
  <c r="BA59"/>
  <c r="BA60" s="1"/>
  <c r="BB59"/>
  <c r="BB60" s="1"/>
  <c r="BC59"/>
  <c r="BC60" s="1"/>
  <c r="BD59"/>
  <c r="BD60" s="1"/>
  <c r="BE59"/>
  <c r="BE60" s="1"/>
  <c r="BF59"/>
  <c r="BF60" s="1"/>
  <c r="BG59"/>
  <c r="BG60" s="1"/>
  <c r="G56"/>
  <c r="F56"/>
  <c r="F76" s="1"/>
  <c r="BE30"/>
  <c r="BD31" s="1"/>
  <c r="BE21"/>
  <c r="BG30"/>
  <c r="BG21"/>
  <c r="BG22" s="1"/>
  <c r="BF30"/>
  <c r="BF21"/>
  <c r="BF22" s="1"/>
  <c r="I102"/>
  <c r="H102"/>
  <c r="H122" s="1"/>
  <c r="H24"/>
  <c r="H42" s="1"/>
  <c r="I24"/>
  <c r="AK21"/>
  <c r="AK22" s="1"/>
  <c r="AL21"/>
  <c r="AL22" s="1"/>
  <c r="AM21"/>
  <c r="AM22" s="1"/>
  <c r="AN21"/>
  <c r="AN22" s="1"/>
  <c r="AO21"/>
  <c r="AO22" s="1"/>
  <c r="AP21"/>
  <c r="AP22" s="1"/>
  <c r="AQ21"/>
  <c r="AQ22" s="1"/>
  <c r="AR21"/>
  <c r="AR22" s="1"/>
  <c r="AS21"/>
  <c r="AS22" s="1"/>
  <c r="AT21"/>
  <c r="AT22" s="1"/>
  <c r="AU21"/>
  <c r="AU22" s="1"/>
  <c r="AV21"/>
  <c r="AV22" s="1"/>
  <c r="AW21"/>
  <c r="AW22" s="1"/>
  <c r="AX21"/>
  <c r="AX22" s="1"/>
  <c r="AY21"/>
  <c r="AY22" s="1"/>
  <c r="AZ21"/>
  <c r="AZ22" s="1"/>
  <c r="BA21"/>
  <c r="BA22" s="1"/>
  <c r="BB21"/>
  <c r="BB22" s="1"/>
  <c r="BC21"/>
  <c r="BC22" s="1"/>
  <c r="BD21"/>
  <c r="BD22" s="1"/>
  <c r="BE22"/>
  <c r="BH113"/>
  <c r="AM11"/>
  <c r="AL12"/>
  <c r="I59" i="5" l="1"/>
  <c r="I60" s="1"/>
  <c r="AN47"/>
  <c r="AM50"/>
  <c r="I25"/>
  <c r="I26" s="1"/>
  <c r="AM11"/>
  <c r="H101"/>
  <c r="G101"/>
  <c r="AM92"/>
  <c r="AL95"/>
  <c r="J59" i="4"/>
  <c r="I59"/>
  <c r="AN47"/>
  <c r="AM50"/>
  <c r="J25"/>
  <c r="I25"/>
  <c r="AM11"/>
  <c r="H101"/>
  <c r="G101"/>
  <c r="AM92"/>
  <c r="AL95"/>
  <c r="J59" i="3"/>
  <c r="I59"/>
  <c r="I66" s="1"/>
  <c r="AN47"/>
  <c r="AM50"/>
  <c r="J25"/>
  <c r="I25"/>
  <c r="I32" s="1"/>
  <c r="AM11"/>
  <c r="H101"/>
  <c r="G101"/>
  <c r="AM92"/>
  <c r="AL95"/>
  <c r="J59" i="2"/>
  <c r="I59"/>
  <c r="AN47"/>
  <c r="AM50"/>
  <c r="J25"/>
  <c r="I25"/>
  <c r="AM11"/>
  <c r="H101"/>
  <c r="G101"/>
  <c r="AM92"/>
  <c r="AL95"/>
  <c r="BE31" i="1"/>
  <c r="BF31" s="1"/>
  <c r="AK32" s="1"/>
  <c r="AK61"/>
  <c r="AK114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AK115" s="1"/>
  <c r="AK106"/>
  <c r="AK23"/>
  <c r="AM49"/>
  <c r="AN47" s="1"/>
  <c r="AM50"/>
  <c r="AN94"/>
  <c r="AO92" s="1"/>
  <c r="AN95"/>
  <c r="H57"/>
  <c r="G57"/>
  <c r="G76" s="1"/>
  <c r="J103"/>
  <c r="I103"/>
  <c r="I122" s="1"/>
  <c r="I25"/>
  <c r="I42" s="1"/>
  <c r="J25"/>
  <c r="AN9"/>
  <c r="AM12"/>
  <c r="AN11"/>
  <c r="AO9" s="1"/>
  <c r="AM94" i="5" l="1"/>
  <c r="I102"/>
  <c r="H102"/>
  <c r="AN9"/>
  <c r="AM12"/>
  <c r="AN49"/>
  <c r="AM94" i="4"/>
  <c r="I102"/>
  <c r="H102"/>
  <c r="AN9"/>
  <c r="AM12"/>
  <c r="K26"/>
  <c r="J26"/>
  <c r="AN49"/>
  <c r="K60"/>
  <c r="J60"/>
  <c r="AM94" i="3"/>
  <c r="I102"/>
  <c r="H102"/>
  <c r="AN9"/>
  <c r="AM12"/>
  <c r="K26"/>
  <c r="J26"/>
  <c r="J32" s="1"/>
  <c r="AN49"/>
  <c r="K60"/>
  <c r="J60"/>
  <c r="J66" s="1"/>
  <c r="AM94" i="2"/>
  <c r="I102"/>
  <c r="H102"/>
  <c r="AN9"/>
  <c r="AM12"/>
  <c r="K26"/>
  <c r="J26"/>
  <c r="AN49"/>
  <c r="K60"/>
  <c r="J60"/>
  <c r="AO94" i="1"/>
  <c r="AP92" s="1"/>
  <c r="AO95"/>
  <c r="AN49"/>
  <c r="AO47" s="1"/>
  <c r="AN50"/>
  <c r="I58"/>
  <c r="H58"/>
  <c r="H76" s="1"/>
  <c r="K104"/>
  <c r="J104"/>
  <c r="J122" s="1"/>
  <c r="J26"/>
  <c r="J42" s="1"/>
  <c r="K26"/>
  <c r="AO11"/>
  <c r="AP9" s="1"/>
  <c r="AN12"/>
  <c r="AO47" i="5" l="1"/>
  <c r="AN50"/>
  <c r="AN11"/>
  <c r="I103"/>
  <c r="AN92"/>
  <c r="AM95"/>
  <c r="K61" i="4"/>
  <c r="AO47"/>
  <c r="AN50"/>
  <c r="K27"/>
  <c r="AN11"/>
  <c r="J103"/>
  <c r="I103"/>
  <c r="AN92"/>
  <c r="AM95"/>
  <c r="L61" i="3"/>
  <c r="K61"/>
  <c r="K66" s="1"/>
  <c r="AO47"/>
  <c r="AN50"/>
  <c r="L27"/>
  <c r="K27"/>
  <c r="K32" s="1"/>
  <c r="AN11"/>
  <c r="J103"/>
  <c r="I103"/>
  <c r="AN92"/>
  <c r="AM95"/>
  <c r="L61" i="2"/>
  <c r="K61"/>
  <c r="AO47"/>
  <c r="AN50"/>
  <c r="L27"/>
  <c r="K27"/>
  <c r="AN11"/>
  <c r="J103"/>
  <c r="I103"/>
  <c r="AN92"/>
  <c r="AM95"/>
  <c r="AO49" i="1"/>
  <c r="AP47" s="1"/>
  <c r="AO50"/>
  <c r="AP94"/>
  <c r="AQ92" s="1"/>
  <c r="AP95"/>
  <c r="J59"/>
  <c r="I59"/>
  <c r="I76" s="1"/>
  <c r="L105"/>
  <c r="K105"/>
  <c r="K122" s="1"/>
  <c r="K27"/>
  <c r="K42" s="1"/>
  <c r="L27"/>
  <c r="AP11"/>
  <c r="AQ9" s="1"/>
  <c r="AO12"/>
  <c r="AN94" i="5" l="1"/>
  <c r="AO9"/>
  <c r="AN12"/>
  <c r="AO49"/>
  <c r="AN94" i="4"/>
  <c r="K104"/>
  <c r="J104"/>
  <c r="AO9"/>
  <c r="AN12"/>
  <c r="AO49"/>
  <c r="AN94" i="3"/>
  <c r="K104"/>
  <c r="J104"/>
  <c r="AO9"/>
  <c r="AN12"/>
  <c r="M28"/>
  <c r="L28"/>
  <c r="L32" s="1"/>
  <c r="AO49"/>
  <c r="M62"/>
  <c r="L62"/>
  <c r="L66" s="1"/>
  <c r="AN94" i="2"/>
  <c r="K104"/>
  <c r="J104"/>
  <c r="AO9"/>
  <c r="AN12"/>
  <c r="M28"/>
  <c r="L28"/>
  <c r="AO49"/>
  <c r="M62"/>
  <c r="L62"/>
  <c r="AQ94" i="1"/>
  <c r="AR92" s="1"/>
  <c r="AQ95"/>
  <c r="AP49"/>
  <c r="AQ47" s="1"/>
  <c r="AP50"/>
  <c r="K60"/>
  <c r="J60"/>
  <c r="J76" s="1"/>
  <c r="M106"/>
  <c r="L106"/>
  <c r="L122" s="1"/>
  <c r="L28"/>
  <c r="L42" s="1"/>
  <c r="M28"/>
  <c r="AQ11"/>
  <c r="AR9" s="1"/>
  <c r="AP12"/>
  <c r="AP47" i="5" l="1"/>
  <c r="AO50"/>
  <c r="AO11"/>
  <c r="AO92"/>
  <c r="AN95"/>
  <c r="AP47" i="4"/>
  <c r="AO50"/>
  <c r="AO11"/>
  <c r="K105"/>
  <c r="AO92"/>
  <c r="AN95"/>
  <c r="N63" i="3"/>
  <c r="M63"/>
  <c r="M66" s="1"/>
  <c r="AP47"/>
  <c r="AO50"/>
  <c r="N29"/>
  <c r="M29"/>
  <c r="M32" s="1"/>
  <c r="AO11"/>
  <c r="L105"/>
  <c r="K105"/>
  <c r="AO92"/>
  <c r="AN95"/>
  <c r="N63" i="2"/>
  <c r="M63"/>
  <c r="AP47"/>
  <c r="AO50"/>
  <c r="N29"/>
  <c r="M29"/>
  <c r="AO11"/>
  <c r="L105"/>
  <c r="K105"/>
  <c r="AO92"/>
  <c r="AN95"/>
  <c r="AQ49" i="1"/>
  <c r="AR47" s="1"/>
  <c r="AQ50"/>
  <c r="AR94"/>
  <c r="AS92" s="1"/>
  <c r="AR95"/>
  <c r="L61"/>
  <c r="K61"/>
  <c r="K76" s="1"/>
  <c r="N107"/>
  <c r="M107"/>
  <c r="M122" s="1"/>
  <c r="M29"/>
  <c r="M42" s="1"/>
  <c r="N29"/>
  <c r="AR11"/>
  <c r="AS9" s="1"/>
  <c r="AQ12"/>
  <c r="AO94" i="5" l="1"/>
  <c r="AP9"/>
  <c r="AO12"/>
  <c r="AP49"/>
  <c r="AO94" i="4"/>
  <c r="AP9"/>
  <c r="AO12"/>
  <c r="AP49"/>
  <c r="AO94" i="3"/>
  <c r="M106"/>
  <c r="L106"/>
  <c r="AP9"/>
  <c r="AO12"/>
  <c r="O30"/>
  <c r="N30"/>
  <c r="N32" s="1"/>
  <c r="AP49"/>
  <c r="O64"/>
  <c r="N64"/>
  <c r="N66" s="1"/>
  <c r="AO94" i="2"/>
  <c r="M106"/>
  <c r="L106"/>
  <c r="AP9"/>
  <c r="AO12"/>
  <c r="O30"/>
  <c r="N30"/>
  <c r="AP49"/>
  <c r="O64"/>
  <c r="N64"/>
  <c r="AS94" i="1"/>
  <c r="AT92" s="1"/>
  <c r="AS95"/>
  <c r="AR49"/>
  <c r="AS47" s="1"/>
  <c r="AR50"/>
  <c r="M62"/>
  <c r="L62"/>
  <c r="L76" s="1"/>
  <c r="O108"/>
  <c r="N108"/>
  <c r="N122" s="1"/>
  <c r="N30"/>
  <c r="N42" s="1"/>
  <c r="O30"/>
  <c r="AR12"/>
  <c r="AS11"/>
  <c r="AT9" s="1"/>
  <c r="AS12"/>
  <c r="AP50" i="5" l="1"/>
  <c r="AP11"/>
  <c r="AP92"/>
  <c r="AO95"/>
  <c r="AQ47" i="4"/>
  <c r="AP50"/>
  <c r="AP11"/>
  <c r="AP92"/>
  <c r="AO95"/>
  <c r="O65" i="3"/>
  <c r="O66" s="1"/>
  <c r="AQ47"/>
  <c r="AP50"/>
  <c r="O31"/>
  <c r="O32" s="1"/>
  <c r="AP11"/>
  <c r="N107"/>
  <c r="M107"/>
  <c r="AP92"/>
  <c r="AO95"/>
  <c r="P65" i="2"/>
  <c r="O65"/>
  <c r="AQ47"/>
  <c r="AP50"/>
  <c r="P31"/>
  <c r="O31"/>
  <c r="AP11"/>
  <c r="N107"/>
  <c r="M107"/>
  <c r="AP92"/>
  <c r="AO95"/>
  <c r="AS49" i="1"/>
  <c r="AT47" s="1"/>
  <c r="AS50"/>
  <c r="AT94"/>
  <c r="AU92" s="1"/>
  <c r="AT95"/>
  <c r="N63"/>
  <c r="M63"/>
  <c r="M76" s="1"/>
  <c r="P109"/>
  <c r="O109"/>
  <c r="O122" s="1"/>
  <c r="O31"/>
  <c r="O42" s="1"/>
  <c r="P31"/>
  <c r="AT11"/>
  <c r="AU9" s="1"/>
  <c r="AP94" i="5" l="1"/>
  <c r="AP12"/>
  <c r="AP94" i="4"/>
  <c r="AQ9"/>
  <c r="AP12"/>
  <c r="AQ49"/>
  <c r="AP94" i="3"/>
  <c r="O108"/>
  <c r="N108"/>
  <c r="AQ9"/>
  <c r="AP12"/>
  <c r="AQ49"/>
  <c r="AP94" i="2"/>
  <c r="O108"/>
  <c r="N108"/>
  <c r="AQ9"/>
  <c r="AP12"/>
  <c r="Q32"/>
  <c r="P32"/>
  <c r="AQ49"/>
  <c r="Q66"/>
  <c r="P66"/>
  <c r="AU94" i="1"/>
  <c r="AV92" s="1"/>
  <c r="AU95"/>
  <c r="AT49"/>
  <c r="AU47" s="1"/>
  <c r="AT50"/>
  <c r="O64"/>
  <c r="N64"/>
  <c r="N76" s="1"/>
  <c r="Q110"/>
  <c r="P110"/>
  <c r="P122" s="1"/>
  <c r="P32"/>
  <c r="P42" s="1"/>
  <c r="Q32"/>
  <c r="AT12"/>
  <c r="AU11"/>
  <c r="AV9" s="1"/>
  <c r="AU12"/>
  <c r="AP95" i="5" l="1"/>
  <c r="AR47" i="4"/>
  <c r="AQ50"/>
  <c r="AQ11"/>
  <c r="AQ92"/>
  <c r="AP95"/>
  <c r="AR47" i="3"/>
  <c r="AQ50"/>
  <c r="AQ11"/>
  <c r="O109"/>
  <c r="AQ92"/>
  <c r="AP95"/>
  <c r="R67" i="2"/>
  <c r="Q67"/>
  <c r="AR47"/>
  <c r="AQ50"/>
  <c r="Q33"/>
  <c r="AQ11"/>
  <c r="P109"/>
  <c r="O109"/>
  <c r="AQ92"/>
  <c r="AP95"/>
  <c r="AU49" i="1"/>
  <c r="AV47" s="1"/>
  <c r="AU50"/>
  <c r="AV94"/>
  <c r="AW92" s="1"/>
  <c r="AV95"/>
  <c r="P65"/>
  <c r="O65"/>
  <c r="O76" s="1"/>
  <c r="R111"/>
  <c r="Q111"/>
  <c r="Q122" s="1"/>
  <c r="Q33"/>
  <c r="Q42" s="1"/>
  <c r="R33"/>
  <c r="AV11"/>
  <c r="AW9" s="1"/>
  <c r="AQ94" i="4" l="1"/>
  <c r="AR9"/>
  <c r="AQ12"/>
  <c r="AR49"/>
  <c r="AQ94" i="3"/>
  <c r="AR9"/>
  <c r="AQ12"/>
  <c r="AR49"/>
  <c r="AQ94" i="2"/>
  <c r="Q110"/>
  <c r="P110"/>
  <c r="AR9"/>
  <c r="AQ12"/>
  <c r="R34"/>
  <c r="R35" s="1"/>
  <c r="AR49"/>
  <c r="R68"/>
  <c r="AW94" i="1"/>
  <c r="AX92" s="1"/>
  <c r="AW95"/>
  <c r="AV49"/>
  <c r="AW47" s="1"/>
  <c r="AV50"/>
  <c r="Q66"/>
  <c r="P66"/>
  <c r="P76" s="1"/>
  <c r="S112"/>
  <c r="R112"/>
  <c r="R122" s="1"/>
  <c r="R34"/>
  <c r="R42" s="1"/>
  <c r="S34"/>
  <c r="AV12"/>
  <c r="AW11"/>
  <c r="AX9" s="1"/>
  <c r="AR50" i="4" l="1"/>
  <c r="AR11"/>
  <c r="AR92"/>
  <c r="AQ95"/>
  <c r="AS47" i="3"/>
  <c r="AR50"/>
  <c r="AR11"/>
  <c r="AR92"/>
  <c r="AQ95"/>
  <c r="AS47" i="2"/>
  <c r="AR50"/>
  <c r="AR11"/>
  <c r="R111"/>
  <c r="Q111"/>
  <c r="AR92"/>
  <c r="AQ95"/>
  <c r="AW49" i="1"/>
  <c r="AX47" s="1"/>
  <c r="AW50"/>
  <c r="AX94"/>
  <c r="AY92" s="1"/>
  <c r="AX95"/>
  <c r="R67"/>
  <c r="Q67"/>
  <c r="Q76" s="1"/>
  <c r="T113"/>
  <c r="S113"/>
  <c r="S122" s="1"/>
  <c r="S35"/>
  <c r="S42" s="1"/>
  <c r="T35"/>
  <c r="AW12"/>
  <c r="AX11"/>
  <c r="AY9" s="1"/>
  <c r="AR94" i="4" l="1"/>
  <c r="AR12"/>
  <c r="AR94" i="3"/>
  <c r="AS9"/>
  <c r="AR12"/>
  <c r="AS49"/>
  <c r="AR94" i="2"/>
  <c r="R112"/>
  <c r="AS9"/>
  <c r="AR12"/>
  <c r="AS49"/>
  <c r="AY94" i="1"/>
  <c r="AZ92" s="1"/>
  <c r="AY95"/>
  <c r="AX49"/>
  <c r="AY47" s="1"/>
  <c r="AX50"/>
  <c r="S68"/>
  <c r="R68"/>
  <c r="R76" s="1"/>
  <c r="U114"/>
  <c r="T114"/>
  <c r="T122" s="1"/>
  <c r="T36"/>
  <c r="T42" s="1"/>
  <c r="U36"/>
  <c r="AX12"/>
  <c r="AY11"/>
  <c r="AZ9" s="1"/>
  <c r="AY12"/>
  <c r="AR95" i="4" l="1"/>
  <c r="AT47" i="3"/>
  <c r="AS50"/>
  <c r="AS11"/>
  <c r="AS92"/>
  <c r="AR95"/>
  <c r="AT47" i="2"/>
  <c r="AS50"/>
  <c r="AS11"/>
  <c r="AS92"/>
  <c r="AR95"/>
  <c r="AY49" i="1"/>
  <c r="AZ47" s="1"/>
  <c r="AY50"/>
  <c r="AZ94"/>
  <c r="BA92" s="1"/>
  <c r="AZ95"/>
  <c r="T69"/>
  <c r="S69"/>
  <c r="S76" s="1"/>
  <c r="V115"/>
  <c r="U115"/>
  <c r="U122" s="1"/>
  <c r="U37"/>
  <c r="U42" s="1"/>
  <c r="V37"/>
  <c r="AZ11"/>
  <c r="BA9" s="1"/>
  <c r="AZ12"/>
  <c r="AS94" i="3" l="1"/>
  <c r="AT9"/>
  <c r="AS12"/>
  <c r="AT49"/>
  <c r="AS94" i="2"/>
  <c r="AT9"/>
  <c r="AS12"/>
  <c r="AT49"/>
  <c r="BA94" i="1"/>
  <c r="BB92" s="1"/>
  <c r="BA95"/>
  <c r="AZ49"/>
  <c r="BA47" s="1"/>
  <c r="AZ50"/>
  <c r="U70"/>
  <c r="T70"/>
  <c r="T76" s="1"/>
  <c r="W116"/>
  <c r="V116"/>
  <c r="V122" s="1"/>
  <c r="V38"/>
  <c r="V42" s="1"/>
  <c r="W38"/>
  <c r="BA11"/>
  <c r="BB9" s="1"/>
  <c r="BA12"/>
  <c r="AU47" i="3" l="1"/>
  <c r="AT50"/>
  <c r="AT11"/>
  <c r="AT92"/>
  <c r="AS95"/>
  <c r="AU47" i="2"/>
  <c r="AT50"/>
  <c r="AT11"/>
  <c r="AT92"/>
  <c r="AS95"/>
  <c r="BA49" i="1"/>
  <c r="BB47" s="1"/>
  <c r="BA50"/>
  <c r="BB94"/>
  <c r="BC92" s="1"/>
  <c r="BB95"/>
  <c r="V71"/>
  <c r="U71"/>
  <c r="U76" s="1"/>
  <c r="X117"/>
  <c r="Y118" s="1"/>
  <c r="W117"/>
  <c r="W122" s="1"/>
  <c r="W39"/>
  <c r="W42" s="1"/>
  <c r="X39"/>
  <c r="BB11"/>
  <c r="BC9" s="1"/>
  <c r="BB12"/>
  <c r="AT94" i="3" l="1"/>
  <c r="AU9"/>
  <c r="AT12"/>
  <c r="AU49"/>
  <c r="AT94" i="2"/>
  <c r="AU9"/>
  <c r="AT12"/>
  <c r="AU49"/>
  <c r="Z119" i="1"/>
  <c r="Y119"/>
  <c r="BC94"/>
  <c r="BD92" s="1"/>
  <c r="BC95"/>
  <c r="BB49"/>
  <c r="BC47" s="1"/>
  <c r="BB50"/>
  <c r="W72"/>
  <c r="V72"/>
  <c r="V76" s="1"/>
  <c r="Y122"/>
  <c r="X118"/>
  <c r="X122" s="1"/>
  <c r="X40"/>
  <c r="X42" s="1"/>
  <c r="Y40"/>
  <c r="Y41" s="1"/>
  <c r="Y42" s="1"/>
  <c r="BC11"/>
  <c r="BD9" s="1"/>
  <c r="BC12"/>
  <c r="AV47" i="3" l="1"/>
  <c r="AU50"/>
  <c r="AU11"/>
  <c r="AU92"/>
  <c r="AT95"/>
  <c r="AV47" i="2"/>
  <c r="AU50"/>
  <c r="AU11"/>
  <c r="AU92"/>
  <c r="AT95"/>
  <c r="BC49" i="1"/>
  <c r="BD47" s="1"/>
  <c r="BC50"/>
  <c r="BD94"/>
  <c r="BE92" s="1"/>
  <c r="BD95"/>
  <c r="Z120"/>
  <c r="Z122" s="1"/>
  <c r="AA120"/>
  <c r="AA122" s="1"/>
  <c r="X73"/>
  <c r="W73"/>
  <c r="W76" s="1"/>
  <c r="BD11"/>
  <c r="BE9" s="1"/>
  <c r="AU94" i="3" l="1"/>
  <c r="AV9"/>
  <c r="AU12"/>
  <c r="AV49"/>
  <c r="AU94" i="2"/>
  <c r="AV9"/>
  <c r="AU12"/>
  <c r="AV49"/>
  <c r="BE94" i="1"/>
  <c r="BF92" s="1"/>
  <c r="BE95"/>
  <c r="BD49"/>
  <c r="BE47" s="1"/>
  <c r="BD50"/>
  <c r="Y74"/>
  <c r="Y75" s="1"/>
  <c r="Y76" s="1"/>
  <c r="X74"/>
  <c r="X76" s="1"/>
  <c r="BD12"/>
  <c r="BE11"/>
  <c r="BE12" s="1"/>
  <c r="AV50" i="3" l="1"/>
  <c r="AV11"/>
  <c r="AV92"/>
  <c r="AU95"/>
  <c r="AW47" i="2"/>
  <c r="AV50"/>
  <c r="AV11"/>
  <c r="AV92"/>
  <c r="AU95"/>
  <c r="BE49" i="1"/>
  <c r="BF47" s="1"/>
  <c r="BE50"/>
  <c r="BF94"/>
  <c r="BG92" s="1"/>
  <c r="BF95"/>
  <c r="BF9"/>
  <c r="AV94" i="3" l="1"/>
  <c r="AV12"/>
  <c r="AV94" i="2"/>
  <c r="AW9"/>
  <c r="AV12"/>
  <c r="AW49"/>
  <c r="BG94" i="1"/>
  <c r="BH92" s="1"/>
  <c r="BH94" s="1"/>
  <c r="BG95"/>
  <c r="BF49"/>
  <c r="BG47" s="1"/>
  <c r="BF50"/>
  <c r="BF11"/>
  <c r="BG9" s="1"/>
  <c r="BF12"/>
  <c r="BH95"/>
  <c r="AV95" i="3" l="1"/>
  <c r="AX47" i="2"/>
  <c r="AW50"/>
  <c r="AW11"/>
  <c r="AW92"/>
  <c r="AV95"/>
  <c r="BG49" i="1"/>
  <c r="BG50"/>
  <c r="BG11"/>
  <c r="BG12"/>
  <c r="AW94" i="2" l="1"/>
  <c r="AX9"/>
  <c r="AW12"/>
  <c r="AX49"/>
  <c r="AY47" l="1"/>
  <c r="AX50"/>
  <c r="AX11"/>
  <c r="AX92"/>
  <c r="AW95"/>
  <c r="AX94" l="1"/>
  <c r="AX12"/>
  <c r="AY49"/>
  <c r="AY50" l="1"/>
  <c r="AY92"/>
  <c r="AX95"/>
  <c r="AY94" l="1"/>
  <c r="AY95" l="1"/>
</calcChain>
</file>

<file path=xl/sharedStrings.xml><?xml version="1.0" encoding="utf-8"?>
<sst xmlns="http://schemas.openxmlformats.org/spreadsheetml/2006/main" count="415" uniqueCount="30">
  <si>
    <t>ДР</t>
  </si>
  <si>
    <t>ДЗ</t>
  </si>
  <si>
    <t>ДР+ДЗ</t>
  </si>
  <si>
    <t>х10</t>
  </si>
  <si>
    <t>х2</t>
  </si>
  <si>
    <t>х3</t>
  </si>
  <si>
    <t>х4</t>
  </si>
  <si>
    <t>Исходное число по осн 10</t>
  </si>
  <si>
    <t>х8</t>
  </si>
  <si>
    <t>х16</t>
  </si>
  <si>
    <t>Исходное основание</t>
  </si>
  <si>
    <t>Шаг расчётов</t>
  </si>
  <si>
    <t>День рождения (ДР)</t>
  </si>
  <si>
    <t>Делимое</t>
  </si>
  <si>
    <t>Дата выполнения задание (ДЗ)</t>
  </si>
  <si>
    <t>Делитель</t>
  </si>
  <si>
    <t>Частное</t>
  </si>
  <si>
    <t>Остаток</t>
  </si>
  <si>
    <t>Итоговое число</t>
  </si>
  <si>
    <t>Основание</t>
  </si>
  <si>
    <t>Номер разряда</t>
  </si>
  <si>
    <t>Проверка методом полиномов</t>
  </si>
  <si>
    <t>Разряды, n</t>
  </si>
  <si>
    <t>Основание, x</t>
  </si>
  <si>
    <t>Число, a</t>
  </si>
  <si>
    <t>Значяение разряда</t>
  </si>
  <si>
    <t>Результат</t>
  </si>
  <si>
    <t>Проверка методом Горнора</t>
  </si>
  <si>
    <t>Разряды</t>
  </si>
  <si>
    <t>Значяение разряда, 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</si>
</sst>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6" xfId="0" applyNumberFormat="1" applyBorder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/>
    <xf numFmtId="1" fontId="0" fillId="0" borderId="4" xfId="0" applyNumberFormat="1" applyBorder="1"/>
    <xf numFmtId="1" fontId="0" fillId="0" borderId="3" xfId="0" applyNumberFormat="1" applyBorder="1" applyAlignment="1">
      <alignment horizontal="center"/>
    </xf>
    <xf numFmtId="0" fontId="0" fillId="0" borderId="15" xfId="0" applyBorder="1"/>
    <xf numFmtId="0" fontId="1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0" fillId="0" borderId="3" xfId="0" applyBorder="1" applyAlignment="1">
      <alignment horizontal="center" vertical="center"/>
    </xf>
    <xf numFmtId="0" fontId="0" fillId="0" borderId="16" xfId="0" applyBorder="1"/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6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1" fontId="0" fillId="0" borderId="0" xfId="0" applyNumberFormat="1" applyBorder="1"/>
    <xf numFmtId="0" fontId="0" fillId="0" borderId="0" xfId="0" applyBorder="1" applyAlignment="1">
      <alignment vertical="center"/>
    </xf>
    <xf numFmtId="1" fontId="0" fillId="0" borderId="0" xfId="0" applyNumberFormat="1" applyBorder="1" applyAlignment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27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/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52" xfId="0" applyFont="1" applyBorder="1" applyAlignment="1">
      <alignment horizontal="center"/>
    </xf>
    <xf numFmtId="1" fontId="0" fillId="0" borderId="47" xfId="0" applyNumberFormat="1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5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1" fillId="0" borderId="0" xfId="0" applyFont="1" applyAlignment="1"/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" fontId="0" fillId="0" borderId="2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29" xfId="0" applyNumberFormat="1" applyFont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37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14" fontId="0" fillId="0" borderId="68" xfId="0" applyNumberFormat="1" applyBorder="1" applyAlignment="1">
      <alignment horizontal="center"/>
    </xf>
    <xf numFmtId="14" fontId="0" fillId="0" borderId="66" xfId="0" applyNumberFormat="1" applyBorder="1" applyAlignment="1">
      <alignment horizontal="center"/>
    </xf>
    <xf numFmtId="14" fontId="0" fillId="0" borderId="69" xfId="0" applyNumberForma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14" fontId="0" fillId="0" borderId="73" xfId="0" applyNumberFormat="1" applyBorder="1" applyAlignment="1">
      <alignment horizontal="center"/>
    </xf>
    <xf numFmtId="14" fontId="0" fillId="0" borderId="71" xfId="0" applyNumberFormat="1" applyBorder="1" applyAlignment="1">
      <alignment horizontal="center"/>
    </xf>
    <xf numFmtId="14" fontId="0" fillId="0" borderId="7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27"/>
  <sheetViews>
    <sheetView topLeftCell="AN86" workbookViewId="0">
      <selection activeCell="AH88" sqref="AH88:BH115"/>
    </sheetView>
  </sheetViews>
  <sheetFormatPr defaultRowHeight="14.4"/>
  <cols>
    <col min="5" max="5" width="9.109375" customWidth="1"/>
    <col min="6" max="6" width="9.5546875" bestFit="1" customWidth="1"/>
  </cols>
  <sheetData>
    <row r="1" spans="1:59">
      <c r="A1" s="1"/>
      <c r="B1" s="138" t="s">
        <v>0</v>
      </c>
      <c r="C1" s="111"/>
      <c r="D1" s="111"/>
      <c r="E1" s="112"/>
      <c r="F1" s="131" t="s">
        <v>1</v>
      </c>
      <c r="G1" s="131"/>
      <c r="H1" s="131"/>
      <c r="I1" s="131"/>
      <c r="J1" s="131" t="s">
        <v>2</v>
      </c>
      <c r="K1" s="131"/>
      <c r="L1" s="131"/>
      <c r="M1" s="131"/>
    </row>
    <row r="2" spans="1:59">
      <c r="A2" s="2" t="s">
        <v>3</v>
      </c>
      <c r="B2" s="138">
        <v>6082002</v>
      </c>
      <c r="C2" s="111"/>
      <c r="D2" s="111"/>
      <c r="E2" s="112"/>
      <c r="F2" s="138">
        <v>8032023</v>
      </c>
      <c r="G2" s="111"/>
      <c r="H2" s="111"/>
      <c r="I2" s="112"/>
      <c r="J2" s="138">
        <f>B2+F2</f>
        <v>14114025</v>
      </c>
      <c r="K2" s="111"/>
      <c r="L2" s="111"/>
      <c r="M2" s="112"/>
    </row>
    <row r="3" spans="1:59">
      <c r="A3" s="2" t="s">
        <v>4</v>
      </c>
      <c r="B3" s="138" t="str">
        <f>_xlfn.BASE($B$2,2)</f>
        <v>10111001100110111010010</v>
      </c>
      <c r="C3" s="111"/>
      <c r="D3" s="111"/>
      <c r="E3" s="112"/>
      <c r="F3" s="138" t="str">
        <f>_xlfn.BASE($F$2,2)</f>
        <v>11110101000111100010111</v>
      </c>
      <c r="G3" s="111"/>
      <c r="H3" s="111"/>
      <c r="I3" s="112"/>
      <c r="J3" s="138" t="str">
        <f>_xlfn.BASE($J$2,2)</f>
        <v>110101110101110011101001</v>
      </c>
      <c r="K3" s="111"/>
      <c r="L3" s="111"/>
      <c r="M3" s="112"/>
    </row>
    <row r="4" spans="1:59">
      <c r="A4" s="2" t="s">
        <v>5</v>
      </c>
      <c r="B4" s="138" t="str">
        <f>_xlfn.BASE($B$2,3)</f>
        <v>102102222221100</v>
      </c>
      <c r="C4" s="111"/>
      <c r="D4" s="111"/>
      <c r="E4" s="112"/>
      <c r="F4" s="138" t="str">
        <f>_xlfn.BASE($F$2,3)</f>
        <v>120010001212100</v>
      </c>
      <c r="G4" s="111"/>
      <c r="H4" s="111"/>
      <c r="I4" s="112"/>
      <c r="J4" s="138" t="str">
        <f>_xlfn.BASE($J$2,3)</f>
        <v>222120001210200</v>
      </c>
      <c r="K4" s="111"/>
      <c r="L4" s="111"/>
      <c r="M4" s="112"/>
    </row>
    <row r="5" spans="1:59">
      <c r="A5" s="2" t="s">
        <v>6</v>
      </c>
      <c r="B5" s="138" t="str">
        <f>_xlfn.BASE($B$2,4)</f>
        <v>113030313102</v>
      </c>
      <c r="C5" s="111"/>
      <c r="D5" s="111"/>
      <c r="E5" s="112"/>
      <c r="F5" s="138" t="str">
        <f>_xlfn.BASE($F$2,4)</f>
        <v>132220330113</v>
      </c>
      <c r="G5" s="111"/>
      <c r="H5" s="111"/>
      <c r="I5" s="112"/>
      <c r="J5" s="138" t="str">
        <f>_xlfn.BASE($J$2,4)</f>
        <v>311311303221</v>
      </c>
      <c r="K5" s="111"/>
      <c r="L5" s="111"/>
      <c r="M5" s="112"/>
      <c r="AA5" s="37"/>
      <c r="AB5" s="37"/>
      <c r="AC5" s="37"/>
      <c r="AD5" s="35"/>
      <c r="AE5" s="35"/>
      <c r="AH5" s="131" t="s">
        <v>7</v>
      </c>
      <c r="AI5" s="131"/>
      <c r="AJ5" s="131"/>
      <c r="AK5" s="131">
        <f>B16</f>
        <v>6082002</v>
      </c>
      <c r="AL5" s="13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spans="1:59">
      <c r="A6" s="2" t="s">
        <v>8</v>
      </c>
      <c r="B6" s="138" t="str">
        <f>_xlfn.BASE($B$2,8)</f>
        <v>27146722</v>
      </c>
      <c r="C6" s="111"/>
      <c r="D6" s="111"/>
      <c r="E6" s="112"/>
      <c r="F6" s="138" t="str">
        <f>_xlfn.BASE($F$2,8)</f>
        <v>36507427</v>
      </c>
      <c r="G6" s="111"/>
      <c r="H6" s="111"/>
      <c r="I6" s="112"/>
      <c r="J6" s="138" t="str">
        <f>_xlfn.BASE($J$2,8)</f>
        <v>65656351</v>
      </c>
      <c r="K6" s="111"/>
      <c r="L6" s="111"/>
      <c r="M6" s="112"/>
      <c r="AA6" s="37"/>
      <c r="AB6" s="37"/>
      <c r="AC6" s="37"/>
      <c r="AD6" s="35"/>
      <c r="AE6" s="35"/>
      <c r="AH6" s="131"/>
      <c r="AI6" s="131"/>
      <c r="AJ6" s="131"/>
      <c r="AK6" s="131"/>
      <c r="AL6" s="131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>
      <c r="A7" s="2" t="s">
        <v>9</v>
      </c>
      <c r="B7" s="138" t="str">
        <f>_xlfn.BASE($B$2,16)</f>
        <v>5CCDD2</v>
      </c>
      <c r="C7" s="111"/>
      <c r="D7" s="111"/>
      <c r="E7" s="112"/>
      <c r="F7" s="138" t="str">
        <f>_xlfn.BASE($F$2,16)</f>
        <v>7A8F17</v>
      </c>
      <c r="G7" s="111"/>
      <c r="H7" s="111"/>
      <c r="I7" s="112"/>
      <c r="J7" s="138" t="str">
        <f>_xlfn.BASE($J$2,16)</f>
        <v>D75CE9</v>
      </c>
      <c r="K7" s="111"/>
      <c r="L7" s="111"/>
      <c r="M7" s="112"/>
      <c r="AA7" s="35"/>
      <c r="AB7" s="35"/>
      <c r="AC7" s="35"/>
      <c r="AD7" s="35"/>
      <c r="AE7" s="38"/>
      <c r="AH7" s="132" t="s">
        <v>10</v>
      </c>
      <c r="AI7" s="132"/>
      <c r="AJ7" s="132"/>
      <c r="AK7" s="132">
        <f>D16</f>
        <v>2</v>
      </c>
      <c r="AL7" s="13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ht="15.75" customHeight="1" thickBot="1">
      <c r="B8" s="141"/>
      <c r="C8" s="141"/>
      <c r="D8" s="141"/>
      <c r="E8" s="141"/>
      <c r="F8" s="141"/>
      <c r="G8" s="141"/>
      <c r="H8" s="141"/>
      <c r="I8" s="141"/>
      <c r="AA8" s="35"/>
      <c r="AB8" s="35"/>
      <c r="AC8" s="35"/>
      <c r="AD8" s="35"/>
      <c r="AE8" s="38"/>
      <c r="AH8" s="131" t="s">
        <v>11</v>
      </c>
      <c r="AI8" s="131"/>
      <c r="AJ8" s="131"/>
      <c r="AK8" s="6">
        <v>1</v>
      </c>
      <c r="AL8" s="6">
        <v>2</v>
      </c>
      <c r="AM8" s="6">
        <v>3</v>
      </c>
      <c r="AN8" s="6">
        <v>4</v>
      </c>
      <c r="AO8" s="6">
        <v>5</v>
      </c>
      <c r="AP8" s="6">
        <v>6</v>
      </c>
      <c r="AQ8" s="6">
        <v>7</v>
      </c>
      <c r="AR8" s="6">
        <v>8</v>
      </c>
      <c r="AS8" s="6">
        <v>9</v>
      </c>
      <c r="AT8" s="6">
        <v>10</v>
      </c>
      <c r="AU8" s="6">
        <v>11</v>
      </c>
      <c r="AV8" s="6">
        <v>12</v>
      </c>
      <c r="AW8" s="6">
        <v>13</v>
      </c>
      <c r="AX8" s="6">
        <v>14</v>
      </c>
      <c r="AY8" s="6">
        <v>15</v>
      </c>
      <c r="AZ8" s="6">
        <v>16</v>
      </c>
      <c r="BA8" s="6">
        <v>17</v>
      </c>
      <c r="BB8" s="6">
        <v>18</v>
      </c>
      <c r="BC8" s="6">
        <v>19</v>
      </c>
      <c r="BD8" s="6">
        <v>20</v>
      </c>
      <c r="BE8" s="6">
        <v>21</v>
      </c>
      <c r="BF8" s="6">
        <v>22</v>
      </c>
      <c r="BG8" s="6">
        <v>23</v>
      </c>
    </row>
    <row r="9" spans="1:59">
      <c r="B9" s="186" t="s">
        <v>12</v>
      </c>
      <c r="C9" s="187"/>
      <c r="D9" s="187"/>
      <c r="E9" s="188"/>
      <c r="F9" s="189">
        <v>37415</v>
      </c>
      <c r="G9" s="190"/>
      <c r="H9" s="190"/>
      <c r="I9" s="191"/>
      <c r="AA9" s="35"/>
      <c r="AB9" s="35"/>
      <c r="AC9" s="35"/>
      <c r="AD9" s="35"/>
      <c r="AE9" s="38"/>
      <c r="AH9" s="131" t="s">
        <v>13</v>
      </c>
      <c r="AI9" s="131"/>
      <c r="AJ9" s="131"/>
      <c r="AK9" s="6">
        <f>AK5</f>
        <v>6082002</v>
      </c>
      <c r="AL9" s="6">
        <f>AK11</f>
        <v>3041001</v>
      </c>
      <c r="AM9" s="6">
        <f>AL11</f>
        <v>1520500</v>
      </c>
      <c r="AN9" s="6">
        <f t="shared" ref="AN9:BG9" si="0">AM11</f>
        <v>760250</v>
      </c>
      <c r="AO9" s="6">
        <f t="shared" si="0"/>
        <v>380125</v>
      </c>
      <c r="AP9" s="6">
        <f t="shared" si="0"/>
        <v>190062</v>
      </c>
      <c r="AQ9" s="6">
        <f t="shared" si="0"/>
        <v>95031</v>
      </c>
      <c r="AR9" s="6">
        <f t="shared" si="0"/>
        <v>47515</v>
      </c>
      <c r="AS9" s="6">
        <f t="shared" si="0"/>
        <v>23757</v>
      </c>
      <c r="AT9" s="6">
        <f t="shared" si="0"/>
        <v>11878</v>
      </c>
      <c r="AU9" s="6">
        <f t="shared" si="0"/>
        <v>5939</v>
      </c>
      <c r="AV9" s="6">
        <f t="shared" si="0"/>
        <v>2969</v>
      </c>
      <c r="AW9" s="6">
        <f t="shared" si="0"/>
        <v>1484</v>
      </c>
      <c r="AX9" s="6">
        <f t="shared" si="0"/>
        <v>742</v>
      </c>
      <c r="AY9" s="6">
        <f t="shared" si="0"/>
        <v>371</v>
      </c>
      <c r="AZ9" s="6">
        <f t="shared" si="0"/>
        <v>185</v>
      </c>
      <c r="BA9" s="6">
        <f t="shared" si="0"/>
        <v>92</v>
      </c>
      <c r="BB9" s="6">
        <f t="shared" si="0"/>
        <v>46</v>
      </c>
      <c r="BC9" s="6">
        <f t="shared" si="0"/>
        <v>23</v>
      </c>
      <c r="BD9" s="6">
        <f t="shared" si="0"/>
        <v>11</v>
      </c>
      <c r="BE9" s="6">
        <f t="shared" si="0"/>
        <v>5</v>
      </c>
      <c r="BF9" s="6">
        <f t="shared" si="0"/>
        <v>2</v>
      </c>
      <c r="BG9" s="6">
        <f t="shared" si="0"/>
        <v>1</v>
      </c>
    </row>
    <row r="10" spans="1:59" ht="15.75" customHeight="1" thickBot="1">
      <c r="B10" s="192" t="s">
        <v>14</v>
      </c>
      <c r="C10" s="193"/>
      <c r="D10" s="193"/>
      <c r="E10" s="194"/>
      <c r="F10" s="195">
        <v>45141</v>
      </c>
      <c r="G10" s="196"/>
      <c r="H10" s="196"/>
      <c r="I10" s="197"/>
      <c r="AA10" s="35"/>
      <c r="AB10" s="35"/>
      <c r="AC10" s="35"/>
      <c r="AD10" s="35"/>
      <c r="AE10" s="38"/>
      <c r="AH10" s="131" t="s">
        <v>15</v>
      </c>
      <c r="AI10" s="131"/>
      <c r="AJ10" s="131"/>
      <c r="AK10" s="6">
        <f>$AK$7</f>
        <v>2</v>
      </c>
      <c r="AL10" s="6">
        <f t="shared" ref="AL10:BG10" si="1">$AK$7</f>
        <v>2</v>
      </c>
      <c r="AM10" s="6">
        <f t="shared" si="1"/>
        <v>2</v>
      </c>
      <c r="AN10" s="6">
        <f t="shared" si="1"/>
        <v>2</v>
      </c>
      <c r="AO10" s="6">
        <f t="shared" si="1"/>
        <v>2</v>
      </c>
      <c r="AP10" s="6">
        <f t="shared" si="1"/>
        <v>2</v>
      </c>
      <c r="AQ10" s="6">
        <f t="shared" si="1"/>
        <v>2</v>
      </c>
      <c r="AR10" s="6">
        <f t="shared" si="1"/>
        <v>2</v>
      </c>
      <c r="AS10" s="6">
        <f t="shared" si="1"/>
        <v>2</v>
      </c>
      <c r="AT10" s="6">
        <f t="shared" si="1"/>
        <v>2</v>
      </c>
      <c r="AU10" s="6">
        <f t="shared" si="1"/>
        <v>2</v>
      </c>
      <c r="AV10" s="6">
        <f t="shared" si="1"/>
        <v>2</v>
      </c>
      <c r="AW10" s="6">
        <f t="shared" si="1"/>
        <v>2</v>
      </c>
      <c r="AX10" s="6">
        <f t="shared" si="1"/>
        <v>2</v>
      </c>
      <c r="AY10" s="6">
        <f t="shared" si="1"/>
        <v>2</v>
      </c>
      <c r="AZ10" s="6">
        <f t="shared" si="1"/>
        <v>2</v>
      </c>
      <c r="BA10" s="6">
        <f t="shared" si="1"/>
        <v>2</v>
      </c>
      <c r="BB10" s="6">
        <f t="shared" si="1"/>
        <v>2</v>
      </c>
      <c r="BC10" s="6">
        <f t="shared" si="1"/>
        <v>2</v>
      </c>
      <c r="BD10" s="6">
        <f t="shared" si="1"/>
        <v>2</v>
      </c>
      <c r="BE10" s="6">
        <f t="shared" si="1"/>
        <v>2</v>
      </c>
      <c r="BF10" s="6">
        <f t="shared" si="1"/>
        <v>2</v>
      </c>
      <c r="BG10" s="6">
        <f t="shared" si="1"/>
        <v>2</v>
      </c>
    </row>
    <row r="11" spans="1:59">
      <c r="AA11" s="35"/>
      <c r="AB11" s="35"/>
      <c r="AC11" s="35"/>
      <c r="AD11" s="35"/>
      <c r="AE11" s="38"/>
      <c r="AH11" s="131" t="s">
        <v>16</v>
      </c>
      <c r="AI11" s="131"/>
      <c r="AJ11" s="131"/>
      <c r="AK11" s="6">
        <f>ROUNDDOWN(AK9/AK10,0)</f>
        <v>3041001</v>
      </c>
      <c r="AL11" s="6">
        <f>ROUNDDOWN(AL9/AL10,0)</f>
        <v>1520500</v>
      </c>
      <c r="AM11" s="6">
        <f t="shared" ref="AM11:BF11" si="2">ROUNDDOWN(AM9/AM10,0)</f>
        <v>760250</v>
      </c>
      <c r="AN11" s="6">
        <f t="shared" si="2"/>
        <v>380125</v>
      </c>
      <c r="AO11" s="6">
        <f t="shared" si="2"/>
        <v>190062</v>
      </c>
      <c r="AP11" s="6">
        <f t="shared" si="2"/>
        <v>95031</v>
      </c>
      <c r="AQ11" s="6">
        <f t="shared" si="2"/>
        <v>47515</v>
      </c>
      <c r="AR11" s="6">
        <f t="shared" si="2"/>
        <v>23757</v>
      </c>
      <c r="AS11" s="6">
        <f t="shared" si="2"/>
        <v>11878</v>
      </c>
      <c r="AT11" s="6">
        <f t="shared" si="2"/>
        <v>5939</v>
      </c>
      <c r="AU11" s="6">
        <f t="shared" si="2"/>
        <v>2969</v>
      </c>
      <c r="AV11" s="6">
        <f t="shared" si="2"/>
        <v>1484</v>
      </c>
      <c r="AW11" s="6">
        <f t="shared" si="2"/>
        <v>742</v>
      </c>
      <c r="AX11" s="6">
        <f t="shared" si="2"/>
        <v>371</v>
      </c>
      <c r="AY11" s="6">
        <f t="shared" si="2"/>
        <v>185</v>
      </c>
      <c r="AZ11" s="6">
        <f t="shared" si="2"/>
        <v>92</v>
      </c>
      <c r="BA11" s="6">
        <f t="shared" si="2"/>
        <v>46</v>
      </c>
      <c r="BB11" s="6">
        <f t="shared" si="2"/>
        <v>23</v>
      </c>
      <c r="BC11" s="6">
        <f t="shared" si="2"/>
        <v>11</v>
      </c>
      <c r="BD11" s="6">
        <f t="shared" si="2"/>
        <v>5</v>
      </c>
      <c r="BE11" s="6">
        <f t="shared" si="2"/>
        <v>2</v>
      </c>
      <c r="BF11" s="6">
        <f t="shared" si="2"/>
        <v>1</v>
      </c>
      <c r="BG11" s="6">
        <f t="shared" ref="BG11" si="3">ROUNDDOWN(BG9/BG10,0)</f>
        <v>0</v>
      </c>
    </row>
    <row r="12" spans="1:59">
      <c r="AA12" s="35"/>
      <c r="AB12" s="35"/>
      <c r="AC12" s="35"/>
      <c r="AD12" s="35"/>
      <c r="AE12" s="38"/>
      <c r="AH12" s="131" t="s">
        <v>17</v>
      </c>
      <c r="AI12" s="131"/>
      <c r="AJ12" s="131"/>
      <c r="AK12" s="7">
        <f>AK9-(AK10*AK11)</f>
        <v>0</v>
      </c>
      <c r="AL12" s="7">
        <f t="shared" ref="AL12:BE12" si="4">AL9-(AL10*AL11)</f>
        <v>1</v>
      </c>
      <c r="AM12" s="7">
        <f t="shared" si="4"/>
        <v>0</v>
      </c>
      <c r="AN12" s="7">
        <f t="shared" si="4"/>
        <v>0</v>
      </c>
      <c r="AO12" s="7">
        <f t="shared" si="4"/>
        <v>1</v>
      </c>
      <c r="AP12" s="7">
        <f t="shared" si="4"/>
        <v>0</v>
      </c>
      <c r="AQ12" s="7">
        <f t="shared" si="4"/>
        <v>1</v>
      </c>
      <c r="AR12" s="7">
        <f t="shared" si="4"/>
        <v>1</v>
      </c>
      <c r="AS12" s="7">
        <f t="shared" si="4"/>
        <v>1</v>
      </c>
      <c r="AT12" s="7">
        <f t="shared" si="4"/>
        <v>0</v>
      </c>
      <c r="AU12" s="7">
        <f t="shared" si="4"/>
        <v>1</v>
      </c>
      <c r="AV12" s="7">
        <f t="shared" si="4"/>
        <v>1</v>
      </c>
      <c r="AW12" s="7">
        <f t="shared" si="4"/>
        <v>0</v>
      </c>
      <c r="AX12" s="7">
        <f t="shared" si="4"/>
        <v>0</v>
      </c>
      <c r="AY12" s="7">
        <f t="shared" si="4"/>
        <v>1</v>
      </c>
      <c r="AZ12" s="7">
        <f t="shared" si="4"/>
        <v>1</v>
      </c>
      <c r="BA12" s="7">
        <f t="shared" si="4"/>
        <v>0</v>
      </c>
      <c r="BB12" s="7">
        <f t="shared" si="4"/>
        <v>0</v>
      </c>
      <c r="BC12" s="7">
        <f t="shared" si="4"/>
        <v>1</v>
      </c>
      <c r="BD12" s="7">
        <f t="shared" si="4"/>
        <v>1</v>
      </c>
      <c r="BE12" s="7">
        <f t="shared" si="4"/>
        <v>1</v>
      </c>
      <c r="BF12" s="7">
        <f>BF9-(BF10*BF11)</f>
        <v>0</v>
      </c>
      <c r="BG12" s="7">
        <f>BG9-(BG10*BG11)</f>
        <v>1</v>
      </c>
    </row>
    <row r="13" spans="1:59">
      <c r="AA13" s="35"/>
      <c r="AB13" s="35"/>
      <c r="AC13" s="35"/>
      <c r="AD13" s="35"/>
      <c r="AE13" s="38"/>
      <c r="AH13" s="133" t="s">
        <v>18</v>
      </c>
      <c r="AI13" s="133"/>
      <c r="AJ13" s="134"/>
      <c r="AK13" s="135" t="str">
        <f>B3</f>
        <v>10111001100110111010010</v>
      </c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7"/>
    </row>
    <row r="14" spans="1:59">
      <c r="AA14" s="35"/>
      <c r="AB14" s="35"/>
      <c r="AC14" s="35"/>
      <c r="AD14" s="35"/>
      <c r="AE14" s="38"/>
      <c r="AH14" s="133"/>
      <c r="AI14" s="133"/>
      <c r="AJ14" s="133"/>
      <c r="AK14" s="9" t="str">
        <f>MID($AK$13,1,1)</f>
        <v>1</v>
      </c>
      <c r="AL14" s="9" t="str">
        <f>MID($AK$13,2,1)</f>
        <v>0</v>
      </c>
      <c r="AM14" s="9" t="str">
        <f>MID($AK$13,3,1)</f>
        <v>1</v>
      </c>
      <c r="AN14" s="9" t="str">
        <f>MID($AK$13,4,1)</f>
        <v>1</v>
      </c>
      <c r="AO14" s="9" t="str">
        <f>MID($AK$13,5,1)</f>
        <v>1</v>
      </c>
      <c r="AP14" s="9" t="str">
        <f>MID($AK$13,6,1)</f>
        <v>0</v>
      </c>
      <c r="AQ14" s="9" t="str">
        <f>MID($AK$13,7,1)</f>
        <v>0</v>
      </c>
      <c r="AR14" s="9" t="str">
        <f>MID($AK$13,8,1)</f>
        <v>1</v>
      </c>
      <c r="AS14" s="9" t="str">
        <f>MID($AK$13,9,1)</f>
        <v>1</v>
      </c>
      <c r="AT14" s="9" t="str">
        <f>MID($AK$13,10,1)</f>
        <v>0</v>
      </c>
      <c r="AU14" s="9" t="str">
        <f>MID($AK$13,11,1)</f>
        <v>0</v>
      </c>
      <c r="AV14" s="9" t="str">
        <f>MID($AK$13,12,1)</f>
        <v>1</v>
      </c>
      <c r="AW14" s="9" t="str">
        <f>MID($AK$13,13,1)</f>
        <v>1</v>
      </c>
      <c r="AX14" s="9" t="str">
        <f>MID($AK$13,14,1)</f>
        <v>0</v>
      </c>
      <c r="AY14" s="9" t="str">
        <f>MID($AK$13,15,1)</f>
        <v>1</v>
      </c>
      <c r="AZ14" s="9" t="str">
        <f>MID($AK$13,16,1)</f>
        <v>1</v>
      </c>
      <c r="BA14" s="9" t="str">
        <f>MID($AK$13,17,1)</f>
        <v>1</v>
      </c>
      <c r="BB14" s="9" t="str">
        <f>MID($AK$13,18,1)</f>
        <v>0</v>
      </c>
      <c r="BC14" s="9" t="str">
        <f>MID($AK$13,19,1)</f>
        <v>1</v>
      </c>
      <c r="BD14" s="9" t="str">
        <f>MID($AK$13,20,1)</f>
        <v>0</v>
      </c>
      <c r="BE14" s="9" t="str">
        <f>MID($AK$13,21,1)</f>
        <v>0</v>
      </c>
      <c r="BF14" s="9" t="str">
        <f>MID($AK$13,21,1)</f>
        <v>0</v>
      </c>
      <c r="BG14" s="9" t="str">
        <f>MID($AK$13,21,1)</f>
        <v>0</v>
      </c>
    </row>
    <row r="15" spans="1:59">
      <c r="B15" s="131" t="s">
        <v>0</v>
      </c>
      <c r="C15" s="131"/>
      <c r="D15" s="138" t="s">
        <v>19</v>
      </c>
      <c r="E15" s="112"/>
      <c r="AA15" s="35"/>
      <c r="AB15" s="35"/>
      <c r="AC15" s="35"/>
      <c r="AD15" s="35"/>
      <c r="AE15" s="38"/>
    </row>
    <row r="16" spans="1:59">
      <c r="B16" s="131">
        <f>B2</f>
        <v>6082002</v>
      </c>
      <c r="C16" s="131"/>
      <c r="D16" s="138">
        <v>2</v>
      </c>
      <c r="E16" s="112"/>
      <c r="AA16" s="35"/>
      <c r="AB16" s="35"/>
      <c r="AC16" s="35"/>
      <c r="AD16" s="35"/>
      <c r="AE16" s="38"/>
    </row>
    <row r="17" spans="2:59">
      <c r="AA17" s="35"/>
      <c r="AB17" s="35"/>
      <c r="AC17" s="35"/>
      <c r="AD17" s="35"/>
      <c r="AE17" s="38"/>
    </row>
    <row r="18" spans="2:59">
      <c r="B18" s="139" t="s">
        <v>20</v>
      </c>
      <c r="C18" s="139"/>
      <c r="AA18" s="35"/>
      <c r="AB18" s="35"/>
      <c r="AC18" s="35"/>
      <c r="AD18" s="35"/>
      <c r="AE18" s="38"/>
      <c r="AK18" s="164" t="s">
        <v>21</v>
      </c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6"/>
    </row>
    <row r="19" spans="2:59">
      <c r="B19" s="139"/>
      <c r="C19" s="139"/>
      <c r="D19">
        <f>B2</f>
        <v>6082002</v>
      </c>
      <c r="L19" s="4"/>
      <c r="AA19" s="35"/>
      <c r="AB19" s="35"/>
      <c r="AC19" s="35"/>
      <c r="AD19" s="35"/>
      <c r="AE19" s="38"/>
      <c r="AH19" s="160" t="s">
        <v>22</v>
      </c>
      <c r="AI19" s="161"/>
      <c r="AJ19" s="162"/>
      <c r="AK19" s="47">
        <v>22</v>
      </c>
      <c r="AL19" s="48">
        <v>21</v>
      </c>
      <c r="AM19" s="48">
        <v>20</v>
      </c>
      <c r="AN19" s="48">
        <v>19</v>
      </c>
      <c r="AO19" s="48">
        <v>18</v>
      </c>
      <c r="AP19" s="48">
        <v>17</v>
      </c>
      <c r="AQ19" s="48">
        <v>16</v>
      </c>
      <c r="AR19" s="48">
        <v>15</v>
      </c>
      <c r="AS19" s="48">
        <v>14</v>
      </c>
      <c r="AT19" s="48">
        <v>13</v>
      </c>
      <c r="AU19" s="48">
        <v>12</v>
      </c>
      <c r="AV19" s="48">
        <v>11</v>
      </c>
      <c r="AW19" s="48">
        <v>10</v>
      </c>
      <c r="AX19" s="48">
        <v>9</v>
      </c>
      <c r="AY19" s="48">
        <v>8</v>
      </c>
      <c r="AZ19" s="48">
        <v>7</v>
      </c>
      <c r="BA19" s="48">
        <v>6</v>
      </c>
      <c r="BB19" s="48">
        <v>5</v>
      </c>
      <c r="BC19" s="48">
        <v>4</v>
      </c>
      <c r="BD19" s="48">
        <v>3</v>
      </c>
      <c r="BE19" s="48">
        <v>2</v>
      </c>
      <c r="BF19" s="48">
        <v>1</v>
      </c>
      <c r="BG19" s="49">
        <v>0</v>
      </c>
    </row>
    <row r="20" spans="2:59">
      <c r="B20" s="138">
        <v>0</v>
      </c>
      <c r="C20" s="112"/>
      <c r="D20">
        <f>MOD(D19,D16)</f>
        <v>0</v>
      </c>
      <c r="E20">
        <f>_xlfn.FLOOR.MATH(D19/$D$16,,)</f>
        <v>3041001</v>
      </c>
      <c r="AA20" s="35"/>
      <c r="AB20" s="35"/>
      <c r="AC20" s="35"/>
      <c r="AD20" s="35"/>
      <c r="AE20" s="38"/>
      <c r="AH20" s="150" t="s">
        <v>23</v>
      </c>
      <c r="AI20" s="151"/>
      <c r="AJ20" s="152"/>
      <c r="AK20" s="50">
        <f>$AK$7</f>
        <v>2</v>
      </c>
      <c r="AL20" s="50">
        <f t="shared" ref="AL20:BG20" si="5">$AK$7</f>
        <v>2</v>
      </c>
      <c r="AM20" s="50">
        <f t="shared" si="5"/>
        <v>2</v>
      </c>
      <c r="AN20" s="50">
        <f t="shared" si="5"/>
        <v>2</v>
      </c>
      <c r="AO20" s="50">
        <f t="shared" si="5"/>
        <v>2</v>
      </c>
      <c r="AP20" s="50">
        <f t="shared" si="5"/>
        <v>2</v>
      </c>
      <c r="AQ20" s="50">
        <f t="shared" si="5"/>
        <v>2</v>
      </c>
      <c r="AR20" s="50">
        <f t="shared" si="5"/>
        <v>2</v>
      </c>
      <c r="AS20" s="50">
        <f t="shared" si="5"/>
        <v>2</v>
      </c>
      <c r="AT20" s="50">
        <f t="shared" si="5"/>
        <v>2</v>
      </c>
      <c r="AU20" s="50">
        <f t="shared" si="5"/>
        <v>2</v>
      </c>
      <c r="AV20" s="50">
        <f t="shared" si="5"/>
        <v>2</v>
      </c>
      <c r="AW20" s="50">
        <f t="shared" si="5"/>
        <v>2</v>
      </c>
      <c r="AX20" s="50">
        <f t="shared" si="5"/>
        <v>2</v>
      </c>
      <c r="AY20" s="50">
        <f t="shared" si="5"/>
        <v>2</v>
      </c>
      <c r="AZ20" s="50">
        <f t="shared" si="5"/>
        <v>2</v>
      </c>
      <c r="BA20" s="50">
        <f t="shared" si="5"/>
        <v>2</v>
      </c>
      <c r="BB20" s="50">
        <f t="shared" si="5"/>
        <v>2</v>
      </c>
      <c r="BC20" s="50">
        <f t="shared" si="5"/>
        <v>2</v>
      </c>
      <c r="BD20" s="50">
        <f t="shared" si="5"/>
        <v>2</v>
      </c>
      <c r="BE20" s="50">
        <f t="shared" si="5"/>
        <v>2</v>
      </c>
      <c r="BF20" s="50">
        <f t="shared" si="5"/>
        <v>2</v>
      </c>
      <c r="BG20" s="51">
        <f t="shared" si="5"/>
        <v>2</v>
      </c>
    </row>
    <row r="21" spans="2:59">
      <c r="B21" s="138">
        <v>1</v>
      </c>
      <c r="C21" s="112"/>
      <c r="E21">
        <f>MOD(E20,$D$16)</f>
        <v>1</v>
      </c>
      <c r="F21">
        <f>_xlfn.FLOOR.MATH(E20/$D$16,,)</f>
        <v>1520500</v>
      </c>
      <c r="AA21" s="35"/>
      <c r="AB21" s="35"/>
      <c r="AC21" s="35"/>
      <c r="AD21" s="35"/>
      <c r="AE21" s="38"/>
      <c r="AG21" s="3"/>
      <c r="AH21" s="150" t="s">
        <v>24</v>
      </c>
      <c r="AI21" s="151"/>
      <c r="AJ21" s="152"/>
      <c r="AK21" s="52" t="str">
        <f t="shared" ref="AK21:BD21" si="6">AK14</f>
        <v>1</v>
      </c>
      <c r="AL21" s="52" t="str">
        <f t="shared" si="6"/>
        <v>0</v>
      </c>
      <c r="AM21" s="52" t="str">
        <f t="shared" si="6"/>
        <v>1</v>
      </c>
      <c r="AN21" s="52" t="str">
        <f t="shared" si="6"/>
        <v>1</v>
      </c>
      <c r="AO21" s="52" t="str">
        <f t="shared" si="6"/>
        <v>1</v>
      </c>
      <c r="AP21" s="52" t="str">
        <f t="shared" si="6"/>
        <v>0</v>
      </c>
      <c r="AQ21" s="52" t="str">
        <f t="shared" si="6"/>
        <v>0</v>
      </c>
      <c r="AR21" s="52" t="str">
        <f t="shared" si="6"/>
        <v>1</v>
      </c>
      <c r="AS21" s="52" t="str">
        <f t="shared" si="6"/>
        <v>1</v>
      </c>
      <c r="AT21" s="52" t="str">
        <f t="shared" si="6"/>
        <v>0</v>
      </c>
      <c r="AU21" s="52" t="str">
        <f t="shared" si="6"/>
        <v>0</v>
      </c>
      <c r="AV21" s="52" t="str">
        <f t="shared" si="6"/>
        <v>1</v>
      </c>
      <c r="AW21" s="52" t="str">
        <f t="shared" si="6"/>
        <v>1</v>
      </c>
      <c r="AX21" s="52" t="str">
        <f t="shared" si="6"/>
        <v>0</v>
      </c>
      <c r="AY21" s="52" t="str">
        <f t="shared" si="6"/>
        <v>1</v>
      </c>
      <c r="AZ21" s="52" t="str">
        <f t="shared" si="6"/>
        <v>1</v>
      </c>
      <c r="BA21" s="52" t="str">
        <f t="shared" si="6"/>
        <v>1</v>
      </c>
      <c r="BB21" s="52" t="str">
        <f t="shared" si="6"/>
        <v>0</v>
      </c>
      <c r="BC21" s="52" t="str">
        <f t="shared" si="6"/>
        <v>1</v>
      </c>
      <c r="BD21" s="52" t="str">
        <f t="shared" si="6"/>
        <v>0</v>
      </c>
      <c r="BE21" s="52" t="str">
        <f>BE14</f>
        <v>0</v>
      </c>
      <c r="BF21" s="52" t="str">
        <f>BF14</f>
        <v>0</v>
      </c>
      <c r="BG21" s="53" t="str">
        <f>BG14</f>
        <v>0</v>
      </c>
    </row>
    <row r="22" spans="2:59">
      <c r="B22" s="138">
        <v>2</v>
      </c>
      <c r="C22" s="112"/>
      <c r="F22">
        <f>MOD(F21,$D$16)</f>
        <v>0</v>
      </c>
      <c r="G22">
        <f>_xlfn.FLOOR.MATH(F21/$D$16,,)</f>
        <v>760250</v>
      </c>
      <c r="AA22" s="35"/>
      <c r="AB22" s="35"/>
      <c r="AC22" s="35"/>
      <c r="AD22" s="35"/>
      <c r="AE22" s="38"/>
      <c r="AG22" s="3"/>
      <c r="AH22" s="153" t="s">
        <v>25</v>
      </c>
      <c r="AI22" s="154"/>
      <c r="AJ22" s="155"/>
      <c r="AK22" s="54">
        <f>AK21*POWER(AK20,AK19)</f>
        <v>4194304</v>
      </c>
      <c r="AL22" s="54">
        <f t="shared" ref="AL22:BF22" si="7">AL21*POWER(AL20,AL19)</f>
        <v>0</v>
      </c>
      <c r="AM22" s="54">
        <f t="shared" si="7"/>
        <v>1048576</v>
      </c>
      <c r="AN22" s="54">
        <f t="shared" si="7"/>
        <v>524288</v>
      </c>
      <c r="AO22" s="54">
        <f t="shared" si="7"/>
        <v>262144</v>
      </c>
      <c r="AP22" s="54">
        <f t="shared" si="7"/>
        <v>0</v>
      </c>
      <c r="AQ22" s="54">
        <f t="shared" si="7"/>
        <v>0</v>
      </c>
      <c r="AR22" s="54">
        <f t="shared" si="7"/>
        <v>32768</v>
      </c>
      <c r="AS22" s="54">
        <f t="shared" si="7"/>
        <v>16384</v>
      </c>
      <c r="AT22" s="54">
        <f t="shared" si="7"/>
        <v>0</v>
      </c>
      <c r="AU22" s="54">
        <f t="shared" si="7"/>
        <v>0</v>
      </c>
      <c r="AV22" s="54">
        <f t="shared" si="7"/>
        <v>2048</v>
      </c>
      <c r="AW22" s="54">
        <f t="shared" si="7"/>
        <v>1024</v>
      </c>
      <c r="AX22" s="54">
        <f t="shared" si="7"/>
        <v>0</v>
      </c>
      <c r="AY22" s="54">
        <f t="shared" si="7"/>
        <v>256</v>
      </c>
      <c r="AZ22" s="54">
        <f t="shared" si="7"/>
        <v>128</v>
      </c>
      <c r="BA22" s="54">
        <f t="shared" si="7"/>
        <v>64</v>
      </c>
      <c r="BB22" s="54">
        <f t="shared" si="7"/>
        <v>0</v>
      </c>
      <c r="BC22" s="54">
        <f t="shared" si="7"/>
        <v>16</v>
      </c>
      <c r="BD22" s="54">
        <f t="shared" si="7"/>
        <v>0</v>
      </c>
      <c r="BE22" s="54">
        <f t="shared" si="7"/>
        <v>0</v>
      </c>
      <c r="BF22" s="54">
        <f t="shared" si="7"/>
        <v>0</v>
      </c>
      <c r="BG22" s="55">
        <f t="shared" ref="BG22" si="8">BG21*POWER(BG20,BG19)</f>
        <v>0</v>
      </c>
    </row>
    <row r="23" spans="2:59">
      <c r="B23" s="138">
        <v>3</v>
      </c>
      <c r="C23" s="112"/>
      <c r="F23" s="3"/>
      <c r="G23">
        <f>MOD(G22,$D$16)</f>
        <v>0</v>
      </c>
      <c r="H23">
        <f>_xlfn.FLOOR.MATH(G22/$D$16,,)</f>
        <v>380125</v>
      </c>
      <c r="AA23" s="35"/>
      <c r="AB23" s="35"/>
      <c r="AC23" s="35"/>
      <c r="AD23" s="35"/>
      <c r="AE23" s="38"/>
      <c r="AG23" s="3"/>
      <c r="AH23" s="156" t="s">
        <v>26</v>
      </c>
      <c r="AI23" s="157"/>
      <c r="AJ23" s="157"/>
      <c r="AK23" s="167">
        <f>SUM(AK22:BG22)</f>
        <v>6082000</v>
      </c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9"/>
    </row>
    <row r="24" spans="2:59">
      <c r="B24" s="138">
        <v>4</v>
      </c>
      <c r="C24" s="112"/>
      <c r="F24" s="3"/>
      <c r="G24" s="3"/>
      <c r="H24">
        <f>MOD(H23,$D$16)</f>
        <v>1</v>
      </c>
      <c r="I24">
        <f>_xlfn.FLOOR.MATH(H23/$D$16,,)</f>
        <v>190062</v>
      </c>
      <c r="AA24" s="35"/>
      <c r="AB24" s="35"/>
      <c r="AC24" s="35"/>
      <c r="AD24" s="35"/>
      <c r="AE24" s="38"/>
      <c r="AG24" s="3"/>
      <c r="AH24" s="3"/>
      <c r="AI24" s="3"/>
      <c r="AJ24" s="3"/>
    </row>
    <row r="25" spans="2:59">
      <c r="B25" s="138">
        <v>5</v>
      </c>
      <c r="C25" s="112"/>
      <c r="F25" s="3"/>
      <c r="G25" s="3"/>
      <c r="H25" s="3"/>
      <c r="I25">
        <f>MOD(I24,$D$16)</f>
        <v>0</v>
      </c>
      <c r="J25">
        <f>_xlfn.FLOOR.MATH(I24/$D$16,,)</f>
        <v>95031</v>
      </c>
      <c r="AA25" s="35"/>
      <c r="AB25" s="35"/>
      <c r="AC25" s="35"/>
      <c r="AD25" s="35"/>
      <c r="AE25" s="38"/>
      <c r="AH25" s="3"/>
      <c r="AI25" s="3"/>
      <c r="AJ25" s="3"/>
      <c r="AK25" s="3"/>
    </row>
    <row r="26" spans="2:59">
      <c r="B26" s="138">
        <v>6</v>
      </c>
      <c r="C26" s="112"/>
      <c r="G26" s="3"/>
      <c r="H26" s="3"/>
      <c r="I26" s="3"/>
      <c r="J26">
        <f>MOD(J25,$D$16)</f>
        <v>1</v>
      </c>
      <c r="K26">
        <f>_xlfn.FLOOR.MATH(J25/$D$16,,)</f>
        <v>47515</v>
      </c>
      <c r="AA26" s="35"/>
      <c r="AB26" s="35"/>
      <c r="AC26" s="35"/>
      <c r="AD26" s="35"/>
      <c r="AE26" s="35"/>
      <c r="AI26" s="3"/>
      <c r="AJ26" s="3"/>
      <c r="AK26" s="3"/>
      <c r="AL26" s="3"/>
    </row>
    <row r="27" spans="2:59">
      <c r="B27" s="138">
        <v>7</v>
      </c>
      <c r="C27" s="112"/>
      <c r="H27" s="3"/>
      <c r="I27" s="3"/>
      <c r="J27" s="3"/>
      <c r="K27">
        <f>MOD(K26,$D$16)</f>
        <v>1</v>
      </c>
      <c r="L27">
        <f>_xlfn.FLOOR.MATH(K26/$D$16,,)</f>
        <v>23757</v>
      </c>
      <c r="AA27" s="35"/>
      <c r="AB27" s="35"/>
      <c r="AC27" s="35"/>
      <c r="AD27" s="35"/>
      <c r="AE27" s="35"/>
      <c r="AK27" s="170" t="s">
        <v>27</v>
      </c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</row>
    <row r="28" spans="2:59">
      <c r="B28" s="138">
        <v>8</v>
      </c>
      <c r="C28" s="112"/>
      <c r="I28" s="3"/>
      <c r="J28" s="3"/>
      <c r="K28" s="3"/>
      <c r="L28">
        <f>MOD(L27,$D$16)</f>
        <v>1</v>
      </c>
      <c r="M28">
        <f>_xlfn.FLOOR.MATH(L27/$D$16,,)</f>
        <v>11878</v>
      </c>
      <c r="AA28" s="35"/>
      <c r="AB28" s="35"/>
      <c r="AC28" s="35"/>
      <c r="AD28" s="35"/>
      <c r="AE28" s="35"/>
      <c r="AH28" s="116" t="s">
        <v>28</v>
      </c>
      <c r="AI28" s="117"/>
      <c r="AJ28" s="118"/>
      <c r="AK28" s="13">
        <v>22</v>
      </c>
      <c r="AL28" s="13">
        <v>21</v>
      </c>
      <c r="AM28" s="13">
        <v>20</v>
      </c>
      <c r="AN28" s="13">
        <v>19</v>
      </c>
      <c r="AO28" s="13">
        <v>18</v>
      </c>
      <c r="AP28" s="13">
        <v>17</v>
      </c>
      <c r="AQ28" s="13">
        <v>16</v>
      </c>
      <c r="AR28" s="13">
        <v>15</v>
      </c>
      <c r="AS28" s="13">
        <v>14</v>
      </c>
      <c r="AT28" s="13">
        <v>13</v>
      </c>
      <c r="AU28" s="13">
        <v>12</v>
      </c>
      <c r="AV28" s="13">
        <v>11</v>
      </c>
      <c r="AW28" s="13">
        <v>10</v>
      </c>
      <c r="AX28" s="13">
        <v>9</v>
      </c>
      <c r="AY28" s="13">
        <v>8</v>
      </c>
      <c r="AZ28" s="13">
        <v>7</v>
      </c>
      <c r="BA28" s="13">
        <v>6</v>
      </c>
      <c r="BB28" s="13">
        <v>5</v>
      </c>
      <c r="BC28" s="13">
        <v>4</v>
      </c>
      <c r="BD28" s="13">
        <v>3</v>
      </c>
      <c r="BE28" s="13">
        <v>2</v>
      </c>
      <c r="BF28" s="13">
        <v>1</v>
      </c>
      <c r="BG28" s="60">
        <v>0</v>
      </c>
    </row>
    <row r="29" spans="2:59">
      <c r="B29" s="138">
        <v>9</v>
      </c>
      <c r="C29" s="112"/>
      <c r="J29" s="3"/>
      <c r="K29" s="3"/>
      <c r="L29" s="3"/>
      <c r="M29">
        <f>MOD(M28,$D$16)</f>
        <v>0</v>
      </c>
      <c r="N29">
        <f>_xlfn.FLOOR.MATH(M28/$D$16,,)</f>
        <v>5939</v>
      </c>
      <c r="AA29" s="35"/>
      <c r="AB29" s="35"/>
      <c r="AC29" s="35"/>
      <c r="AD29" s="35"/>
      <c r="AE29" s="35"/>
      <c r="AH29" s="110" t="s">
        <v>23</v>
      </c>
      <c r="AI29" s="111"/>
      <c r="AJ29" s="112"/>
      <c r="AK29" s="6">
        <f>$AK$7</f>
        <v>2</v>
      </c>
      <c r="AL29" s="6">
        <f t="shared" ref="AL29:BG29" si="9">$AK$7</f>
        <v>2</v>
      </c>
      <c r="AM29" s="6">
        <f t="shared" si="9"/>
        <v>2</v>
      </c>
      <c r="AN29" s="6">
        <f t="shared" si="9"/>
        <v>2</v>
      </c>
      <c r="AO29" s="6">
        <f t="shared" si="9"/>
        <v>2</v>
      </c>
      <c r="AP29" s="6">
        <f t="shared" si="9"/>
        <v>2</v>
      </c>
      <c r="AQ29" s="6">
        <f t="shared" si="9"/>
        <v>2</v>
      </c>
      <c r="AR29" s="6">
        <f t="shared" si="9"/>
        <v>2</v>
      </c>
      <c r="AS29" s="6">
        <f t="shared" si="9"/>
        <v>2</v>
      </c>
      <c r="AT29" s="6">
        <f t="shared" si="9"/>
        <v>2</v>
      </c>
      <c r="AU29" s="6">
        <f t="shared" si="9"/>
        <v>2</v>
      </c>
      <c r="AV29" s="6">
        <f t="shared" si="9"/>
        <v>2</v>
      </c>
      <c r="AW29" s="6">
        <f t="shared" si="9"/>
        <v>2</v>
      </c>
      <c r="AX29" s="6">
        <f t="shared" si="9"/>
        <v>2</v>
      </c>
      <c r="AY29" s="6">
        <f t="shared" si="9"/>
        <v>2</v>
      </c>
      <c r="AZ29" s="6">
        <f t="shared" si="9"/>
        <v>2</v>
      </c>
      <c r="BA29" s="6">
        <f t="shared" si="9"/>
        <v>2</v>
      </c>
      <c r="BB29" s="6">
        <f t="shared" si="9"/>
        <v>2</v>
      </c>
      <c r="BC29" s="6">
        <f t="shared" si="9"/>
        <v>2</v>
      </c>
      <c r="BD29" s="6">
        <f t="shared" si="9"/>
        <v>2</v>
      </c>
      <c r="BE29" s="6">
        <f t="shared" si="9"/>
        <v>2</v>
      </c>
      <c r="BF29" s="6">
        <f t="shared" si="9"/>
        <v>2</v>
      </c>
      <c r="BG29" s="46">
        <f t="shared" si="9"/>
        <v>2</v>
      </c>
    </row>
    <row r="30" spans="2:59">
      <c r="B30" s="138">
        <v>10</v>
      </c>
      <c r="C30" s="112"/>
      <c r="K30" s="3"/>
      <c r="L30" s="3"/>
      <c r="M30" s="3"/>
      <c r="N30">
        <f>MOD(N29,$D$16)</f>
        <v>1</v>
      </c>
      <c r="O30">
        <f>_xlfn.FLOOR.MATH(N29/$D$16,,)</f>
        <v>2969</v>
      </c>
      <c r="AA30" s="35"/>
      <c r="AB30" s="35"/>
      <c r="AC30" s="35"/>
      <c r="AD30" s="35"/>
      <c r="AE30" s="35"/>
      <c r="AH30" s="110" t="s">
        <v>24</v>
      </c>
      <c r="AI30" s="111"/>
      <c r="AJ30" s="112"/>
      <c r="AK30" s="5" t="str">
        <f>AK14</f>
        <v>1</v>
      </c>
      <c r="AL30" s="5" t="str">
        <f t="shared" ref="AL30:BE30" si="10">AL14</f>
        <v>0</v>
      </c>
      <c r="AM30" s="5" t="str">
        <f t="shared" si="10"/>
        <v>1</v>
      </c>
      <c r="AN30" s="5" t="str">
        <f t="shared" si="10"/>
        <v>1</v>
      </c>
      <c r="AO30" s="5" t="str">
        <f t="shared" si="10"/>
        <v>1</v>
      </c>
      <c r="AP30" s="5" t="str">
        <f t="shared" si="10"/>
        <v>0</v>
      </c>
      <c r="AQ30" s="5" t="str">
        <f t="shared" si="10"/>
        <v>0</v>
      </c>
      <c r="AR30" s="5" t="str">
        <f t="shared" si="10"/>
        <v>1</v>
      </c>
      <c r="AS30" s="5" t="str">
        <f t="shared" si="10"/>
        <v>1</v>
      </c>
      <c r="AT30" s="5" t="str">
        <f t="shared" si="10"/>
        <v>0</v>
      </c>
      <c r="AU30" s="5" t="str">
        <f t="shared" si="10"/>
        <v>0</v>
      </c>
      <c r="AV30" s="5" t="str">
        <f t="shared" si="10"/>
        <v>1</v>
      </c>
      <c r="AW30" s="5" t="str">
        <f t="shared" si="10"/>
        <v>1</v>
      </c>
      <c r="AX30" s="5" t="str">
        <f t="shared" si="10"/>
        <v>0</v>
      </c>
      <c r="AY30" s="5" t="str">
        <f t="shared" si="10"/>
        <v>1</v>
      </c>
      <c r="AZ30" s="5" t="str">
        <f t="shared" si="10"/>
        <v>1</v>
      </c>
      <c r="BA30" s="5" t="str">
        <f t="shared" si="10"/>
        <v>1</v>
      </c>
      <c r="BB30" s="5" t="str">
        <f t="shared" si="10"/>
        <v>0</v>
      </c>
      <c r="BC30" s="5" t="str">
        <f t="shared" si="10"/>
        <v>1</v>
      </c>
      <c r="BD30" s="5" t="str">
        <f t="shared" si="10"/>
        <v>0</v>
      </c>
      <c r="BE30" s="5" t="str">
        <f t="shared" si="10"/>
        <v>0</v>
      </c>
      <c r="BF30" s="5" t="str">
        <f t="shared" ref="BF30:BG30" si="11">BF14</f>
        <v>0</v>
      </c>
      <c r="BG30" s="21" t="str">
        <f t="shared" si="11"/>
        <v>0</v>
      </c>
    </row>
    <row r="31" spans="2:59">
      <c r="B31" s="138">
        <v>11</v>
      </c>
      <c r="C31" s="112"/>
      <c r="M31" s="3"/>
      <c r="N31" s="3"/>
      <c r="O31">
        <f>MOD(O30,$D$16)</f>
        <v>1</v>
      </c>
      <c r="P31">
        <f>_xlfn.FLOOR.MATH(O30/$D$16,,)</f>
        <v>1484</v>
      </c>
      <c r="AA31" s="35"/>
      <c r="AB31" s="35"/>
      <c r="AC31" s="35"/>
      <c r="AD31" s="35"/>
      <c r="AE31" s="35"/>
      <c r="AH31" s="113" t="s">
        <v>29</v>
      </c>
      <c r="AI31" s="114"/>
      <c r="AJ31" s="115"/>
      <c r="AK31" s="7">
        <f>AK29*AK30+AL30</f>
        <v>2</v>
      </c>
      <c r="AL31" s="7">
        <f>AL29*AK31+AM30</f>
        <v>5</v>
      </c>
      <c r="AM31" s="7">
        <f t="shared" ref="AM31:BF31" si="12">AM29*AL31+AN30</f>
        <v>11</v>
      </c>
      <c r="AN31" s="7">
        <f t="shared" si="12"/>
        <v>23</v>
      </c>
      <c r="AO31" s="7">
        <f t="shared" si="12"/>
        <v>46</v>
      </c>
      <c r="AP31" s="7">
        <f t="shared" si="12"/>
        <v>92</v>
      </c>
      <c r="AQ31" s="7">
        <f t="shared" si="12"/>
        <v>185</v>
      </c>
      <c r="AR31" s="7">
        <f t="shared" si="12"/>
        <v>371</v>
      </c>
      <c r="AS31" s="7">
        <f t="shared" si="12"/>
        <v>742</v>
      </c>
      <c r="AT31" s="7">
        <f t="shared" si="12"/>
        <v>1484</v>
      </c>
      <c r="AU31" s="7">
        <f t="shared" si="12"/>
        <v>2969</v>
      </c>
      <c r="AV31" s="7">
        <f t="shared" si="12"/>
        <v>5939</v>
      </c>
      <c r="AW31" s="7">
        <f t="shared" si="12"/>
        <v>11878</v>
      </c>
      <c r="AX31" s="7">
        <f t="shared" si="12"/>
        <v>23757</v>
      </c>
      <c r="AY31" s="7">
        <f t="shared" si="12"/>
        <v>47515</v>
      </c>
      <c r="AZ31" s="7">
        <f t="shared" si="12"/>
        <v>95031</v>
      </c>
      <c r="BA31" s="7">
        <f t="shared" si="12"/>
        <v>190062</v>
      </c>
      <c r="BB31" s="7">
        <f t="shared" si="12"/>
        <v>380125</v>
      </c>
      <c r="BC31" s="7">
        <f t="shared" si="12"/>
        <v>760250</v>
      </c>
      <c r="BD31" s="7">
        <f t="shared" si="12"/>
        <v>1520500</v>
      </c>
      <c r="BE31" s="7">
        <f t="shared" si="12"/>
        <v>3041000</v>
      </c>
      <c r="BF31" s="7">
        <f t="shared" si="12"/>
        <v>6082000</v>
      </c>
      <c r="BG31" s="7"/>
    </row>
    <row r="32" spans="2:59">
      <c r="B32" s="138">
        <v>12</v>
      </c>
      <c r="C32" s="112"/>
      <c r="M32" s="3"/>
      <c r="N32" s="3"/>
      <c r="O32" s="3"/>
      <c r="P32">
        <f>MOD(P31,$D$16)</f>
        <v>0</v>
      </c>
      <c r="Q32">
        <f>_xlfn.FLOOR.MATH(P31/$D$16,,)</f>
        <v>742</v>
      </c>
      <c r="AA32" s="35"/>
      <c r="AB32" s="35"/>
      <c r="AC32" s="35"/>
      <c r="AD32" s="35"/>
      <c r="AE32" s="35"/>
      <c r="AH32" s="105" t="s">
        <v>26</v>
      </c>
      <c r="AI32" s="106"/>
      <c r="AJ32" s="172"/>
      <c r="AK32" s="158">
        <f>BF31</f>
        <v>6082000</v>
      </c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59"/>
    </row>
    <row r="33" spans="2:60">
      <c r="B33" s="138">
        <v>13</v>
      </c>
      <c r="C33" s="112"/>
      <c r="N33" s="3"/>
      <c r="O33" s="3"/>
      <c r="P33" s="3"/>
      <c r="Q33">
        <f>MOD(Q32,$D$16)</f>
        <v>0</v>
      </c>
      <c r="R33">
        <f>_xlfn.FLOOR.MATH(Q32/$D$16,,)</f>
        <v>371</v>
      </c>
      <c r="AA33" s="35"/>
      <c r="AB33" s="35"/>
      <c r="AC33" s="35"/>
      <c r="AD33" s="35"/>
      <c r="AE33" s="35"/>
      <c r="AP33" s="3"/>
      <c r="AQ33" s="3"/>
      <c r="AR33" s="3"/>
      <c r="AS33" s="3"/>
    </row>
    <row r="34" spans="2:60">
      <c r="B34" s="138">
        <v>14</v>
      </c>
      <c r="C34" s="112"/>
      <c r="O34" s="3"/>
      <c r="P34" s="3"/>
      <c r="Q34" s="3"/>
      <c r="R34">
        <f>MOD(R33,$D$16)</f>
        <v>1</v>
      </c>
      <c r="S34">
        <f>_xlfn.FLOOR.MATH(R33/$D$16,,)</f>
        <v>185</v>
      </c>
      <c r="AA34" s="35"/>
      <c r="AB34" s="35"/>
      <c r="AC34" s="35"/>
      <c r="AD34" s="35"/>
      <c r="AE34" s="35"/>
      <c r="AQ34" s="3"/>
      <c r="AR34" s="3"/>
      <c r="AS34" s="3"/>
      <c r="AT34" s="3"/>
    </row>
    <row r="35" spans="2:60">
      <c r="B35" s="138">
        <v>15</v>
      </c>
      <c r="C35" s="112"/>
      <c r="P35" s="3"/>
      <c r="Q35" s="3"/>
      <c r="R35" s="3"/>
      <c r="S35">
        <f>MOD(S34,$D$16)</f>
        <v>1</v>
      </c>
      <c r="T35">
        <f>_xlfn.FLOOR.MATH(S34/$D$16,,)</f>
        <v>92</v>
      </c>
      <c r="AA35" s="35"/>
      <c r="AB35" s="35"/>
      <c r="AC35" s="35"/>
      <c r="AD35" s="35"/>
      <c r="AE35" s="35"/>
      <c r="AR35" s="3"/>
      <c r="AS35" s="3"/>
      <c r="AT35" s="3"/>
      <c r="AU35" s="3"/>
    </row>
    <row r="36" spans="2:60">
      <c r="B36" s="138">
        <v>16</v>
      </c>
      <c r="C36" s="112"/>
      <c r="Q36" s="3"/>
      <c r="R36" s="3"/>
      <c r="S36" s="3"/>
      <c r="T36">
        <f>MOD(T35,$D$16)</f>
        <v>0</v>
      </c>
      <c r="U36">
        <f>_xlfn.FLOOR.MATH(T35/$D$16,,)</f>
        <v>46</v>
      </c>
      <c r="AA36" s="35"/>
      <c r="AB36" s="35"/>
      <c r="AC36" s="35"/>
      <c r="AD36" s="35"/>
      <c r="AE36" s="35"/>
      <c r="AS36" s="3"/>
      <c r="AT36" s="3"/>
      <c r="AU36" s="3"/>
      <c r="AV36" s="3"/>
    </row>
    <row r="37" spans="2:60">
      <c r="B37" s="138">
        <v>17</v>
      </c>
      <c r="C37" s="112"/>
      <c r="R37" s="3"/>
      <c r="S37" s="3"/>
      <c r="T37" s="3"/>
      <c r="U37">
        <f>MOD(U36,$D$16)</f>
        <v>0</v>
      </c>
      <c r="V37">
        <f>_xlfn.FLOOR.MATH(U36/$D$16,,)</f>
        <v>23</v>
      </c>
      <c r="AA37" s="35"/>
      <c r="AB37" s="35"/>
      <c r="AC37" s="35"/>
      <c r="AD37" s="35"/>
      <c r="AE37" s="35"/>
      <c r="AT37" s="3"/>
      <c r="AU37" s="3"/>
      <c r="AV37" s="3"/>
      <c r="AW37" s="3"/>
    </row>
    <row r="38" spans="2:60">
      <c r="B38" s="138">
        <v>18</v>
      </c>
      <c r="C38" s="112"/>
      <c r="S38" s="3"/>
      <c r="T38" s="3"/>
      <c r="U38" s="3"/>
      <c r="V38">
        <f>MOD(V37,$D$16)</f>
        <v>1</v>
      </c>
      <c r="W38">
        <f>_xlfn.FLOOR.MATH(V37/$D$16,,)</f>
        <v>11</v>
      </c>
      <c r="AA38" s="35"/>
      <c r="AB38" s="35"/>
      <c r="AC38" s="35"/>
      <c r="AD38" s="35"/>
      <c r="AE38" s="35"/>
      <c r="AU38" s="3"/>
      <c r="AV38" s="3"/>
      <c r="AW38" s="3"/>
      <c r="AX38" s="3"/>
    </row>
    <row r="39" spans="2:60">
      <c r="B39" s="138">
        <v>19</v>
      </c>
      <c r="C39" s="112"/>
      <c r="T39" s="3"/>
      <c r="U39" s="3"/>
      <c r="V39" s="3"/>
      <c r="W39">
        <f>MOD(W38,$D$16)</f>
        <v>1</v>
      </c>
      <c r="X39">
        <f>_xlfn.FLOOR.MATH(W38/$D$16,,)</f>
        <v>5</v>
      </c>
      <c r="AA39" s="35"/>
      <c r="AB39" s="35"/>
      <c r="AC39" s="35"/>
      <c r="AD39" s="35"/>
      <c r="AE39" s="35"/>
      <c r="AV39" s="3"/>
      <c r="AW39" s="3"/>
      <c r="AX39" s="3"/>
      <c r="AY39" s="3"/>
    </row>
    <row r="40" spans="2:60">
      <c r="B40" s="138">
        <v>20</v>
      </c>
      <c r="C40" s="112"/>
      <c r="U40" s="3"/>
      <c r="V40" s="3"/>
      <c r="W40" s="3"/>
      <c r="X40">
        <f>MOD(X39,$D$16)</f>
        <v>1</v>
      </c>
      <c r="Y40">
        <f>_xlfn.FLOOR.MATH(X39/$D$16,,)</f>
        <v>2</v>
      </c>
      <c r="AA40" s="35"/>
      <c r="AB40" s="35"/>
      <c r="AC40" s="35"/>
      <c r="AD40" s="35"/>
      <c r="AE40" s="35"/>
      <c r="AW40" s="3"/>
      <c r="AX40" s="3"/>
    </row>
    <row r="41" spans="2:60">
      <c r="B41" s="138">
        <v>21</v>
      </c>
      <c r="C41" s="112"/>
      <c r="V41" s="3"/>
      <c r="W41" s="3"/>
      <c r="Y41">
        <f>MOD(Y40,$D$16)</f>
        <v>0</v>
      </c>
      <c r="Z41">
        <v>1</v>
      </c>
      <c r="AA41" s="35"/>
      <c r="AB41" s="35"/>
      <c r="AC41" s="35"/>
      <c r="AD41" s="35"/>
      <c r="AE41" s="35"/>
    </row>
    <row r="42" spans="2:60">
      <c r="B42" s="131" t="s">
        <v>26</v>
      </c>
      <c r="C42" s="131"/>
      <c r="D42" s="1">
        <f>D20</f>
        <v>0</v>
      </c>
      <c r="E42" s="1">
        <f>E21</f>
        <v>1</v>
      </c>
      <c r="F42" s="1">
        <f>F22</f>
        <v>0</v>
      </c>
      <c r="G42" s="1">
        <f>G23</f>
        <v>0</v>
      </c>
      <c r="H42" s="1">
        <f>H24</f>
        <v>1</v>
      </c>
      <c r="I42" s="1">
        <f>I25</f>
        <v>0</v>
      </c>
      <c r="J42" s="1">
        <f>J26</f>
        <v>1</v>
      </c>
      <c r="K42" s="1">
        <f>K27</f>
        <v>1</v>
      </c>
      <c r="L42" s="1">
        <f>L28</f>
        <v>1</v>
      </c>
      <c r="M42" s="1">
        <f>M29</f>
        <v>0</v>
      </c>
      <c r="N42" s="1">
        <f>N30</f>
        <v>1</v>
      </c>
      <c r="O42" s="1">
        <f>O31</f>
        <v>1</v>
      </c>
      <c r="P42" s="1">
        <f>P32</f>
        <v>0</v>
      </c>
      <c r="Q42" s="1">
        <f>Q33</f>
        <v>0</v>
      </c>
      <c r="R42" s="1">
        <f>R34</f>
        <v>1</v>
      </c>
      <c r="S42" s="1">
        <f>S35</f>
        <v>1</v>
      </c>
      <c r="T42" s="1">
        <f>T36</f>
        <v>0</v>
      </c>
      <c r="U42" s="1">
        <f>U37</f>
        <v>0</v>
      </c>
      <c r="V42" s="1">
        <f>V38</f>
        <v>1</v>
      </c>
      <c r="W42" s="1">
        <f>W39</f>
        <v>1</v>
      </c>
      <c r="X42" s="1">
        <f>X40</f>
        <v>1</v>
      </c>
      <c r="Y42" s="14">
        <f>Y41</f>
        <v>0</v>
      </c>
      <c r="Z42" s="17">
        <f>Z41</f>
        <v>1</v>
      </c>
      <c r="AA42" s="35"/>
      <c r="AB42" s="35"/>
      <c r="AC42" s="35"/>
      <c r="AD42" s="35"/>
      <c r="AE42" s="35"/>
    </row>
    <row r="43" spans="2:60">
      <c r="AA43" s="37"/>
      <c r="AB43" s="37"/>
      <c r="AC43" s="37"/>
      <c r="AD43" s="35"/>
      <c r="AE43" s="35"/>
      <c r="AH43" s="131" t="s">
        <v>7</v>
      </c>
      <c r="AI43" s="131"/>
      <c r="AJ43" s="131"/>
      <c r="AK43" s="131">
        <f>B50</f>
        <v>8032023</v>
      </c>
      <c r="AL43" s="131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2:60">
      <c r="AA44" s="37"/>
      <c r="AB44" s="37"/>
      <c r="AC44" s="37"/>
      <c r="AD44" s="35"/>
      <c r="AE44" s="35"/>
      <c r="AH44" s="131"/>
      <c r="AI44" s="131"/>
      <c r="AJ44" s="131"/>
      <c r="AK44" s="131"/>
      <c r="AL44" s="131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2:60">
      <c r="AA45" s="35"/>
      <c r="AB45" s="35"/>
      <c r="AC45" s="35"/>
      <c r="AD45" s="35"/>
      <c r="AE45" s="38"/>
      <c r="AH45" s="132" t="s">
        <v>10</v>
      </c>
      <c r="AI45" s="132"/>
      <c r="AJ45" s="132"/>
      <c r="AK45" s="132">
        <f>D50</f>
        <v>2</v>
      </c>
      <c r="AL45" s="13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2:60">
      <c r="AA46" s="35"/>
      <c r="AB46" s="35"/>
      <c r="AC46" s="35"/>
      <c r="AD46" s="35"/>
      <c r="AE46" s="38"/>
      <c r="AH46" s="131" t="s">
        <v>11</v>
      </c>
      <c r="AI46" s="131"/>
      <c r="AJ46" s="131"/>
      <c r="AK46" s="6">
        <v>1</v>
      </c>
      <c r="AL46" s="6">
        <v>2</v>
      </c>
      <c r="AM46" s="6">
        <v>3</v>
      </c>
      <c r="AN46" s="6">
        <v>4</v>
      </c>
      <c r="AO46" s="6">
        <v>5</v>
      </c>
      <c r="AP46" s="6">
        <v>6</v>
      </c>
      <c r="AQ46" s="6">
        <v>7</v>
      </c>
      <c r="AR46" s="6">
        <v>8</v>
      </c>
      <c r="AS46" s="6">
        <v>9</v>
      </c>
      <c r="AT46" s="6">
        <v>10</v>
      </c>
      <c r="AU46" s="6">
        <v>11</v>
      </c>
      <c r="AV46" s="6">
        <v>12</v>
      </c>
      <c r="AW46" s="6">
        <v>13</v>
      </c>
      <c r="AX46" s="6">
        <v>14</v>
      </c>
      <c r="AY46" s="6">
        <v>15</v>
      </c>
      <c r="AZ46" s="6">
        <v>16</v>
      </c>
      <c r="BA46" s="6">
        <v>17</v>
      </c>
      <c r="BB46" s="6">
        <v>18</v>
      </c>
      <c r="BC46" s="6">
        <v>19</v>
      </c>
      <c r="BD46" s="6">
        <v>20</v>
      </c>
      <c r="BE46" s="6">
        <v>21</v>
      </c>
      <c r="BF46" s="6">
        <v>22</v>
      </c>
      <c r="BG46" s="10">
        <v>23</v>
      </c>
      <c r="BH46" s="28"/>
    </row>
    <row r="47" spans="2:60">
      <c r="AA47" s="38"/>
      <c r="AB47" s="38"/>
      <c r="AC47" s="38"/>
      <c r="AD47" s="35"/>
      <c r="AE47" s="38"/>
      <c r="AH47" s="131" t="s">
        <v>13</v>
      </c>
      <c r="AI47" s="131"/>
      <c r="AJ47" s="131"/>
      <c r="AK47" s="6">
        <f>AK43</f>
        <v>8032023</v>
      </c>
      <c r="AL47" s="6">
        <f t="shared" ref="AL47:BG47" si="13">AK49</f>
        <v>4016011</v>
      </c>
      <c r="AM47" s="6">
        <f t="shared" si="13"/>
        <v>2008005</v>
      </c>
      <c r="AN47" s="6">
        <f t="shared" si="13"/>
        <v>1004002</v>
      </c>
      <c r="AO47" s="6">
        <f t="shared" si="13"/>
        <v>502001</v>
      </c>
      <c r="AP47" s="6">
        <f t="shared" si="13"/>
        <v>251000</v>
      </c>
      <c r="AQ47" s="6">
        <f t="shared" si="13"/>
        <v>125500</v>
      </c>
      <c r="AR47" s="6">
        <f t="shared" si="13"/>
        <v>62750</v>
      </c>
      <c r="AS47" s="6">
        <f t="shared" si="13"/>
        <v>31375</v>
      </c>
      <c r="AT47" s="6">
        <f t="shared" si="13"/>
        <v>15687</v>
      </c>
      <c r="AU47" s="6">
        <f t="shared" si="13"/>
        <v>7843</v>
      </c>
      <c r="AV47" s="6">
        <f t="shared" si="13"/>
        <v>3921</v>
      </c>
      <c r="AW47" s="6">
        <f t="shared" si="13"/>
        <v>1960</v>
      </c>
      <c r="AX47" s="6">
        <f t="shared" si="13"/>
        <v>980</v>
      </c>
      <c r="AY47" s="6">
        <f t="shared" si="13"/>
        <v>490</v>
      </c>
      <c r="AZ47" s="6">
        <f t="shared" si="13"/>
        <v>245</v>
      </c>
      <c r="BA47" s="6">
        <f t="shared" si="13"/>
        <v>122</v>
      </c>
      <c r="BB47" s="6">
        <f t="shared" si="13"/>
        <v>61</v>
      </c>
      <c r="BC47" s="6">
        <f t="shared" si="13"/>
        <v>30</v>
      </c>
      <c r="BD47" s="6">
        <f t="shared" si="13"/>
        <v>15</v>
      </c>
      <c r="BE47" s="6">
        <f t="shared" si="13"/>
        <v>7</v>
      </c>
      <c r="BF47" s="6">
        <f t="shared" si="13"/>
        <v>3</v>
      </c>
      <c r="BG47" s="10">
        <f t="shared" si="13"/>
        <v>1</v>
      </c>
      <c r="BH47" s="28"/>
    </row>
    <row r="48" spans="2:60">
      <c r="AA48" s="38"/>
      <c r="AB48" s="38"/>
      <c r="AC48" s="38"/>
      <c r="AD48" s="35"/>
      <c r="AE48" s="38"/>
      <c r="AH48" s="131" t="s">
        <v>15</v>
      </c>
      <c r="AI48" s="131"/>
      <c r="AJ48" s="131"/>
      <c r="AK48" s="6">
        <f t="shared" ref="AK48:BG48" si="14">$AK$7</f>
        <v>2</v>
      </c>
      <c r="AL48" s="6">
        <f t="shared" si="14"/>
        <v>2</v>
      </c>
      <c r="AM48" s="6">
        <f t="shared" si="14"/>
        <v>2</v>
      </c>
      <c r="AN48" s="6">
        <f t="shared" si="14"/>
        <v>2</v>
      </c>
      <c r="AO48" s="6">
        <f t="shared" si="14"/>
        <v>2</v>
      </c>
      <c r="AP48" s="6">
        <f t="shared" si="14"/>
        <v>2</v>
      </c>
      <c r="AQ48" s="6">
        <f t="shared" si="14"/>
        <v>2</v>
      </c>
      <c r="AR48" s="6">
        <f t="shared" si="14"/>
        <v>2</v>
      </c>
      <c r="AS48" s="6">
        <f t="shared" si="14"/>
        <v>2</v>
      </c>
      <c r="AT48" s="6">
        <f t="shared" si="14"/>
        <v>2</v>
      </c>
      <c r="AU48" s="6">
        <f t="shared" si="14"/>
        <v>2</v>
      </c>
      <c r="AV48" s="6">
        <f t="shared" si="14"/>
        <v>2</v>
      </c>
      <c r="AW48" s="6">
        <f t="shared" si="14"/>
        <v>2</v>
      </c>
      <c r="AX48" s="6">
        <f t="shared" si="14"/>
        <v>2</v>
      </c>
      <c r="AY48" s="6">
        <f t="shared" si="14"/>
        <v>2</v>
      </c>
      <c r="AZ48" s="6">
        <f t="shared" si="14"/>
        <v>2</v>
      </c>
      <c r="BA48" s="6">
        <f t="shared" si="14"/>
        <v>2</v>
      </c>
      <c r="BB48" s="6">
        <f t="shared" si="14"/>
        <v>2</v>
      </c>
      <c r="BC48" s="6">
        <f t="shared" si="14"/>
        <v>2</v>
      </c>
      <c r="BD48" s="6">
        <f t="shared" si="14"/>
        <v>2</v>
      </c>
      <c r="BE48" s="6">
        <f t="shared" si="14"/>
        <v>2</v>
      </c>
      <c r="BF48" s="6">
        <f t="shared" si="14"/>
        <v>2</v>
      </c>
      <c r="BG48" s="10">
        <f t="shared" si="14"/>
        <v>2</v>
      </c>
      <c r="BH48" s="28"/>
    </row>
    <row r="49" spans="2:61">
      <c r="B49" s="131" t="s">
        <v>1</v>
      </c>
      <c r="C49" s="131"/>
      <c r="D49" s="138" t="s">
        <v>19</v>
      </c>
      <c r="E49" s="112"/>
      <c r="AA49" s="38"/>
      <c r="AB49" s="38"/>
      <c r="AC49" s="38"/>
      <c r="AD49" s="35"/>
      <c r="AE49" s="38"/>
      <c r="AH49" s="131" t="s">
        <v>16</v>
      </c>
      <c r="AI49" s="131"/>
      <c r="AJ49" s="131"/>
      <c r="AK49" s="6">
        <f t="shared" ref="AK49:BG49" si="15">ROUNDDOWN(AK47/AK48,0)</f>
        <v>4016011</v>
      </c>
      <c r="AL49" s="6">
        <f t="shared" si="15"/>
        <v>2008005</v>
      </c>
      <c r="AM49" s="6">
        <f t="shared" si="15"/>
        <v>1004002</v>
      </c>
      <c r="AN49" s="6">
        <f t="shared" si="15"/>
        <v>502001</v>
      </c>
      <c r="AO49" s="6">
        <f t="shared" si="15"/>
        <v>251000</v>
      </c>
      <c r="AP49" s="6">
        <f t="shared" si="15"/>
        <v>125500</v>
      </c>
      <c r="AQ49" s="6">
        <f t="shared" si="15"/>
        <v>62750</v>
      </c>
      <c r="AR49" s="6">
        <f t="shared" si="15"/>
        <v>31375</v>
      </c>
      <c r="AS49" s="6">
        <f t="shared" si="15"/>
        <v>15687</v>
      </c>
      <c r="AT49" s="6">
        <f t="shared" si="15"/>
        <v>7843</v>
      </c>
      <c r="AU49" s="6">
        <f t="shared" si="15"/>
        <v>3921</v>
      </c>
      <c r="AV49" s="6">
        <f t="shared" si="15"/>
        <v>1960</v>
      </c>
      <c r="AW49" s="6">
        <f t="shared" si="15"/>
        <v>980</v>
      </c>
      <c r="AX49" s="6">
        <f t="shared" si="15"/>
        <v>490</v>
      </c>
      <c r="AY49" s="6">
        <f t="shared" si="15"/>
        <v>245</v>
      </c>
      <c r="AZ49" s="6">
        <f t="shared" si="15"/>
        <v>122</v>
      </c>
      <c r="BA49" s="6">
        <f t="shared" si="15"/>
        <v>61</v>
      </c>
      <c r="BB49" s="6">
        <f t="shared" si="15"/>
        <v>30</v>
      </c>
      <c r="BC49" s="6">
        <f t="shared" si="15"/>
        <v>15</v>
      </c>
      <c r="BD49" s="6">
        <f t="shared" si="15"/>
        <v>7</v>
      </c>
      <c r="BE49" s="6">
        <f t="shared" si="15"/>
        <v>3</v>
      </c>
      <c r="BF49" s="6">
        <f t="shared" si="15"/>
        <v>1</v>
      </c>
      <c r="BG49" s="10">
        <f t="shared" si="15"/>
        <v>0</v>
      </c>
      <c r="BH49" s="28"/>
    </row>
    <row r="50" spans="2:61">
      <c r="B50" s="131">
        <f>F2</f>
        <v>8032023</v>
      </c>
      <c r="C50" s="131"/>
      <c r="D50" s="138">
        <v>2</v>
      </c>
      <c r="E50" s="112"/>
      <c r="AA50" s="38"/>
      <c r="AB50" s="38"/>
      <c r="AC50" s="38"/>
      <c r="AD50" s="35"/>
      <c r="AE50" s="38"/>
      <c r="AH50" s="131" t="s">
        <v>17</v>
      </c>
      <c r="AI50" s="131"/>
      <c r="AJ50" s="131"/>
      <c r="AK50" s="6">
        <f t="shared" ref="AK50:BG50" si="16">AK47-(AK48*AK49)</f>
        <v>1</v>
      </c>
      <c r="AL50" s="6">
        <f t="shared" si="16"/>
        <v>1</v>
      </c>
      <c r="AM50" s="6">
        <f t="shared" si="16"/>
        <v>1</v>
      </c>
      <c r="AN50" s="6">
        <f t="shared" si="16"/>
        <v>0</v>
      </c>
      <c r="AO50" s="6">
        <f t="shared" si="16"/>
        <v>1</v>
      </c>
      <c r="AP50" s="6">
        <f t="shared" si="16"/>
        <v>0</v>
      </c>
      <c r="AQ50" s="6">
        <f t="shared" si="16"/>
        <v>0</v>
      </c>
      <c r="AR50" s="6">
        <f t="shared" si="16"/>
        <v>0</v>
      </c>
      <c r="AS50" s="6">
        <f t="shared" si="16"/>
        <v>1</v>
      </c>
      <c r="AT50" s="6">
        <f t="shared" si="16"/>
        <v>1</v>
      </c>
      <c r="AU50" s="6">
        <f t="shared" si="16"/>
        <v>1</v>
      </c>
      <c r="AV50" s="6">
        <f t="shared" si="16"/>
        <v>1</v>
      </c>
      <c r="AW50" s="6">
        <f t="shared" si="16"/>
        <v>0</v>
      </c>
      <c r="AX50" s="6">
        <f t="shared" si="16"/>
        <v>0</v>
      </c>
      <c r="AY50" s="6">
        <f t="shared" si="16"/>
        <v>0</v>
      </c>
      <c r="AZ50" s="6">
        <f t="shared" si="16"/>
        <v>1</v>
      </c>
      <c r="BA50" s="6">
        <f t="shared" si="16"/>
        <v>0</v>
      </c>
      <c r="BB50" s="6">
        <f t="shared" si="16"/>
        <v>1</v>
      </c>
      <c r="BC50" s="6">
        <f t="shared" si="16"/>
        <v>0</v>
      </c>
      <c r="BD50" s="6">
        <f t="shared" si="16"/>
        <v>1</v>
      </c>
      <c r="BE50" s="6">
        <f t="shared" si="16"/>
        <v>1</v>
      </c>
      <c r="BF50" s="6">
        <f t="shared" si="16"/>
        <v>1</v>
      </c>
      <c r="BG50" s="10">
        <f t="shared" si="16"/>
        <v>1</v>
      </c>
      <c r="BH50" s="28"/>
    </row>
    <row r="51" spans="2:61">
      <c r="AA51" s="38"/>
      <c r="AB51" s="38"/>
      <c r="AC51" s="38"/>
      <c r="AD51" s="35"/>
      <c r="AE51" s="38"/>
      <c r="AH51" s="133" t="s">
        <v>18</v>
      </c>
      <c r="AI51" s="133"/>
      <c r="AJ51" s="133"/>
      <c r="AK51" s="138" t="str">
        <f>F3</f>
        <v>11110101000111100010111</v>
      </c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28"/>
    </row>
    <row r="52" spans="2:61">
      <c r="B52" s="139" t="s">
        <v>20</v>
      </c>
      <c r="C52" s="139"/>
      <c r="AA52" s="38"/>
      <c r="AB52" s="38"/>
      <c r="AC52" s="38"/>
      <c r="AD52" s="35"/>
      <c r="AE52" s="38"/>
      <c r="AH52" s="133"/>
      <c r="AI52" s="133"/>
      <c r="AJ52" s="133"/>
      <c r="AK52" s="6" t="str">
        <f>MID($AK$51,1,1)</f>
        <v>1</v>
      </c>
      <c r="AL52" s="6" t="str">
        <f>MID($AK$51,2,1)</f>
        <v>1</v>
      </c>
      <c r="AM52" s="6" t="str">
        <f>MID($AK$51,3,1)</f>
        <v>1</v>
      </c>
      <c r="AN52" s="6" t="str">
        <f>MID($AK$51,4,1)</f>
        <v>1</v>
      </c>
      <c r="AO52" s="6" t="str">
        <f>MID($AK$51,5,1)</f>
        <v>0</v>
      </c>
      <c r="AP52" s="6" t="str">
        <f>MID($AK$51,6,1)</f>
        <v>1</v>
      </c>
      <c r="AQ52" s="6" t="str">
        <f>MID($AK$51,7,1)</f>
        <v>0</v>
      </c>
      <c r="AR52" s="6" t="str">
        <f>MID($AK$51,8,1)</f>
        <v>1</v>
      </c>
      <c r="AS52" s="6" t="str">
        <f>MID($AK$51,9,1)</f>
        <v>0</v>
      </c>
      <c r="AT52" s="6" t="str">
        <f>MID($AK$51,10,1)</f>
        <v>0</v>
      </c>
      <c r="AU52" s="6" t="str">
        <f>MID($AK$51,11,1)</f>
        <v>0</v>
      </c>
      <c r="AV52" s="6" t="str">
        <f>MID($AK$51,12,1)</f>
        <v>1</v>
      </c>
      <c r="AW52" s="6" t="str">
        <f>MID($AK$51,13,1)</f>
        <v>1</v>
      </c>
      <c r="AX52" s="6" t="str">
        <f>MID($AK$51,14,1)</f>
        <v>1</v>
      </c>
      <c r="AY52" s="6" t="str">
        <f>MID($AK$51,15,1)</f>
        <v>1</v>
      </c>
      <c r="AZ52" s="6" t="str">
        <f>MID($AK$51,16,1)</f>
        <v>0</v>
      </c>
      <c r="BA52" s="6" t="str">
        <f>MID($AK$51,17,1)</f>
        <v>0</v>
      </c>
      <c r="BB52" s="6" t="str">
        <f>MID($AK$51,18,1)</f>
        <v>0</v>
      </c>
      <c r="BC52" s="6" t="str">
        <f>MID($AK$51,19,1)</f>
        <v>1</v>
      </c>
      <c r="BD52" s="6" t="str">
        <f>MID($AK$51,20,1)</f>
        <v>0</v>
      </c>
      <c r="BE52" s="6" t="str">
        <f>MID($AK$51,21,1)</f>
        <v>1</v>
      </c>
      <c r="BF52" s="6" t="str">
        <f>MID($AK$51,22,1)</f>
        <v>1</v>
      </c>
      <c r="BG52" s="10" t="str">
        <f>MID($AK$51,23,1)</f>
        <v>1</v>
      </c>
      <c r="BH52" s="28"/>
    </row>
    <row r="53" spans="2:61">
      <c r="B53" s="139"/>
      <c r="C53" s="139"/>
      <c r="D53">
        <f>B50</f>
        <v>8032023</v>
      </c>
      <c r="L53" s="4"/>
      <c r="AA53" s="38"/>
      <c r="AB53" s="38"/>
      <c r="AC53" s="38"/>
      <c r="AD53" s="35"/>
      <c r="AE53" s="38"/>
    </row>
    <row r="54" spans="2:61">
      <c r="B54" s="138">
        <v>0</v>
      </c>
      <c r="C54" s="112"/>
      <c r="D54">
        <f>MOD(D53,D50)</f>
        <v>1</v>
      </c>
      <c r="E54">
        <f>_xlfn.FLOOR.MATH(D53/$D$16,,)</f>
        <v>4016011</v>
      </c>
      <c r="AA54" s="38"/>
      <c r="AB54" s="38"/>
      <c r="AC54" s="38"/>
      <c r="AD54" s="35"/>
      <c r="AE54" s="38"/>
    </row>
    <row r="55" spans="2:61">
      <c r="B55" s="138">
        <v>1</v>
      </c>
      <c r="C55" s="112"/>
      <c r="E55">
        <f>MOD(E54,$D$16)</f>
        <v>1</v>
      </c>
      <c r="F55">
        <f>_xlfn.FLOOR.MATH(E54/$D$16,,)</f>
        <v>2008005</v>
      </c>
      <c r="AA55" s="38"/>
      <c r="AB55" s="38"/>
      <c r="AC55" s="38"/>
      <c r="AD55" s="35"/>
      <c r="AE55" s="38"/>
      <c r="BH55" s="18"/>
    </row>
    <row r="56" spans="2:61">
      <c r="B56" s="138">
        <v>2</v>
      </c>
      <c r="C56" s="112"/>
      <c r="F56">
        <f>MOD(F55,$D$16)</f>
        <v>1</v>
      </c>
      <c r="G56">
        <f>_xlfn.FLOOR.MATH(F55/$D$16,,)</f>
        <v>1004002</v>
      </c>
      <c r="AA56" s="38"/>
      <c r="AB56" s="38"/>
      <c r="AC56" s="38"/>
      <c r="AD56" s="35"/>
      <c r="AE56" s="38"/>
      <c r="AK56" s="164" t="s">
        <v>21</v>
      </c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5"/>
      <c r="BH56" s="28"/>
      <c r="BI56" s="18"/>
    </row>
    <row r="57" spans="2:61">
      <c r="B57" s="138">
        <v>3</v>
      </c>
      <c r="C57" s="112"/>
      <c r="F57" s="3"/>
      <c r="G57">
        <f>MOD(G56,$D$16)</f>
        <v>0</v>
      </c>
      <c r="H57">
        <f>_xlfn.FLOOR.MATH(G56/$D$16,,)</f>
        <v>502001</v>
      </c>
      <c r="AA57" s="38"/>
      <c r="AB57" s="38"/>
      <c r="AC57" s="38"/>
      <c r="AD57" s="35"/>
      <c r="AE57" s="38"/>
      <c r="AH57" s="107" t="s">
        <v>22</v>
      </c>
      <c r="AI57" s="108"/>
      <c r="AJ57" s="109"/>
      <c r="AK57" s="1">
        <v>22</v>
      </c>
      <c r="AL57" s="1">
        <v>21</v>
      </c>
      <c r="AM57" s="1">
        <v>20</v>
      </c>
      <c r="AN57" s="1">
        <v>19</v>
      </c>
      <c r="AO57" s="1">
        <v>18</v>
      </c>
      <c r="AP57" s="1">
        <v>17</v>
      </c>
      <c r="AQ57" s="1">
        <v>16</v>
      </c>
      <c r="AR57" s="1">
        <v>15</v>
      </c>
      <c r="AS57" s="1">
        <v>14</v>
      </c>
      <c r="AT57" s="1">
        <v>13</v>
      </c>
      <c r="AU57" s="1">
        <v>12</v>
      </c>
      <c r="AV57" s="1">
        <v>11</v>
      </c>
      <c r="AW57" s="1">
        <v>10</v>
      </c>
      <c r="AX57" s="1">
        <v>9</v>
      </c>
      <c r="AY57" s="1">
        <v>8</v>
      </c>
      <c r="AZ57" s="1">
        <v>7</v>
      </c>
      <c r="BA57" s="1">
        <v>6</v>
      </c>
      <c r="BB57" s="1">
        <v>5</v>
      </c>
      <c r="BC57" s="1">
        <v>4</v>
      </c>
      <c r="BD57" s="1">
        <v>3</v>
      </c>
      <c r="BE57" s="1">
        <v>2</v>
      </c>
      <c r="BF57" s="1">
        <v>1</v>
      </c>
      <c r="BG57" s="14">
        <v>0</v>
      </c>
      <c r="BH57" s="28"/>
    </row>
    <row r="58" spans="2:61">
      <c r="B58" s="138">
        <v>4</v>
      </c>
      <c r="C58" s="112"/>
      <c r="F58" s="3"/>
      <c r="G58" s="3"/>
      <c r="H58">
        <f>MOD(H57,$D$16)</f>
        <v>1</v>
      </c>
      <c r="I58">
        <f>_xlfn.FLOOR.MATH(H57/$D$16,,)</f>
        <v>251000</v>
      </c>
      <c r="AA58" s="38"/>
      <c r="AB58" s="38"/>
      <c r="AC58" s="38"/>
      <c r="AD58" s="35"/>
      <c r="AE58" s="38"/>
      <c r="AH58" s="110" t="s">
        <v>23</v>
      </c>
      <c r="AI58" s="111"/>
      <c r="AJ58" s="112"/>
      <c r="AK58" s="9">
        <f t="shared" ref="AK58:BG58" si="17">$AK$7</f>
        <v>2</v>
      </c>
      <c r="AL58" s="9">
        <f t="shared" si="17"/>
        <v>2</v>
      </c>
      <c r="AM58" s="9">
        <f t="shared" si="17"/>
        <v>2</v>
      </c>
      <c r="AN58" s="9">
        <f t="shared" si="17"/>
        <v>2</v>
      </c>
      <c r="AO58" s="9">
        <f t="shared" si="17"/>
        <v>2</v>
      </c>
      <c r="AP58" s="9">
        <f t="shared" si="17"/>
        <v>2</v>
      </c>
      <c r="AQ58" s="9">
        <f t="shared" si="17"/>
        <v>2</v>
      </c>
      <c r="AR58" s="9">
        <f t="shared" si="17"/>
        <v>2</v>
      </c>
      <c r="AS58" s="9">
        <f t="shared" si="17"/>
        <v>2</v>
      </c>
      <c r="AT58" s="9">
        <f t="shared" si="17"/>
        <v>2</v>
      </c>
      <c r="AU58" s="9">
        <f t="shared" si="17"/>
        <v>2</v>
      </c>
      <c r="AV58" s="9">
        <f t="shared" si="17"/>
        <v>2</v>
      </c>
      <c r="AW58" s="9">
        <f t="shared" si="17"/>
        <v>2</v>
      </c>
      <c r="AX58" s="9">
        <f t="shared" si="17"/>
        <v>2</v>
      </c>
      <c r="AY58" s="9">
        <f t="shared" si="17"/>
        <v>2</v>
      </c>
      <c r="AZ58" s="9">
        <f t="shared" si="17"/>
        <v>2</v>
      </c>
      <c r="BA58" s="9">
        <f t="shared" si="17"/>
        <v>2</v>
      </c>
      <c r="BB58" s="9">
        <f t="shared" si="17"/>
        <v>2</v>
      </c>
      <c r="BC58" s="9">
        <f t="shared" si="17"/>
        <v>2</v>
      </c>
      <c r="BD58" s="9">
        <f t="shared" si="17"/>
        <v>2</v>
      </c>
      <c r="BE58" s="9">
        <f t="shared" si="17"/>
        <v>2</v>
      </c>
      <c r="BF58" s="9">
        <f t="shared" si="17"/>
        <v>2</v>
      </c>
      <c r="BG58" s="29">
        <f t="shared" si="17"/>
        <v>2</v>
      </c>
      <c r="BH58" s="11"/>
    </row>
    <row r="59" spans="2:61">
      <c r="B59" s="138">
        <v>5</v>
      </c>
      <c r="C59" s="112"/>
      <c r="F59" s="3"/>
      <c r="G59" s="3"/>
      <c r="H59" s="3"/>
      <c r="I59">
        <f>MOD(I58,$D$16)</f>
        <v>0</v>
      </c>
      <c r="J59">
        <f>_xlfn.FLOOR.MATH(I58/$D$16,,)</f>
        <v>125500</v>
      </c>
      <c r="AA59" s="38"/>
      <c r="AB59" s="38"/>
      <c r="AC59" s="38"/>
      <c r="AD59" s="35"/>
      <c r="AE59" s="38"/>
      <c r="AH59" s="110" t="s">
        <v>24</v>
      </c>
      <c r="AI59" s="111"/>
      <c r="AJ59" s="112"/>
      <c r="AK59" s="5" t="str">
        <f t="shared" ref="AK59:BG59" si="18">AK52</f>
        <v>1</v>
      </c>
      <c r="AL59" s="5" t="str">
        <f t="shared" si="18"/>
        <v>1</v>
      </c>
      <c r="AM59" s="5" t="str">
        <f t="shared" si="18"/>
        <v>1</v>
      </c>
      <c r="AN59" s="5" t="str">
        <f t="shared" si="18"/>
        <v>1</v>
      </c>
      <c r="AO59" s="5" t="str">
        <f t="shared" si="18"/>
        <v>0</v>
      </c>
      <c r="AP59" s="5" t="str">
        <f t="shared" si="18"/>
        <v>1</v>
      </c>
      <c r="AQ59" s="5" t="str">
        <f t="shared" si="18"/>
        <v>0</v>
      </c>
      <c r="AR59" s="5" t="str">
        <f t="shared" si="18"/>
        <v>1</v>
      </c>
      <c r="AS59" s="5" t="str">
        <f t="shared" si="18"/>
        <v>0</v>
      </c>
      <c r="AT59" s="5" t="str">
        <f t="shared" si="18"/>
        <v>0</v>
      </c>
      <c r="AU59" s="5" t="str">
        <f t="shared" si="18"/>
        <v>0</v>
      </c>
      <c r="AV59" s="5" t="str">
        <f t="shared" si="18"/>
        <v>1</v>
      </c>
      <c r="AW59" s="5" t="str">
        <f t="shared" si="18"/>
        <v>1</v>
      </c>
      <c r="AX59" s="5" t="str">
        <f t="shared" si="18"/>
        <v>1</v>
      </c>
      <c r="AY59" s="5" t="str">
        <f t="shared" si="18"/>
        <v>1</v>
      </c>
      <c r="AZ59" s="5" t="str">
        <f t="shared" si="18"/>
        <v>0</v>
      </c>
      <c r="BA59" s="5" t="str">
        <f t="shared" si="18"/>
        <v>0</v>
      </c>
      <c r="BB59" s="5" t="str">
        <f t="shared" si="18"/>
        <v>0</v>
      </c>
      <c r="BC59" s="5" t="str">
        <f t="shared" si="18"/>
        <v>1</v>
      </c>
      <c r="BD59" s="5" t="str">
        <f t="shared" si="18"/>
        <v>0</v>
      </c>
      <c r="BE59" s="5" t="str">
        <f t="shared" si="18"/>
        <v>1</v>
      </c>
      <c r="BF59" s="5" t="str">
        <f t="shared" si="18"/>
        <v>1</v>
      </c>
      <c r="BG59" s="16" t="str">
        <f t="shared" si="18"/>
        <v>1</v>
      </c>
      <c r="BH59" s="28"/>
      <c r="BI59" s="3"/>
    </row>
    <row r="60" spans="2:61">
      <c r="B60" s="138">
        <v>6</v>
      </c>
      <c r="C60" s="112"/>
      <c r="G60" s="3"/>
      <c r="H60" s="3"/>
      <c r="I60" s="3"/>
      <c r="J60">
        <f>MOD(J59,$D$16)</f>
        <v>0</v>
      </c>
      <c r="K60">
        <f>_xlfn.FLOOR.MATH(J59/$D$16,,)</f>
        <v>62750</v>
      </c>
      <c r="AA60" s="38"/>
      <c r="AB60" s="38"/>
      <c r="AC60" s="38"/>
      <c r="AD60" s="35"/>
      <c r="AE60" s="38"/>
      <c r="AH60" s="113" t="s">
        <v>25</v>
      </c>
      <c r="AI60" s="114"/>
      <c r="AJ60" s="115"/>
      <c r="AK60" s="7">
        <f t="shared" ref="AK60:BG60" si="19">AK59*POWER(AK58,AK57)</f>
        <v>4194304</v>
      </c>
      <c r="AL60" s="7">
        <f t="shared" si="19"/>
        <v>2097152</v>
      </c>
      <c r="AM60" s="7">
        <f t="shared" si="19"/>
        <v>1048576</v>
      </c>
      <c r="AN60" s="7">
        <f t="shared" si="19"/>
        <v>524288</v>
      </c>
      <c r="AO60" s="7">
        <f t="shared" si="19"/>
        <v>0</v>
      </c>
      <c r="AP60" s="7">
        <f t="shared" si="19"/>
        <v>131072</v>
      </c>
      <c r="AQ60" s="7">
        <f t="shared" si="19"/>
        <v>0</v>
      </c>
      <c r="AR60" s="7">
        <f t="shared" si="19"/>
        <v>32768</v>
      </c>
      <c r="AS60" s="7">
        <f t="shared" si="19"/>
        <v>0</v>
      </c>
      <c r="AT60" s="7">
        <f t="shared" si="19"/>
        <v>0</v>
      </c>
      <c r="AU60" s="7">
        <f t="shared" si="19"/>
        <v>0</v>
      </c>
      <c r="AV60" s="7">
        <f t="shared" si="19"/>
        <v>2048</v>
      </c>
      <c r="AW60" s="7">
        <f t="shared" si="19"/>
        <v>1024</v>
      </c>
      <c r="AX60" s="7">
        <f t="shared" si="19"/>
        <v>512</v>
      </c>
      <c r="AY60" s="7">
        <f t="shared" si="19"/>
        <v>256</v>
      </c>
      <c r="AZ60" s="7">
        <f t="shared" si="19"/>
        <v>0</v>
      </c>
      <c r="BA60" s="7">
        <f t="shared" si="19"/>
        <v>0</v>
      </c>
      <c r="BB60" s="7">
        <f t="shared" si="19"/>
        <v>0</v>
      </c>
      <c r="BC60" s="7">
        <f t="shared" si="19"/>
        <v>16</v>
      </c>
      <c r="BD60" s="7">
        <f t="shared" si="19"/>
        <v>0</v>
      </c>
      <c r="BE60" s="7">
        <f t="shared" si="19"/>
        <v>4</v>
      </c>
      <c r="BF60" s="7">
        <f t="shared" si="19"/>
        <v>2</v>
      </c>
      <c r="BG60" s="8">
        <f t="shared" si="19"/>
        <v>1</v>
      </c>
      <c r="BH60" s="30"/>
    </row>
    <row r="61" spans="2:61">
      <c r="B61" s="138">
        <v>7</v>
      </c>
      <c r="C61" s="112"/>
      <c r="H61" s="3"/>
      <c r="I61" s="3"/>
      <c r="J61" s="3"/>
      <c r="K61">
        <f>MOD(K60,$D$16)</f>
        <v>0</v>
      </c>
      <c r="L61">
        <f>_xlfn.FLOOR.MATH(K60/$D$16,,)</f>
        <v>31375</v>
      </c>
      <c r="AA61" s="38"/>
      <c r="AB61" s="38"/>
      <c r="AC61" s="38"/>
      <c r="AD61" s="35"/>
      <c r="AE61" s="38"/>
      <c r="AH61" s="105" t="s">
        <v>26</v>
      </c>
      <c r="AI61" s="106"/>
      <c r="AJ61" s="106"/>
      <c r="AK61" s="135">
        <f>SUM(AK60:BG60)</f>
        <v>8032023</v>
      </c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28"/>
      <c r="BI61" s="12"/>
    </row>
    <row r="62" spans="2:61">
      <c r="B62" s="138">
        <v>8</v>
      </c>
      <c r="C62" s="112"/>
      <c r="I62" s="3"/>
      <c r="J62" s="3"/>
      <c r="K62" s="3"/>
      <c r="L62">
        <f>MOD(L61,$D$16)</f>
        <v>1</v>
      </c>
      <c r="M62">
        <f>_xlfn.FLOOR.MATH(L61/$D$16,,)</f>
        <v>15687</v>
      </c>
      <c r="AA62" s="38"/>
      <c r="AB62" s="38"/>
      <c r="AC62" s="38"/>
      <c r="AD62" s="35"/>
      <c r="AE62" s="38"/>
      <c r="AH62" s="3"/>
      <c r="AI62" s="3"/>
      <c r="AJ62" s="3"/>
    </row>
    <row r="63" spans="2:61">
      <c r="B63" s="138">
        <v>9</v>
      </c>
      <c r="C63" s="112"/>
      <c r="J63" s="3"/>
      <c r="K63" s="3"/>
      <c r="L63" s="3"/>
      <c r="M63">
        <f>MOD(M62,$D$16)</f>
        <v>1</v>
      </c>
      <c r="N63">
        <f>_xlfn.FLOOR.MATH(M62/$D$16,,)</f>
        <v>7843</v>
      </c>
      <c r="AA63" s="38"/>
      <c r="AB63" s="38"/>
      <c r="AC63" s="38"/>
      <c r="AD63" s="35"/>
      <c r="AE63" s="38"/>
      <c r="AH63" s="3"/>
      <c r="AI63" s="3"/>
      <c r="AJ63" s="3"/>
      <c r="AK63" s="3"/>
    </row>
    <row r="64" spans="2:61">
      <c r="B64" s="138">
        <v>10</v>
      </c>
      <c r="C64" s="112"/>
      <c r="K64" s="3"/>
      <c r="L64" s="3"/>
      <c r="M64" s="3"/>
      <c r="N64">
        <f>MOD(N63,$D$16)</f>
        <v>1</v>
      </c>
      <c r="O64">
        <f>_xlfn.FLOOR.MATH(N63/$D$16,,)</f>
        <v>3921</v>
      </c>
      <c r="AA64" s="38"/>
      <c r="AB64" s="38"/>
      <c r="AC64" s="38"/>
      <c r="AD64" s="35"/>
      <c r="AE64" s="38"/>
      <c r="AI64" s="3"/>
      <c r="AJ64" s="3"/>
      <c r="AK64" s="3"/>
      <c r="AL64" s="3"/>
    </row>
    <row r="65" spans="2:61">
      <c r="B65" s="138">
        <v>11</v>
      </c>
      <c r="C65" s="112"/>
      <c r="M65" s="3"/>
      <c r="N65" s="3"/>
      <c r="O65">
        <f>MOD(O64,$D$16)</f>
        <v>1</v>
      </c>
      <c r="P65">
        <f>_xlfn.FLOOR.MATH(O64/$D$16,,)</f>
        <v>1960</v>
      </c>
      <c r="AA65" s="38"/>
      <c r="AB65" s="38"/>
      <c r="AC65" s="38"/>
      <c r="AD65" s="35"/>
      <c r="AE65" s="38"/>
      <c r="AH65" s="12"/>
      <c r="AI65" s="12"/>
      <c r="AJ65" s="12"/>
      <c r="AK65" s="119" t="s">
        <v>27</v>
      </c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1"/>
      <c r="BH65" s="18"/>
      <c r="BI65" s="18"/>
    </row>
    <row r="66" spans="2:61">
      <c r="B66" s="138">
        <v>12</v>
      </c>
      <c r="C66" s="112"/>
      <c r="M66" s="3"/>
      <c r="N66" s="3"/>
      <c r="O66" s="3"/>
      <c r="P66">
        <f>MOD(P65,$D$16)</f>
        <v>0</v>
      </c>
      <c r="Q66">
        <f>_xlfn.FLOOR.MATH(P65/$D$16,,)</f>
        <v>980</v>
      </c>
      <c r="AA66" s="38"/>
      <c r="AB66" s="38"/>
      <c r="AC66" s="38"/>
      <c r="AD66" s="35"/>
      <c r="AE66" s="38"/>
      <c r="AH66" s="116" t="s">
        <v>28</v>
      </c>
      <c r="AI66" s="117"/>
      <c r="AJ66" s="118"/>
      <c r="AK66" s="39">
        <v>22</v>
      </c>
      <c r="AL66" s="39">
        <v>21</v>
      </c>
      <c r="AM66" s="39">
        <v>20</v>
      </c>
      <c r="AN66" s="39">
        <v>19</v>
      </c>
      <c r="AO66" s="39">
        <v>18</v>
      </c>
      <c r="AP66" s="39">
        <v>17</v>
      </c>
      <c r="AQ66" s="39">
        <v>16</v>
      </c>
      <c r="AR66" s="39">
        <v>15</v>
      </c>
      <c r="AS66" s="39">
        <v>14</v>
      </c>
      <c r="AT66" s="39">
        <v>13</v>
      </c>
      <c r="AU66" s="39">
        <v>12</v>
      </c>
      <c r="AV66" s="39">
        <v>11</v>
      </c>
      <c r="AW66" s="39">
        <v>10</v>
      </c>
      <c r="AX66" s="39">
        <v>9</v>
      </c>
      <c r="AY66" s="39">
        <v>8</v>
      </c>
      <c r="AZ66" s="39">
        <v>7</v>
      </c>
      <c r="BA66" s="39">
        <v>6</v>
      </c>
      <c r="BB66" s="39">
        <v>5</v>
      </c>
      <c r="BC66" s="39">
        <v>4</v>
      </c>
      <c r="BD66" s="39">
        <v>3</v>
      </c>
      <c r="BE66" s="39">
        <v>2</v>
      </c>
      <c r="BF66" s="39">
        <v>1</v>
      </c>
      <c r="BG66" s="45">
        <v>0</v>
      </c>
      <c r="BH66" s="28"/>
    </row>
    <row r="67" spans="2:61">
      <c r="B67" s="138">
        <v>13</v>
      </c>
      <c r="C67" s="112"/>
      <c r="N67" s="3"/>
      <c r="O67" s="3"/>
      <c r="P67" s="3"/>
      <c r="Q67">
        <f>MOD(Q66,$D$16)</f>
        <v>0</v>
      </c>
      <c r="R67">
        <f>_xlfn.FLOOR.MATH(Q66/$D$16,,)</f>
        <v>490</v>
      </c>
      <c r="AA67" s="38"/>
      <c r="AB67" s="38"/>
      <c r="AC67" s="38"/>
      <c r="AD67" s="35"/>
      <c r="AE67" s="38"/>
      <c r="AH67" s="110" t="s">
        <v>23</v>
      </c>
      <c r="AI67" s="111"/>
      <c r="AJ67" s="112"/>
      <c r="AK67" s="6">
        <f>$AK$7</f>
        <v>2</v>
      </c>
      <c r="AL67" s="6">
        <f t="shared" ref="AL67:BG67" si="20">$AK$7</f>
        <v>2</v>
      </c>
      <c r="AM67" s="6">
        <f t="shared" si="20"/>
        <v>2</v>
      </c>
      <c r="AN67" s="6">
        <f t="shared" si="20"/>
        <v>2</v>
      </c>
      <c r="AO67" s="6">
        <f t="shared" si="20"/>
        <v>2</v>
      </c>
      <c r="AP67" s="6">
        <f t="shared" si="20"/>
        <v>2</v>
      </c>
      <c r="AQ67" s="6">
        <f t="shared" si="20"/>
        <v>2</v>
      </c>
      <c r="AR67" s="6">
        <f t="shared" si="20"/>
        <v>2</v>
      </c>
      <c r="AS67" s="6">
        <f t="shared" si="20"/>
        <v>2</v>
      </c>
      <c r="AT67" s="6">
        <f t="shared" si="20"/>
        <v>2</v>
      </c>
      <c r="AU67" s="6">
        <f t="shared" si="20"/>
        <v>2</v>
      </c>
      <c r="AV67" s="6">
        <f t="shared" si="20"/>
        <v>2</v>
      </c>
      <c r="AW67" s="6">
        <f t="shared" si="20"/>
        <v>2</v>
      </c>
      <c r="AX67" s="6">
        <f t="shared" si="20"/>
        <v>2</v>
      </c>
      <c r="AY67" s="6">
        <f t="shared" si="20"/>
        <v>2</v>
      </c>
      <c r="AZ67" s="6">
        <f t="shared" si="20"/>
        <v>2</v>
      </c>
      <c r="BA67" s="6">
        <f t="shared" si="20"/>
        <v>2</v>
      </c>
      <c r="BB67" s="6">
        <f t="shared" si="20"/>
        <v>2</v>
      </c>
      <c r="BC67" s="6">
        <f t="shared" si="20"/>
        <v>2</v>
      </c>
      <c r="BD67" s="6">
        <f t="shared" si="20"/>
        <v>2</v>
      </c>
      <c r="BE67" s="6">
        <f t="shared" si="20"/>
        <v>2</v>
      </c>
      <c r="BF67" s="6">
        <f t="shared" si="20"/>
        <v>2</v>
      </c>
      <c r="BG67" s="46">
        <f t="shared" si="20"/>
        <v>2</v>
      </c>
      <c r="BH67" s="28"/>
    </row>
    <row r="68" spans="2:61">
      <c r="B68" s="138">
        <v>14</v>
      </c>
      <c r="C68" s="112"/>
      <c r="O68" s="3"/>
      <c r="P68" s="3"/>
      <c r="Q68" s="3"/>
      <c r="R68">
        <f>MOD(R67,$D$16)</f>
        <v>0</v>
      </c>
      <c r="S68">
        <f>_xlfn.FLOOR.MATH(R67/$D$16,,)</f>
        <v>245</v>
      </c>
      <c r="AA68" s="38"/>
      <c r="AB68" s="38"/>
      <c r="AC68" s="38"/>
      <c r="AD68" s="35"/>
      <c r="AE68" s="35"/>
      <c r="AH68" s="110" t="s">
        <v>24</v>
      </c>
      <c r="AI68" s="111"/>
      <c r="AJ68" s="112"/>
      <c r="AK68" s="5" t="str">
        <f>AK52</f>
        <v>1</v>
      </c>
      <c r="AL68" s="5" t="str">
        <f t="shared" ref="AL68:BG68" si="21">AL52</f>
        <v>1</v>
      </c>
      <c r="AM68" s="5" t="str">
        <f t="shared" si="21"/>
        <v>1</v>
      </c>
      <c r="AN68" s="5" t="str">
        <f t="shared" si="21"/>
        <v>1</v>
      </c>
      <c r="AO68" s="5" t="str">
        <f t="shared" si="21"/>
        <v>0</v>
      </c>
      <c r="AP68" s="5" t="str">
        <f t="shared" si="21"/>
        <v>1</v>
      </c>
      <c r="AQ68" s="5" t="str">
        <f t="shared" si="21"/>
        <v>0</v>
      </c>
      <c r="AR68" s="5" t="str">
        <f t="shared" si="21"/>
        <v>1</v>
      </c>
      <c r="AS68" s="5" t="str">
        <f t="shared" si="21"/>
        <v>0</v>
      </c>
      <c r="AT68" s="5" t="str">
        <f t="shared" si="21"/>
        <v>0</v>
      </c>
      <c r="AU68" s="5" t="str">
        <f t="shared" si="21"/>
        <v>0</v>
      </c>
      <c r="AV68" s="5" t="str">
        <f t="shared" si="21"/>
        <v>1</v>
      </c>
      <c r="AW68" s="5" t="str">
        <f t="shared" si="21"/>
        <v>1</v>
      </c>
      <c r="AX68" s="5" t="str">
        <f t="shared" si="21"/>
        <v>1</v>
      </c>
      <c r="AY68" s="5" t="str">
        <f t="shared" si="21"/>
        <v>1</v>
      </c>
      <c r="AZ68" s="5" t="str">
        <f t="shared" si="21"/>
        <v>0</v>
      </c>
      <c r="BA68" s="5" t="str">
        <f t="shared" si="21"/>
        <v>0</v>
      </c>
      <c r="BB68" s="5" t="str">
        <f t="shared" si="21"/>
        <v>0</v>
      </c>
      <c r="BC68" s="5" t="str">
        <f t="shared" si="21"/>
        <v>1</v>
      </c>
      <c r="BD68" s="5" t="str">
        <f t="shared" si="21"/>
        <v>0</v>
      </c>
      <c r="BE68" s="5" t="str">
        <f t="shared" si="21"/>
        <v>1</v>
      </c>
      <c r="BF68" s="5" t="str">
        <f t="shared" si="21"/>
        <v>1</v>
      </c>
      <c r="BG68" s="21" t="str">
        <f t="shared" si="21"/>
        <v>1</v>
      </c>
      <c r="BH68" s="11"/>
      <c r="BI68" s="3"/>
    </row>
    <row r="69" spans="2:61">
      <c r="B69" s="138">
        <v>15</v>
      </c>
      <c r="C69" s="112"/>
      <c r="P69" s="3"/>
      <c r="Q69" s="3"/>
      <c r="R69" s="3"/>
      <c r="S69">
        <f>MOD(S68,$D$16)</f>
        <v>1</v>
      </c>
      <c r="T69">
        <f>_xlfn.FLOOR.MATH(S68/$D$16,,)</f>
        <v>122</v>
      </c>
      <c r="AA69" s="38"/>
      <c r="AB69" s="38"/>
      <c r="AC69" s="38"/>
      <c r="AD69" s="35"/>
      <c r="AE69" s="35"/>
      <c r="AH69" s="113" t="s">
        <v>29</v>
      </c>
      <c r="AI69" s="114"/>
      <c r="AJ69" s="115"/>
      <c r="AK69" s="7">
        <f>AK67*AK68+AL68</f>
        <v>3</v>
      </c>
      <c r="AL69" s="7">
        <f>AL67*AK69+AM68</f>
        <v>7</v>
      </c>
      <c r="AM69" s="7">
        <f t="shared" ref="AM69:BF69" si="22">AM67*AL69+AN68</f>
        <v>15</v>
      </c>
      <c r="AN69" s="7">
        <f t="shared" si="22"/>
        <v>30</v>
      </c>
      <c r="AO69" s="7">
        <f t="shared" si="22"/>
        <v>61</v>
      </c>
      <c r="AP69" s="7">
        <f t="shared" si="22"/>
        <v>122</v>
      </c>
      <c r="AQ69" s="7">
        <f t="shared" si="22"/>
        <v>245</v>
      </c>
      <c r="AR69" s="7">
        <f t="shared" si="22"/>
        <v>490</v>
      </c>
      <c r="AS69" s="7">
        <f t="shared" si="22"/>
        <v>980</v>
      </c>
      <c r="AT69" s="7">
        <f t="shared" si="22"/>
        <v>1960</v>
      </c>
      <c r="AU69" s="7">
        <f t="shared" si="22"/>
        <v>3921</v>
      </c>
      <c r="AV69" s="7">
        <f t="shared" si="22"/>
        <v>7843</v>
      </c>
      <c r="AW69" s="7">
        <f t="shared" si="22"/>
        <v>15687</v>
      </c>
      <c r="AX69" s="7">
        <f t="shared" si="22"/>
        <v>31375</v>
      </c>
      <c r="AY69" s="7">
        <f t="shared" si="22"/>
        <v>62750</v>
      </c>
      <c r="AZ69" s="7">
        <f t="shared" si="22"/>
        <v>125500</v>
      </c>
      <c r="BA69" s="7">
        <f t="shared" si="22"/>
        <v>251000</v>
      </c>
      <c r="BB69" s="7">
        <f t="shared" si="22"/>
        <v>502001</v>
      </c>
      <c r="BC69" s="7">
        <f t="shared" si="22"/>
        <v>1004002</v>
      </c>
      <c r="BD69" s="7">
        <f t="shared" si="22"/>
        <v>2008005</v>
      </c>
      <c r="BE69" s="7">
        <f t="shared" si="22"/>
        <v>4016011</v>
      </c>
      <c r="BF69" s="7">
        <f t="shared" si="22"/>
        <v>8032023</v>
      </c>
      <c r="BG69" s="7"/>
      <c r="BH69" s="11"/>
    </row>
    <row r="70" spans="2:61">
      <c r="B70" s="138">
        <v>16</v>
      </c>
      <c r="C70" s="112"/>
      <c r="Q70" s="3"/>
      <c r="R70" s="3"/>
      <c r="S70" s="3"/>
      <c r="T70">
        <f>MOD(T69,$D$16)</f>
        <v>0</v>
      </c>
      <c r="U70">
        <f>_xlfn.FLOOR.MATH(T69/$D$16,,)</f>
        <v>61</v>
      </c>
      <c r="AA70" s="35"/>
      <c r="AB70" s="35"/>
      <c r="AC70" s="35"/>
      <c r="AD70" s="35"/>
      <c r="AE70" s="35"/>
      <c r="AH70" s="105" t="s">
        <v>26</v>
      </c>
      <c r="AI70" s="106"/>
      <c r="AJ70" s="172"/>
      <c r="AK70" s="158">
        <f>BF69</f>
        <v>8032023</v>
      </c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59"/>
      <c r="BH70" s="32"/>
      <c r="BI70" s="31"/>
    </row>
    <row r="71" spans="2:61">
      <c r="B71" s="138">
        <v>17</v>
      </c>
      <c r="C71" s="112"/>
      <c r="R71" s="3"/>
      <c r="S71" s="3"/>
      <c r="T71" s="3"/>
      <c r="U71">
        <f>MOD(U70,$D$16)</f>
        <v>1</v>
      </c>
      <c r="V71">
        <f>_xlfn.FLOOR.MATH(U70/$D$16,,)</f>
        <v>30</v>
      </c>
      <c r="AA71" s="35"/>
      <c r="AB71" s="35"/>
      <c r="AC71" s="35"/>
      <c r="AD71" s="35"/>
      <c r="AE71" s="35"/>
    </row>
    <row r="72" spans="2:61">
      <c r="B72" s="138">
        <v>18</v>
      </c>
      <c r="C72" s="112"/>
      <c r="S72" s="3"/>
      <c r="T72" s="3"/>
      <c r="U72" s="3"/>
      <c r="V72">
        <f>MOD(V71,$D$16)</f>
        <v>0</v>
      </c>
      <c r="W72">
        <f>_xlfn.FLOOR.MATH(V71/$D$16,,)</f>
        <v>15</v>
      </c>
      <c r="AA72" s="35"/>
      <c r="AB72" s="35"/>
      <c r="AC72" s="35"/>
      <c r="AD72" s="35"/>
      <c r="AE72" s="35"/>
    </row>
    <row r="73" spans="2:61">
      <c r="B73" s="138">
        <v>19</v>
      </c>
      <c r="C73" s="112"/>
      <c r="T73" s="3"/>
      <c r="U73" s="3"/>
      <c r="V73" s="3"/>
      <c r="W73">
        <f>MOD(W72,$D$16)</f>
        <v>1</v>
      </c>
      <c r="X73">
        <f>_xlfn.FLOOR.MATH(W72/$D$16,,)</f>
        <v>7</v>
      </c>
      <c r="AA73" s="35"/>
      <c r="AB73" s="35"/>
      <c r="AC73" s="35"/>
      <c r="AD73" s="35"/>
      <c r="AE73" s="35"/>
    </row>
    <row r="74" spans="2:61">
      <c r="B74" s="138">
        <v>20</v>
      </c>
      <c r="C74" s="112"/>
      <c r="U74" s="3"/>
      <c r="V74" s="3"/>
      <c r="W74" s="3"/>
      <c r="X74">
        <f>MOD(X73,$D$16)</f>
        <v>1</v>
      </c>
      <c r="Y74">
        <f>_xlfn.FLOOR.MATH(X73/$D$16,,)</f>
        <v>3</v>
      </c>
      <c r="AA74" s="35"/>
      <c r="AB74" s="35"/>
      <c r="AC74" s="35"/>
      <c r="AD74" s="35"/>
      <c r="AE74" s="35"/>
    </row>
    <row r="75" spans="2:61">
      <c r="B75" s="138">
        <v>21</v>
      </c>
      <c r="C75" s="112"/>
      <c r="V75" s="3"/>
      <c r="W75" s="3"/>
      <c r="Y75">
        <f>MOD(Y74,$D$16)</f>
        <v>1</v>
      </c>
      <c r="Z75">
        <v>1</v>
      </c>
      <c r="AA75" s="35"/>
      <c r="AB75" s="35"/>
      <c r="AC75" s="35"/>
      <c r="AD75" s="35"/>
      <c r="AE75" s="35"/>
    </row>
    <row r="76" spans="2:61">
      <c r="B76" s="131" t="s">
        <v>26</v>
      </c>
      <c r="C76" s="131"/>
      <c r="D76" s="1">
        <f>D54</f>
        <v>1</v>
      </c>
      <c r="E76" s="1">
        <f>E55</f>
        <v>1</v>
      </c>
      <c r="F76" s="1">
        <f>F56</f>
        <v>1</v>
      </c>
      <c r="G76" s="1">
        <f>G57</f>
        <v>0</v>
      </c>
      <c r="H76" s="1">
        <f>H58</f>
        <v>1</v>
      </c>
      <c r="I76" s="1">
        <f>I59</f>
        <v>0</v>
      </c>
      <c r="J76" s="1">
        <f>J60</f>
        <v>0</v>
      </c>
      <c r="K76" s="1">
        <f>K61</f>
        <v>0</v>
      </c>
      <c r="L76" s="1">
        <f>L62</f>
        <v>1</v>
      </c>
      <c r="M76" s="1">
        <f>M63</f>
        <v>1</v>
      </c>
      <c r="N76" s="1">
        <f>N64</f>
        <v>1</v>
      </c>
      <c r="O76" s="1">
        <f>O65</f>
        <v>1</v>
      </c>
      <c r="P76" s="1">
        <f>P66</f>
        <v>0</v>
      </c>
      <c r="Q76" s="1">
        <f>Q67</f>
        <v>0</v>
      </c>
      <c r="R76" s="1">
        <f>R68</f>
        <v>0</v>
      </c>
      <c r="S76" s="1">
        <f>S69</f>
        <v>1</v>
      </c>
      <c r="T76" s="1">
        <f>T70</f>
        <v>0</v>
      </c>
      <c r="U76" s="1">
        <f>U71</f>
        <v>1</v>
      </c>
      <c r="V76" s="1">
        <f>V72</f>
        <v>0</v>
      </c>
      <c r="W76" s="1">
        <f>W73</f>
        <v>1</v>
      </c>
      <c r="X76" s="1">
        <f>X74</f>
        <v>1</v>
      </c>
      <c r="Y76" s="14">
        <f>Y75</f>
        <v>1</v>
      </c>
      <c r="Z76" s="17">
        <f>Z75</f>
        <v>1</v>
      </c>
      <c r="AA76" s="35"/>
      <c r="AB76" s="35"/>
      <c r="AC76" s="35"/>
      <c r="AD76" s="35"/>
      <c r="AE76" s="35"/>
    </row>
    <row r="77" spans="2:61">
      <c r="B77" s="163"/>
      <c r="C77" s="163"/>
      <c r="X77" s="3"/>
      <c r="Y77" s="3"/>
      <c r="Z77" s="3"/>
      <c r="AA77" s="38"/>
      <c r="AB77" s="35"/>
      <c r="AC77" s="35"/>
      <c r="AD77" s="35"/>
      <c r="AE77" s="35"/>
    </row>
    <row r="78" spans="2:61">
      <c r="B78" s="140"/>
      <c r="C78" s="140"/>
      <c r="Y78" s="3"/>
      <c r="Z78" s="3"/>
      <c r="AA78" s="38"/>
      <c r="AB78" s="38"/>
      <c r="AC78" s="35"/>
      <c r="AD78" s="35"/>
      <c r="AE78" s="35"/>
    </row>
    <row r="79" spans="2:61">
      <c r="B79" s="140"/>
      <c r="C79" s="140"/>
      <c r="Z79" s="3"/>
      <c r="AA79" s="38"/>
      <c r="AB79" s="35"/>
      <c r="AC79" s="35"/>
      <c r="AD79" s="35"/>
      <c r="AE79" s="35"/>
    </row>
    <row r="80" spans="2:61">
      <c r="B80" s="140"/>
      <c r="C80" s="14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8"/>
      <c r="AB80" s="38"/>
      <c r="AC80" s="35"/>
      <c r="AD80" s="35"/>
      <c r="AE80" s="35"/>
    </row>
    <row r="81" spans="2:61">
      <c r="AA81" s="35"/>
      <c r="AB81" s="35"/>
      <c r="AC81" s="35"/>
      <c r="AD81" s="35"/>
      <c r="AE81" s="35"/>
    </row>
    <row r="82" spans="2:61">
      <c r="AA82" s="35"/>
      <c r="AB82" s="35"/>
      <c r="AC82" s="35"/>
      <c r="AD82" s="35"/>
      <c r="AE82" s="35"/>
    </row>
    <row r="83" spans="2:61">
      <c r="AA83" s="35"/>
      <c r="AB83" s="35"/>
      <c r="AC83" s="35"/>
      <c r="AD83" s="35"/>
      <c r="AE83" s="35"/>
    </row>
    <row r="84" spans="2:61">
      <c r="AA84" s="35"/>
      <c r="AB84" s="35"/>
      <c r="AC84" s="35"/>
      <c r="AD84" s="35"/>
      <c r="AE84" s="35"/>
    </row>
    <row r="85" spans="2:61">
      <c r="AA85" s="35"/>
      <c r="AB85" s="35"/>
      <c r="AC85" s="35"/>
      <c r="AD85" s="35"/>
      <c r="AE85" s="35"/>
    </row>
    <row r="86" spans="2:61">
      <c r="AA86" s="35"/>
      <c r="AB86" s="35"/>
      <c r="AC86" s="35"/>
      <c r="AD86" s="35"/>
      <c r="AE86" s="35"/>
    </row>
    <row r="87" spans="2:61">
      <c r="AA87" s="35"/>
      <c r="AB87" s="35"/>
      <c r="AC87" s="35"/>
      <c r="AD87" s="35"/>
      <c r="AE87" s="35"/>
    </row>
    <row r="88" spans="2:61">
      <c r="AA88" s="37"/>
      <c r="AB88" s="37"/>
      <c r="AC88" s="37"/>
      <c r="AD88" s="35"/>
      <c r="AE88" s="35"/>
      <c r="AH88" s="131" t="s">
        <v>7</v>
      </c>
      <c r="AI88" s="131"/>
      <c r="AJ88" s="131"/>
      <c r="AK88" s="131">
        <f>B94</f>
        <v>14114025</v>
      </c>
      <c r="AL88" s="131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2:61">
      <c r="AA89" s="37"/>
      <c r="AB89" s="37"/>
      <c r="AC89" s="37"/>
      <c r="AD89" s="35"/>
      <c r="AE89" s="35"/>
      <c r="AH89" s="131"/>
      <c r="AI89" s="131"/>
      <c r="AJ89" s="131"/>
      <c r="AK89" s="131"/>
      <c r="AL89" s="131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2:61">
      <c r="AA90" s="35"/>
      <c r="AB90" s="35"/>
      <c r="AC90" s="35"/>
      <c r="AD90" s="35"/>
      <c r="AE90" s="38"/>
      <c r="AH90" s="132" t="s">
        <v>10</v>
      </c>
      <c r="AI90" s="132"/>
      <c r="AJ90" s="132"/>
      <c r="AK90" s="132">
        <f>D94</f>
        <v>2</v>
      </c>
      <c r="AL90" s="13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58"/>
    </row>
    <row r="91" spans="2:61">
      <c r="AA91" s="35"/>
      <c r="AB91" s="35"/>
      <c r="AC91" s="35"/>
      <c r="AD91" s="35"/>
      <c r="AE91" s="38"/>
      <c r="AH91" s="131" t="s">
        <v>11</v>
      </c>
      <c r="AI91" s="131"/>
      <c r="AJ91" s="131"/>
      <c r="AK91" s="6">
        <v>1</v>
      </c>
      <c r="AL91" s="6">
        <v>2</v>
      </c>
      <c r="AM91" s="6">
        <v>3</v>
      </c>
      <c r="AN91" s="6">
        <v>4</v>
      </c>
      <c r="AO91" s="6">
        <v>5</v>
      </c>
      <c r="AP91" s="6">
        <v>6</v>
      </c>
      <c r="AQ91" s="6">
        <v>7</v>
      </c>
      <c r="AR91" s="6">
        <v>8</v>
      </c>
      <c r="AS91" s="6">
        <v>9</v>
      </c>
      <c r="AT91" s="6">
        <v>10</v>
      </c>
      <c r="AU91" s="6">
        <v>11</v>
      </c>
      <c r="AV91" s="6">
        <v>12</v>
      </c>
      <c r="AW91" s="6">
        <v>13</v>
      </c>
      <c r="AX91" s="6">
        <v>14</v>
      </c>
      <c r="AY91" s="6">
        <v>15</v>
      </c>
      <c r="AZ91" s="6">
        <v>16</v>
      </c>
      <c r="BA91" s="6">
        <v>17</v>
      </c>
      <c r="BB91" s="6">
        <v>18</v>
      </c>
      <c r="BC91" s="6">
        <v>19</v>
      </c>
      <c r="BD91" s="6">
        <v>20</v>
      </c>
      <c r="BE91" s="6">
        <v>21</v>
      </c>
      <c r="BF91" s="6">
        <v>22</v>
      </c>
      <c r="BG91" s="6">
        <v>23</v>
      </c>
      <c r="BH91" s="59">
        <v>24</v>
      </c>
      <c r="BI91" s="28"/>
    </row>
    <row r="92" spans="2:61">
      <c r="AA92" s="38"/>
      <c r="AB92" s="35"/>
      <c r="AC92" s="35"/>
      <c r="AD92" s="35"/>
      <c r="AE92" s="38"/>
      <c r="AH92" s="131" t="s">
        <v>13</v>
      </c>
      <c r="AI92" s="131"/>
      <c r="AJ92" s="131"/>
      <c r="AK92" s="6">
        <f>AK88</f>
        <v>14114025</v>
      </c>
      <c r="AL92" s="6">
        <f t="shared" ref="AL92:BG92" si="23">AK94</f>
        <v>7057012</v>
      </c>
      <c r="AM92" s="6">
        <f t="shared" si="23"/>
        <v>3528506</v>
      </c>
      <c r="AN92" s="6">
        <f t="shared" si="23"/>
        <v>1764253</v>
      </c>
      <c r="AO92" s="6">
        <f t="shared" si="23"/>
        <v>882126</v>
      </c>
      <c r="AP92" s="6">
        <f t="shared" si="23"/>
        <v>441063</v>
      </c>
      <c r="AQ92" s="6">
        <f t="shared" si="23"/>
        <v>220531</v>
      </c>
      <c r="AR92" s="6">
        <f t="shared" si="23"/>
        <v>110265</v>
      </c>
      <c r="AS92" s="6">
        <f t="shared" si="23"/>
        <v>55132</v>
      </c>
      <c r="AT92" s="6">
        <f t="shared" si="23"/>
        <v>27566</v>
      </c>
      <c r="AU92" s="6">
        <f t="shared" si="23"/>
        <v>13783</v>
      </c>
      <c r="AV92" s="6">
        <f t="shared" si="23"/>
        <v>6891</v>
      </c>
      <c r="AW92" s="6">
        <f t="shared" si="23"/>
        <v>3445</v>
      </c>
      <c r="AX92" s="6">
        <f t="shared" si="23"/>
        <v>1722</v>
      </c>
      <c r="AY92" s="6">
        <f t="shared" si="23"/>
        <v>861</v>
      </c>
      <c r="AZ92" s="6">
        <f t="shared" si="23"/>
        <v>430</v>
      </c>
      <c r="BA92" s="6">
        <f t="shared" si="23"/>
        <v>215</v>
      </c>
      <c r="BB92" s="6">
        <f t="shared" si="23"/>
        <v>107</v>
      </c>
      <c r="BC92" s="6">
        <f t="shared" si="23"/>
        <v>53</v>
      </c>
      <c r="BD92" s="6">
        <f t="shared" si="23"/>
        <v>26</v>
      </c>
      <c r="BE92" s="6">
        <f t="shared" si="23"/>
        <v>13</v>
      </c>
      <c r="BF92" s="6">
        <f t="shared" si="23"/>
        <v>6</v>
      </c>
      <c r="BG92" s="6">
        <f t="shared" si="23"/>
        <v>3</v>
      </c>
      <c r="BH92" s="10">
        <f t="shared" ref="BH92" si="24">BG94</f>
        <v>1</v>
      </c>
      <c r="BI92" s="28"/>
    </row>
    <row r="93" spans="2:61">
      <c r="B93" s="131" t="s">
        <v>2</v>
      </c>
      <c r="C93" s="131"/>
      <c r="D93" s="138" t="s">
        <v>19</v>
      </c>
      <c r="E93" s="112"/>
      <c r="AA93" s="38"/>
      <c r="AB93" s="35"/>
      <c r="AC93" s="35"/>
      <c r="AD93" s="35"/>
      <c r="AE93" s="38"/>
      <c r="AH93" s="131" t="s">
        <v>15</v>
      </c>
      <c r="AI93" s="131"/>
      <c r="AJ93" s="131"/>
      <c r="AK93" s="6">
        <f t="shared" ref="AK93:BG93" si="25">$AK$7</f>
        <v>2</v>
      </c>
      <c r="AL93" s="6">
        <f t="shared" si="25"/>
        <v>2</v>
      </c>
      <c r="AM93" s="6">
        <f t="shared" si="25"/>
        <v>2</v>
      </c>
      <c r="AN93" s="6">
        <f t="shared" si="25"/>
        <v>2</v>
      </c>
      <c r="AO93" s="6">
        <f t="shared" si="25"/>
        <v>2</v>
      </c>
      <c r="AP93" s="6">
        <f t="shared" si="25"/>
        <v>2</v>
      </c>
      <c r="AQ93" s="6">
        <f t="shared" si="25"/>
        <v>2</v>
      </c>
      <c r="AR93" s="6">
        <f t="shared" si="25"/>
        <v>2</v>
      </c>
      <c r="AS93" s="6">
        <f t="shared" si="25"/>
        <v>2</v>
      </c>
      <c r="AT93" s="6">
        <f t="shared" si="25"/>
        <v>2</v>
      </c>
      <c r="AU93" s="6">
        <f t="shared" si="25"/>
        <v>2</v>
      </c>
      <c r="AV93" s="6">
        <f t="shared" si="25"/>
        <v>2</v>
      </c>
      <c r="AW93" s="6">
        <f t="shared" si="25"/>
        <v>2</v>
      </c>
      <c r="AX93" s="6">
        <f t="shared" si="25"/>
        <v>2</v>
      </c>
      <c r="AY93" s="6">
        <f t="shared" si="25"/>
        <v>2</v>
      </c>
      <c r="AZ93" s="6">
        <f t="shared" si="25"/>
        <v>2</v>
      </c>
      <c r="BA93" s="6">
        <f t="shared" si="25"/>
        <v>2</v>
      </c>
      <c r="BB93" s="6">
        <f t="shared" si="25"/>
        <v>2</v>
      </c>
      <c r="BC93" s="6">
        <f t="shared" si="25"/>
        <v>2</v>
      </c>
      <c r="BD93" s="6">
        <f t="shared" si="25"/>
        <v>2</v>
      </c>
      <c r="BE93" s="6">
        <f t="shared" si="25"/>
        <v>2</v>
      </c>
      <c r="BF93" s="6">
        <f t="shared" si="25"/>
        <v>2</v>
      </c>
      <c r="BG93" s="6">
        <f t="shared" si="25"/>
        <v>2</v>
      </c>
      <c r="BH93" s="10">
        <f t="shared" ref="BH93" si="26">$AK$7</f>
        <v>2</v>
      </c>
      <c r="BI93" s="28"/>
    </row>
    <row r="94" spans="2:61">
      <c r="B94" s="131">
        <f>J2</f>
        <v>14114025</v>
      </c>
      <c r="C94" s="131"/>
      <c r="D94" s="138">
        <v>2</v>
      </c>
      <c r="E94" s="112"/>
      <c r="AA94" s="38"/>
      <c r="AB94" s="35"/>
      <c r="AC94" s="35"/>
      <c r="AD94" s="35"/>
      <c r="AE94" s="38"/>
      <c r="AH94" s="131" t="s">
        <v>16</v>
      </c>
      <c r="AI94" s="131"/>
      <c r="AJ94" s="131"/>
      <c r="AK94" s="6">
        <f t="shared" ref="AK94:BG94" si="27">ROUNDDOWN(AK92/AK93,0)</f>
        <v>7057012</v>
      </c>
      <c r="AL94" s="6">
        <f t="shared" si="27"/>
        <v>3528506</v>
      </c>
      <c r="AM94" s="6">
        <f t="shared" si="27"/>
        <v>1764253</v>
      </c>
      <c r="AN94" s="6">
        <f t="shared" si="27"/>
        <v>882126</v>
      </c>
      <c r="AO94" s="6">
        <f t="shared" si="27"/>
        <v>441063</v>
      </c>
      <c r="AP94" s="6">
        <f t="shared" si="27"/>
        <v>220531</v>
      </c>
      <c r="AQ94" s="6">
        <f t="shared" si="27"/>
        <v>110265</v>
      </c>
      <c r="AR94" s="6">
        <f t="shared" si="27"/>
        <v>55132</v>
      </c>
      <c r="AS94" s="6">
        <f t="shared" si="27"/>
        <v>27566</v>
      </c>
      <c r="AT94" s="6">
        <f t="shared" si="27"/>
        <v>13783</v>
      </c>
      <c r="AU94" s="6">
        <f t="shared" si="27"/>
        <v>6891</v>
      </c>
      <c r="AV94" s="6">
        <f t="shared" si="27"/>
        <v>3445</v>
      </c>
      <c r="AW94" s="6">
        <f t="shared" si="27"/>
        <v>1722</v>
      </c>
      <c r="AX94" s="6">
        <f t="shared" si="27"/>
        <v>861</v>
      </c>
      <c r="AY94" s="6">
        <f t="shared" si="27"/>
        <v>430</v>
      </c>
      <c r="AZ94" s="6">
        <f t="shared" si="27"/>
        <v>215</v>
      </c>
      <c r="BA94" s="6">
        <f t="shared" si="27"/>
        <v>107</v>
      </c>
      <c r="BB94" s="6">
        <f t="shared" si="27"/>
        <v>53</v>
      </c>
      <c r="BC94" s="6">
        <f t="shared" si="27"/>
        <v>26</v>
      </c>
      <c r="BD94" s="6">
        <f t="shared" si="27"/>
        <v>13</v>
      </c>
      <c r="BE94" s="6">
        <f t="shared" si="27"/>
        <v>6</v>
      </c>
      <c r="BF94" s="6">
        <f t="shared" si="27"/>
        <v>3</v>
      </c>
      <c r="BG94" s="6">
        <f t="shared" si="27"/>
        <v>1</v>
      </c>
      <c r="BH94" s="10">
        <f t="shared" ref="BH94" si="28">ROUNDDOWN(BH92/BH93,0)</f>
        <v>0</v>
      </c>
      <c r="BI94" s="28"/>
    </row>
    <row r="95" spans="2:61">
      <c r="AA95" s="38"/>
      <c r="AB95" s="35"/>
      <c r="AC95" s="35"/>
      <c r="AD95" s="35"/>
      <c r="AE95" s="38"/>
      <c r="AH95" s="131" t="s">
        <v>17</v>
      </c>
      <c r="AI95" s="131"/>
      <c r="AJ95" s="131"/>
      <c r="AK95" s="7">
        <f t="shared" ref="AK95:BG95" si="29">AK92-(AK93*AK94)</f>
        <v>1</v>
      </c>
      <c r="AL95" s="7">
        <f t="shared" si="29"/>
        <v>0</v>
      </c>
      <c r="AM95" s="7">
        <f t="shared" si="29"/>
        <v>0</v>
      </c>
      <c r="AN95" s="7">
        <f t="shared" si="29"/>
        <v>1</v>
      </c>
      <c r="AO95" s="7">
        <f t="shared" si="29"/>
        <v>0</v>
      </c>
      <c r="AP95" s="7">
        <f t="shared" si="29"/>
        <v>1</v>
      </c>
      <c r="AQ95" s="7">
        <f t="shared" si="29"/>
        <v>1</v>
      </c>
      <c r="AR95" s="7">
        <f t="shared" si="29"/>
        <v>1</v>
      </c>
      <c r="AS95" s="7">
        <f t="shared" si="29"/>
        <v>0</v>
      </c>
      <c r="AT95" s="7">
        <f t="shared" si="29"/>
        <v>0</v>
      </c>
      <c r="AU95" s="7">
        <f t="shared" si="29"/>
        <v>1</v>
      </c>
      <c r="AV95" s="7">
        <f t="shared" si="29"/>
        <v>1</v>
      </c>
      <c r="AW95" s="7">
        <f t="shared" si="29"/>
        <v>1</v>
      </c>
      <c r="AX95" s="7">
        <f t="shared" si="29"/>
        <v>0</v>
      </c>
      <c r="AY95" s="7">
        <f t="shared" si="29"/>
        <v>1</v>
      </c>
      <c r="AZ95" s="7">
        <f t="shared" si="29"/>
        <v>0</v>
      </c>
      <c r="BA95" s="7">
        <f t="shared" si="29"/>
        <v>1</v>
      </c>
      <c r="BB95" s="7">
        <f t="shared" si="29"/>
        <v>1</v>
      </c>
      <c r="BC95" s="7">
        <f t="shared" si="29"/>
        <v>1</v>
      </c>
      <c r="BD95" s="7">
        <f t="shared" si="29"/>
        <v>0</v>
      </c>
      <c r="BE95" s="7">
        <f t="shared" si="29"/>
        <v>1</v>
      </c>
      <c r="BF95" s="7">
        <f t="shared" si="29"/>
        <v>0</v>
      </c>
      <c r="BG95" s="7">
        <f t="shared" si="29"/>
        <v>1</v>
      </c>
      <c r="BH95" s="8">
        <f t="shared" ref="BH95" si="30">BH92-(BH93*BH94)</f>
        <v>1</v>
      </c>
      <c r="BI95" s="28"/>
    </row>
    <row r="96" spans="2:61">
      <c r="B96" s="139" t="s">
        <v>20</v>
      </c>
      <c r="C96" s="139"/>
      <c r="AA96" s="38"/>
      <c r="AB96" s="35"/>
      <c r="AC96" s="35"/>
      <c r="AD96" s="35"/>
      <c r="AE96" s="38"/>
      <c r="AH96" s="133" t="s">
        <v>18</v>
      </c>
      <c r="AI96" s="133"/>
      <c r="AJ96" s="134"/>
      <c r="AK96" s="135" t="str">
        <f>J3</f>
        <v>110101110101110011101001</v>
      </c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7"/>
      <c r="BI96" s="35"/>
    </row>
    <row r="97" spans="2:61">
      <c r="B97" s="139"/>
      <c r="C97" s="139"/>
      <c r="D97">
        <f>B94</f>
        <v>14114025</v>
      </c>
      <c r="L97" s="4"/>
      <c r="AA97" s="38"/>
      <c r="AB97" s="35"/>
      <c r="AC97" s="35"/>
      <c r="AD97" s="35"/>
      <c r="AE97" s="38"/>
      <c r="AH97" s="133"/>
      <c r="AI97" s="133"/>
      <c r="AJ97" s="133"/>
      <c r="AK97" s="29" t="str">
        <f>MID($AK$96,1,1)</f>
        <v>1</v>
      </c>
      <c r="AL97" s="29" t="str">
        <f>MID($AK$96,2,1)</f>
        <v>1</v>
      </c>
      <c r="AM97" s="29" t="str">
        <f>MID($AK$96,3,1)</f>
        <v>0</v>
      </c>
      <c r="AN97" s="29" t="str">
        <f>MID($AK$96,4,1)</f>
        <v>1</v>
      </c>
      <c r="AO97" s="29" t="str">
        <f>MID($AK$96,5,1)</f>
        <v>0</v>
      </c>
      <c r="AP97" s="29" t="str">
        <f>MID($AK$96,6,1)</f>
        <v>1</v>
      </c>
      <c r="AQ97" s="29" t="str">
        <f>MID($AK$96,7,1)</f>
        <v>1</v>
      </c>
      <c r="AR97" s="29" t="str">
        <f>MID($AK$96,8,1)</f>
        <v>1</v>
      </c>
      <c r="AS97" s="29" t="str">
        <f>MID($AK$96,9,1)</f>
        <v>0</v>
      </c>
      <c r="AT97" s="29" t="str">
        <f>MID($AK$96,10,1)</f>
        <v>1</v>
      </c>
      <c r="AU97" s="29" t="str">
        <f>MID($AK$96,11,1)</f>
        <v>0</v>
      </c>
      <c r="AV97" s="29" t="str">
        <f>MID($AK$96,12,1)</f>
        <v>1</v>
      </c>
      <c r="AW97" s="29" t="str">
        <f>MID($AK$96,13,1)</f>
        <v>1</v>
      </c>
      <c r="AX97" s="29" t="str">
        <f>MID($AK$96,14,1)</f>
        <v>1</v>
      </c>
      <c r="AY97" s="29" t="str">
        <f>MID($AK$96,15,1)</f>
        <v>0</v>
      </c>
      <c r="AZ97" s="29" t="str">
        <f>MID($AK$96,16,1)</f>
        <v>0</v>
      </c>
      <c r="BA97" s="29" t="str">
        <f>MID($AK$96,17,1)</f>
        <v>1</v>
      </c>
      <c r="BB97" s="29" t="str">
        <f>MID($AK$96,18,1)</f>
        <v>1</v>
      </c>
      <c r="BC97" s="29" t="str">
        <f>MID($AK$96,19,1)</f>
        <v>1</v>
      </c>
      <c r="BD97" s="29" t="str">
        <f>MID($AK$96,20,1)</f>
        <v>0</v>
      </c>
      <c r="BE97" s="29" t="str">
        <f>MID($AK$96,21,1)</f>
        <v>1</v>
      </c>
      <c r="BF97" s="29" t="str">
        <f>MID($AK$96,22,1)</f>
        <v>0</v>
      </c>
      <c r="BG97" s="29" t="str">
        <f>MID($AK$96,23,1)</f>
        <v>0</v>
      </c>
      <c r="BH97" s="29" t="str">
        <f>MID($AK$96,24,1)</f>
        <v>1</v>
      </c>
      <c r="BI97" s="28"/>
    </row>
    <row r="98" spans="2:61">
      <c r="B98" s="138">
        <v>0</v>
      </c>
      <c r="C98" s="112"/>
      <c r="D98">
        <f>MOD(D97,D94)</f>
        <v>1</v>
      </c>
      <c r="E98">
        <f>_xlfn.FLOOR.MATH(D97/$D$16,,)</f>
        <v>7057012</v>
      </c>
      <c r="AA98" s="38"/>
      <c r="AB98" s="35"/>
      <c r="AC98" s="35"/>
      <c r="AD98" s="35"/>
      <c r="AE98" s="38"/>
    </row>
    <row r="99" spans="2:61">
      <c r="B99" s="138">
        <v>1</v>
      </c>
      <c r="C99" s="112"/>
      <c r="E99">
        <f>MOD(E98,$D$16)</f>
        <v>0</v>
      </c>
      <c r="F99">
        <f>_xlfn.FLOOR.MATH(E98/$D$16,,)</f>
        <v>3528506</v>
      </c>
      <c r="AA99" s="38"/>
      <c r="AB99" s="35"/>
      <c r="AC99" s="35"/>
      <c r="AD99" s="35"/>
      <c r="AE99" s="38"/>
    </row>
    <row r="100" spans="2:61">
      <c r="B100" s="138">
        <v>2</v>
      </c>
      <c r="C100" s="112"/>
      <c r="F100">
        <f>MOD(F99,$D$16)</f>
        <v>0</v>
      </c>
      <c r="G100">
        <f>_xlfn.FLOOR.MATH(F99/$D$16,,)</f>
        <v>1764253</v>
      </c>
      <c r="AA100" s="38"/>
      <c r="AB100" s="35"/>
      <c r="AC100" s="35"/>
      <c r="AD100" s="35"/>
      <c r="AE100" s="38"/>
    </row>
    <row r="101" spans="2:61">
      <c r="B101" s="138">
        <v>3</v>
      </c>
      <c r="C101" s="112"/>
      <c r="F101" s="3"/>
      <c r="G101">
        <f>MOD(G100,$D$16)</f>
        <v>1</v>
      </c>
      <c r="H101">
        <f>_xlfn.FLOOR.MATH(G100/$D$16,,)</f>
        <v>882126</v>
      </c>
      <c r="AA101" s="38"/>
      <c r="AB101" s="35"/>
      <c r="AC101" s="35"/>
      <c r="AD101" s="35"/>
      <c r="AE101" s="38"/>
      <c r="AK101" s="122" t="s">
        <v>21</v>
      </c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4"/>
      <c r="BI101" s="33"/>
    </row>
    <row r="102" spans="2:61">
      <c r="B102" s="138">
        <v>4</v>
      </c>
      <c r="C102" s="112"/>
      <c r="F102" s="3"/>
      <c r="G102" s="3"/>
      <c r="H102">
        <f>MOD(H101,$D$16)</f>
        <v>0</v>
      </c>
      <c r="I102">
        <f>_xlfn.FLOOR.MATH(H101/$D$16,,)</f>
        <v>441063</v>
      </c>
      <c r="AA102" s="38"/>
      <c r="AB102" s="35"/>
      <c r="AC102" s="35"/>
      <c r="AD102" s="35"/>
      <c r="AE102" s="38"/>
      <c r="AH102" s="107" t="s">
        <v>22</v>
      </c>
      <c r="AI102" s="108"/>
      <c r="AJ102" s="109"/>
      <c r="AK102" s="41">
        <v>23</v>
      </c>
      <c r="AL102" s="40">
        <v>22</v>
      </c>
      <c r="AM102" s="41">
        <v>21</v>
      </c>
      <c r="AN102" s="40">
        <v>20</v>
      </c>
      <c r="AO102" s="41">
        <v>19</v>
      </c>
      <c r="AP102" s="40">
        <v>18</v>
      </c>
      <c r="AQ102" s="41">
        <v>17</v>
      </c>
      <c r="AR102" s="40">
        <v>16</v>
      </c>
      <c r="AS102" s="41">
        <v>15</v>
      </c>
      <c r="AT102" s="40">
        <v>14</v>
      </c>
      <c r="AU102" s="41">
        <v>13</v>
      </c>
      <c r="AV102" s="40">
        <v>12</v>
      </c>
      <c r="AW102" s="41">
        <v>11</v>
      </c>
      <c r="AX102" s="40">
        <v>10</v>
      </c>
      <c r="AY102" s="41">
        <v>9</v>
      </c>
      <c r="AZ102" s="40">
        <v>8</v>
      </c>
      <c r="BA102" s="41">
        <v>7</v>
      </c>
      <c r="BB102" s="40">
        <v>6</v>
      </c>
      <c r="BC102" s="41">
        <v>5</v>
      </c>
      <c r="BD102" s="40">
        <v>4</v>
      </c>
      <c r="BE102" s="41">
        <v>3</v>
      </c>
      <c r="BF102" s="40">
        <v>2</v>
      </c>
      <c r="BG102" s="41">
        <v>1</v>
      </c>
      <c r="BH102" s="41">
        <v>0</v>
      </c>
      <c r="BI102" s="28"/>
    </row>
    <row r="103" spans="2:61">
      <c r="B103" s="138">
        <v>5</v>
      </c>
      <c r="C103" s="112"/>
      <c r="F103" s="3"/>
      <c r="G103" s="3"/>
      <c r="H103" s="3"/>
      <c r="I103">
        <f>MOD(I102,$D$16)</f>
        <v>1</v>
      </c>
      <c r="J103">
        <f>_xlfn.FLOOR.MATH(I102/$D$16,,)</f>
        <v>220531</v>
      </c>
      <c r="AA103" s="38"/>
      <c r="AB103" s="35"/>
      <c r="AC103" s="35"/>
      <c r="AD103" s="35"/>
      <c r="AE103" s="38"/>
      <c r="AH103" s="110" t="s">
        <v>23</v>
      </c>
      <c r="AI103" s="111"/>
      <c r="AJ103" s="112"/>
      <c r="AK103" s="40">
        <f t="shared" ref="AK103:BG103" si="31">$AK$7</f>
        <v>2</v>
      </c>
      <c r="AL103" s="40">
        <f t="shared" si="31"/>
        <v>2</v>
      </c>
      <c r="AM103" s="40">
        <f t="shared" si="31"/>
        <v>2</v>
      </c>
      <c r="AN103" s="40">
        <f t="shared" si="31"/>
        <v>2</v>
      </c>
      <c r="AO103" s="40">
        <f t="shared" si="31"/>
        <v>2</v>
      </c>
      <c r="AP103" s="40">
        <f t="shared" si="31"/>
        <v>2</v>
      </c>
      <c r="AQ103" s="40">
        <f t="shared" si="31"/>
        <v>2</v>
      </c>
      <c r="AR103" s="40">
        <f t="shared" si="31"/>
        <v>2</v>
      </c>
      <c r="AS103" s="40">
        <f t="shared" si="31"/>
        <v>2</v>
      </c>
      <c r="AT103" s="40">
        <f t="shared" si="31"/>
        <v>2</v>
      </c>
      <c r="AU103" s="40">
        <f t="shared" si="31"/>
        <v>2</v>
      </c>
      <c r="AV103" s="40">
        <f t="shared" si="31"/>
        <v>2</v>
      </c>
      <c r="AW103" s="40">
        <f t="shared" si="31"/>
        <v>2</v>
      </c>
      <c r="AX103" s="40">
        <f t="shared" si="31"/>
        <v>2</v>
      </c>
      <c r="AY103" s="40">
        <f t="shared" si="31"/>
        <v>2</v>
      </c>
      <c r="AZ103" s="40">
        <f t="shared" si="31"/>
        <v>2</v>
      </c>
      <c r="BA103" s="40">
        <f t="shared" si="31"/>
        <v>2</v>
      </c>
      <c r="BB103" s="40">
        <f t="shared" si="31"/>
        <v>2</v>
      </c>
      <c r="BC103" s="40">
        <f t="shared" si="31"/>
        <v>2</v>
      </c>
      <c r="BD103" s="40">
        <f t="shared" si="31"/>
        <v>2</v>
      </c>
      <c r="BE103" s="40">
        <f t="shared" si="31"/>
        <v>2</v>
      </c>
      <c r="BF103" s="40">
        <f t="shared" si="31"/>
        <v>2</v>
      </c>
      <c r="BG103" s="41">
        <f t="shared" si="31"/>
        <v>2</v>
      </c>
      <c r="BH103" s="27">
        <f t="shared" ref="BH103" si="32">$AK$7</f>
        <v>2</v>
      </c>
      <c r="BI103" s="28"/>
    </row>
    <row r="104" spans="2:61">
      <c r="B104" s="138">
        <v>6</v>
      </c>
      <c r="C104" s="112"/>
      <c r="G104" s="3"/>
      <c r="H104" s="3"/>
      <c r="I104" s="3"/>
      <c r="J104">
        <f>MOD(J103,$D$16)</f>
        <v>1</v>
      </c>
      <c r="K104">
        <f>_xlfn.FLOOR.MATH(J103/$D$16,,)</f>
        <v>110265</v>
      </c>
      <c r="AA104" s="38"/>
      <c r="AB104" s="35"/>
      <c r="AC104" s="35"/>
      <c r="AD104" s="35"/>
      <c r="AE104" s="38"/>
      <c r="AH104" s="110" t="s">
        <v>24</v>
      </c>
      <c r="AI104" s="111"/>
      <c r="AJ104" s="112"/>
      <c r="AK104" s="42" t="str">
        <f>AK97</f>
        <v>1</v>
      </c>
      <c r="AL104" s="42" t="str">
        <f t="shared" ref="AL104:BG104" si="33">AL97</f>
        <v>1</v>
      </c>
      <c r="AM104" s="42" t="str">
        <f t="shared" si="33"/>
        <v>0</v>
      </c>
      <c r="AN104" s="42" t="str">
        <f t="shared" si="33"/>
        <v>1</v>
      </c>
      <c r="AO104" s="42" t="str">
        <f t="shared" si="33"/>
        <v>0</v>
      </c>
      <c r="AP104" s="42" t="str">
        <f t="shared" si="33"/>
        <v>1</v>
      </c>
      <c r="AQ104" s="42" t="str">
        <f t="shared" si="33"/>
        <v>1</v>
      </c>
      <c r="AR104" s="42" t="str">
        <f t="shared" si="33"/>
        <v>1</v>
      </c>
      <c r="AS104" s="42" t="str">
        <f t="shared" si="33"/>
        <v>0</v>
      </c>
      <c r="AT104" s="42" t="str">
        <f t="shared" si="33"/>
        <v>1</v>
      </c>
      <c r="AU104" s="42" t="str">
        <f t="shared" si="33"/>
        <v>0</v>
      </c>
      <c r="AV104" s="42" t="str">
        <f t="shared" si="33"/>
        <v>1</v>
      </c>
      <c r="AW104" s="42" t="str">
        <f t="shared" si="33"/>
        <v>1</v>
      </c>
      <c r="AX104" s="42" t="str">
        <f t="shared" si="33"/>
        <v>1</v>
      </c>
      <c r="AY104" s="42" t="str">
        <f t="shared" si="33"/>
        <v>0</v>
      </c>
      <c r="AZ104" s="42" t="str">
        <f t="shared" si="33"/>
        <v>0</v>
      </c>
      <c r="BA104" s="42" t="str">
        <f t="shared" si="33"/>
        <v>1</v>
      </c>
      <c r="BB104" s="42" t="str">
        <f t="shared" si="33"/>
        <v>1</v>
      </c>
      <c r="BC104" s="42" t="str">
        <f t="shared" si="33"/>
        <v>1</v>
      </c>
      <c r="BD104" s="42" t="str">
        <f t="shared" si="33"/>
        <v>0</v>
      </c>
      <c r="BE104" s="42" t="str">
        <f t="shared" si="33"/>
        <v>1</v>
      </c>
      <c r="BF104" s="42" t="str">
        <f t="shared" si="33"/>
        <v>0</v>
      </c>
      <c r="BG104" s="42" t="str">
        <f t="shared" si="33"/>
        <v>0</v>
      </c>
      <c r="BH104" s="42" t="str">
        <f>BH97</f>
        <v>1</v>
      </c>
      <c r="BI104" s="11"/>
    </row>
    <row r="105" spans="2:61">
      <c r="B105" s="138">
        <v>7</v>
      </c>
      <c r="C105" s="112"/>
      <c r="H105" s="3"/>
      <c r="I105" s="3"/>
      <c r="J105" s="3"/>
      <c r="K105">
        <f>MOD(K104,$D$16)</f>
        <v>1</v>
      </c>
      <c r="L105">
        <f>_xlfn.FLOOR.MATH(K104/$D$16,,)</f>
        <v>55132</v>
      </c>
      <c r="AA105" s="38"/>
      <c r="AB105" s="35"/>
      <c r="AC105" s="35"/>
      <c r="AD105" s="35"/>
      <c r="AE105" s="38"/>
      <c r="AH105" s="113" t="s">
        <v>25</v>
      </c>
      <c r="AI105" s="114"/>
      <c r="AJ105" s="115"/>
      <c r="AK105" s="43">
        <f>AK104*POWER(AK103,AK102)</f>
        <v>8388608</v>
      </c>
      <c r="AL105" s="43">
        <f t="shared" ref="AL105:BG105" si="34">AL104*POWER(AL103,AL102)</f>
        <v>4194304</v>
      </c>
      <c r="AM105" s="43">
        <f t="shared" si="34"/>
        <v>0</v>
      </c>
      <c r="AN105" s="43">
        <f t="shared" si="34"/>
        <v>1048576</v>
      </c>
      <c r="AO105" s="43">
        <f t="shared" si="34"/>
        <v>0</v>
      </c>
      <c r="AP105" s="43">
        <f t="shared" si="34"/>
        <v>262144</v>
      </c>
      <c r="AQ105" s="43">
        <f t="shared" si="34"/>
        <v>131072</v>
      </c>
      <c r="AR105" s="43">
        <f t="shared" si="34"/>
        <v>65536</v>
      </c>
      <c r="AS105" s="43">
        <f t="shared" si="34"/>
        <v>0</v>
      </c>
      <c r="AT105" s="43">
        <f t="shared" si="34"/>
        <v>16384</v>
      </c>
      <c r="AU105" s="43">
        <f t="shared" si="34"/>
        <v>0</v>
      </c>
      <c r="AV105" s="43">
        <f t="shared" si="34"/>
        <v>4096</v>
      </c>
      <c r="AW105" s="43">
        <f t="shared" si="34"/>
        <v>2048</v>
      </c>
      <c r="AX105" s="43">
        <f t="shared" si="34"/>
        <v>1024</v>
      </c>
      <c r="AY105" s="43">
        <f t="shared" si="34"/>
        <v>0</v>
      </c>
      <c r="AZ105" s="43">
        <f t="shared" si="34"/>
        <v>0</v>
      </c>
      <c r="BA105" s="43">
        <f t="shared" si="34"/>
        <v>128</v>
      </c>
      <c r="BB105" s="43">
        <f t="shared" si="34"/>
        <v>64</v>
      </c>
      <c r="BC105" s="43">
        <f t="shared" si="34"/>
        <v>32</v>
      </c>
      <c r="BD105" s="43">
        <f t="shared" si="34"/>
        <v>0</v>
      </c>
      <c r="BE105" s="43">
        <f t="shared" si="34"/>
        <v>8</v>
      </c>
      <c r="BF105" s="43">
        <f t="shared" si="34"/>
        <v>0</v>
      </c>
      <c r="BG105" s="43">
        <f t="shared" si="34"/>
        <v>0</v>
      </c>
      <c r="BH105" s="43">
        <f>BH104*POWER(BH103,BH102)</f>
        <v>1</v>
      </c>
      <c r="BI105" s="28"/>
    </row>
    <row r="106" spans="2:61">
      <c r="B106" s="138">
        <v>8</v>
      </c>
      <c r="C106" s="112"/>
      <c r="I106" s="3"/>
      <c r="J106" s="3"/>
      <c r="K106" s="3"/>
      <c r="L106">
        <f>MOD(L105,$D$16)</f>
        <v>0</v>
      </c>
      <c r="M106">
        <f>_xlfn.FLOOR.MATH(L105/$D$16,,)</f>
        <v>27566</v>
      </c>
      <c r="AA106" s="38"/>
      <c r="AB106" s="35"/>
      <c r="AC106" s="35"/>
      <c r="AD106" s="35"/>
      <c r="AE106" s="38"/>
      <c r="AH106" s="105" t="s">
        <v>26</v>
      </c>
      <c r="AI106" s="106"/>
      <c r="AJ106" s="106"/>
      <c r="AK106" s="125">
        <f>SUM(AK105:BH105)</f>
        <v>14114025</v>
      </c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6"/>
      <c r="AZ106" s="126"/>
      <c r="BA106" s="126"/>
      <c r="BB106" s="126"/>
      <c r="BC106" s="126"/>
      <c r="BD106" s="126"/>
      <c r="BE106" s="126"/>
      <c r="BF106" s="126"/>
      <c r="BG106" s="126"/>
      <c r="BH106" s="127"/>
      <c r="BI106" s="39"/>
    </row>
    <row r="107" spans="2:61">
      <c r="B107" s="138">
        <v>9</v>
      </c>
      <c r="C107" s="112"/>
      <c r="J107" s="3"/>
      <c r="K107" s="3"/>
      <c r="L107" s="3"/>
      <c r="M107">
        <f>MOD(M106,$D$16)</f>
        <v>0</v>
      </c>
      <c r="N107">
        <f>_xlfn.FLOOR.MATH(M106/$D$16,,)</f>
        <v>13783</v>
      </c>
      <c r="AA107" s="38"/>
      <c r="AB107" s="35"/>
      <c r="AC107" s="35"/>
      <c r="AD107" s="35"/>
      <c r="AE107" s="38"/>
      <c r="AH107" s="3"/>
      <c r="AI107" s="3"/>
      <c r="AJ107" s="3"/>
    </row>
    <row r="108" spans="2:61">
      <c r="B108" s="138">
        <v>10</v>
      </c>
      <c r="C108" s="112"/>
      <c r="K108" s="3"/>
      <c r="L108" s="3"/>
      <c r="M108" s="3"/>
      <c r="N108">
        <f>MOD(N107,$D$16)</f>
        <v>1</v>
      </c>
      <c r="O108">
        <f>_xlfn.FLOOR.MATH(N107/$D$16,,)</f>
        <v>6891</v>
      </c>
      <c r="AA108" s="38"/>
      <c r="AB108" s="35"/>
      <c r="AC108" s="35"/>
      <c r="AD108" s="35"/>
      <c r="AE108" s="38"/>
      <c r="AH108" s="3"/>
      <c r="AI108" s="3"/>
      <c r="AJ108" s="3"/>
      <c r="AK108" s="3"/>
    </row>
    <row r="109" spans="2:61">
      <c r="B109" s="138">
        <v>11</v>
      </c>
      <c r="C109" s="112"/>
      <c r="M109" s="3"/>
      <c r="N109" s="3"/>
      <c r="O109">
        <f>MOD(O108,$D$16)</f>
        <v>1</v>
      </c>
      <c r="P109">
        <f>_xlfn.FLOOR.MATH(O108/$D$16,,)</f>
        <v>3445</v>
      </c>
      <c r="AA109" s="38"/>
      <c r="AB109" s="35"/>
      <c r="AC109" s="35"/>
      <c r="AD109" s="35"/>
      <c r="AE109" s="38"/>
      <c r="AI109" s="3"/>
      <c r="AJ109" s="3"/>
      <c r="AK109" s="3"/>
      <c r="AL109" s="3"/>
    </row>
    <row r="110" spans="2:61">
      <c r="B110" s="138">
        <v>12</v>
      </c>
      <c r="C110" s="112"/>
      <c r="M110" s="3"/>
      <c r="N110" s="3"/>
      <c r="O110" s="3"/>
      <c r="P110">
        <f>MOD(P109,$D$16)</f>
        <v>1</v>
      </c>
      <c r="Q110">
        <f>_xlfn.FLOOR.MATH(P109/$D$16,,)</f>
        <v>1722</v>
      </c>
      <c r="AA110" s="38"/>
      <c r="AB110" s="35"/>
      <c r="AC110" s="35"/>
      <c r="AD110" s="35"/>
      <c r="AE110" s="38"/>
      <c r="AH110" s="12"/>
      <c r="AI110" s="12"/>
      <c r="AJ110" s="12"/>
      <c r="AK110" s="119" t="s">
        <v>27</v>
      </c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1"/>
      <c r="BH110" s="33"/>
      <c r="BI110" s="33"/>
    </row>
    <row r="111" spans="2:61">
      <c r="B111" s="138">
        <v>13</v>
      </c>
      <c r="C111" s="112"/>
      <c r="N111" s="3"/>
      <c r="O111" s="3"/>
      <c r="P111" s="3"/>
      <c r="Q111">
        <f>MOD(Q110,$D$16)</f>
        <v>0</v>
      </c>
      <c r="R111">
        <f>_xlfn.FLOOR.MATH(Q110/$D$16,,)</f>
        <v>861</v>
      </c>
      <c r="AA111" s="38"/>
      <c r="AB111" s="35"/>
      <c r="AC111" s="35"/>
      <c r="AD111" s="35"/>
      <c r="AE111" s="38"/>
      <c r="AH111" s="116" t="s">
        <v>28</v>
      </c>
      <c r="AI111" s="117"/>
      <c r="AJ111" s="118"/>
      <c r="AK111" s="45">
        <v>23</v>
      </c>
      <c r="AL111" s="9">
        <v>22</v>
      </c>
      <c r="AM111" s="45">
        <v>21</v>
      </c>
      <c r="AN111" s="9">
        <v>20</v>
      </c>
      <c r="AO111" s="45">
        <v>19</v>
      </c>
      <c r="AP111" s="9">
        <v>18</v>
      </c>
      <c r="AQ111" s="45">
        <v>17</v>
      </c>
      <c r="AR111" s="9">
        <v>16</v>
      </c>
      <c r="AS111" s="45">
        <v>15</v>
      </c>
      <c r="AT111" s="9">
        <v>14</v>
      </c>
      <c r="AU111" s="45">
        <v>13</v>
      </c>
      <c r="AV111" s="9">
        <v>12</v>
      </c>
      <c r="AW111" s="45">
        <v>11</v>
      </c>
      <c r="AX111" s="9">
        <v>10</v>
      </c>
      <c r="AY111" s="45">
        <v>9</v>
      </c>
      <c r="AZ111" s="9">
        <v>8</v>
      </c>
      <c r="BA111" s="45">
        <v>7</v>
      </c>
      <c r="BB111" s="9">
        <v>6</v>
      </c>
      <c r="BC111" s="45">
        <v>5</v>
      </c>
      <c r="BD111" s="9">
        <v>4</v>
      </c>
      <c r="BE111" s="45">
        <v>3</v>
      </c>
      <c r="BF111" s="9">
        <v>2</v>
      </c>
      <c r="BG111" s="45">
        <v>1</v>
      </c>
      <c r="BH111" s="56">
        <v>0</v>
      </c>
      <c r="BI111" s="34"/>
    </row>
    <row r="112" spans="2:61">
      <c r="B112" s="138">
        <v>14</v>
      </c>
      <c r="C112" s="112"/>
      <c r="O112" s="3"/>
      <c r="P112" s="3"/>
      <c r="Q112" s="3"/>
      <c r="R112">
        <f>MOD(R111,$D$16)</f>
        <v>1</v>
      </c>
      <c r="S112">
        <f>_xlfn.FLOOR.MATH(R111/$D$16,,)</f>
        <v>430</v>
      </c>
      <c r="AA112" s="38"/>
      <c r="AB112" s="35"/>
      <c r="AC112" s="35"/>
      <c r="AD112" s="35"/>
      <c r="AE112" s="38"/>
      <c r="AH112" s="110" t="s">
        <v>23</v>
      </c>
      <c r="AI112" s="111"/>
      <c r="AJ112" s="112"/>
      <c r="AK112" s="6">
        <f>$AK$7</f>
        <v>2</v>
      </c>
      <c r="AL112" s="6">
        <f t="shared" ref="AL112:BG112" si="35">$AK$7</f>
        <v>2</v>
      </c>
      <c r="AM112" s="6">
        <f t="shared" si="35"/>
        <v>2</v>
      </c>
      <c r="AN112" s="6">
        <f t="shared" si="35"/>
        <v>2</v>
      </c>
      <c r="AO112" s="6">
        <f t="shared" si="35"/>
        <v>2</v>
      </c>
      <c r="AP112" s="6">
        <f t="shared" si="35"/>
        <v>2</v>
      </c>
      <c r="AQ112" s="6">
        <f t="shared" si="35"/>
        <v>2</v>
      </c>
      <c r="AR112" s="6">
        <f t="shared" si="35"/>
        <v>2</v>
      </c>
      <c r="AS112" s="6">
        <f t="shared" si="35"/>
        <v>2</v>
      </c>
      <c r="AT112" s="6">
        <f t="shared" si="35"/>
        <v>2</v>
      </c>
      <c r="AU112" s="6">
        <f t="shared" si="35"/>
        <v>2</v>
      </c>
      <c r="AV112" s="6">
        <f t="shared" si="35"/>
        <v>2</v>
      </c>
      <c r="AW112" s="6">
        <f t="shared" si="35"/>
        <v>2</v>
      </c>
      <c r="AX112" s="6">
        <f t="shared" si="35"/>
        <v>2</v>
      </c>
      <c r="AY112" s="6">
        <f t="shared" si="35"/>
        <v>2</v>
      </c>
      <c r="AZ112" s="6">
        <f t="shared" si="35"/>
        <v>2</v>
      </c>
      <c r="BA112" s="6">
        <f t="shared" si="35"/>
        <v>2</v>
      </c>
      <c r="BB112" s="6">
        <f t="shared" si="35"/>
        <v>2</v>
      </c>
      <c r="BC112" s="6">
        <f t="shared" si="35"/>
        <v>2</v>
      </c>
      <c r="BD112" s="6">
        <f t="shared" si="35"/>
        <v>2</v>
      </c>
      <c r="BE112" s="6">
        <f t="shared" si="35"/>
        <v>2</v>
      </c>
      <c r="BF112" s="6">
        <f t="shared" si="35"/>
        <v>2</v>
      </c>
      <c r="BG112" s="46">
        <f t="shared" si="35"/>
        <v>2</v>
      </c>
      <c r="BH112" s="46">
        <f t="shared" ref="BH112" si="36">$AK$7</f>
        <v>2</v>
      </c>
      <c r="BI112" s="34"/>
    </row>
    <row r="113" spans="2:61">
      <c r="B113" s="138">
        <v>15</v>
      </c>
      <c r="C113" s="112"/>
      <c r="P113" s="3"/>
      <c r="Q113" s="3"/>
      <c r="R113" s="3"/>
      <c r="S113">
        <f>MOD(S112,$D$16)</f>
        <v>0</v>
      </c>
      <c r="T113">
        <f>_xlfn.FLOOR.MATH(S112/$D$16,,)</f>
        <v>215</v>
      </c>
      <c r="AA113" s="38"/>
      <c r="AB113" s="35"/>
      <c r="AC113" s="35"/>
      <c r="AD113" s="35"/>
      <c r="AE113" s="35"/>
      <c r="AH113" s="110" t="s">
        <v>24</v>
      </c>
      <c r="AI113" s="111"/>
      <c r="AJ113" s="112"/>
      <c r="AK113" s="5" t="str">
        <f>AK97</f>
        <v>1</v>
      </c>
      <c r="AL113" s="5" t="str">
        <f t="shared" ref="AL113:BG113" si="37">AL97</f>
        <v>1</v>
      </c>
      <c r="AM113" s="5" t="str">
        <f t="shared" si="37"/>
        <v>0</v>
      </c>
      <c r="AN113" s="5" t="str">
        <f t="shared" si="37"/>
        <v>1</v>
      </c>
      <c r="AO113" s="5" t="str">
        <f t="shared" si="37"/>
        <v>0</v>
      </c>
      <c r="AP113" s="5" t="str">
        <f t="shared" si="37"/>
        <v>1</v>
      </c>
      <c r="AQ113" s="5" t="str">
        <f t="shared" si="37"/>
        <v>1</v>
      </c>
      <c r="AR113" s="5" t="str">
        <f t="shared" si="37"/>
        <v>1</v>
      </c>
      <c r="AS113" s="5" t="str">
        <f t="shared" si="37"/>
        <v>0</v>
      </c>
      <c r="AT113" s="5" t="str">
        <f t="shared" si="37"/>
        <v>1</v>
      </c>
      <c r="AU113" s="5" t="str">
        <f t="shared" si="37"/>
        <v>0</v>
      </c>
      <c r="AV113" s="5" t="str">
        <f t="shared" si="37"/>
        <v>1</v>
      </c>
      <c r="AW113" s="5" t="str">
        <f t="shared" si="37"/>
        <v>1</v>
      </c>
      <c r="AX113" s="5" t="str">
        <f t="shared" si="37"/>
        <v>1</v>
      </c>
      <c r="AY113" s="5" t="str">
        <f t="shared" si="37"/>
        <v>0</v>
      </c>
      <c r="AZ113" s="5" t="str">
        <f t="shared" si="37"/>
        <v>0</v>
      </c>
      <c r="BA113" s="5" t="str">
        <f t="shared" si="37"/>
        <v>1</v>
      </c>
      <c r="BB113" s="5" t="str">
        <f t="shared" si="37"/>
        <v>1</v>
      </c>
      <c r="BC113" s="5" t="str">
        <f t="shared" si="37"/>
        <v>1</v>
      </c>
      <c r="BD113" s="5" t="str">
        <f t="shared" si="37"/>
        <v>0</v>
      </c>
      <c r="BE113" s="5" t="str">
        <f t="shared" si="37"/>
        <v>1</v>
      </c>
      <c r="BF113" s="5" t="str">
        <f t="shared" si="37"/>
        <v>0</v>
      </c>
      <c r="BG113" s="21" t="str">
        <f t="shared" si="37"/>
        <v>0</v>
      </c>
      <c r="BH113" s="21" t="str">
        <f t="shared" ref="BH113" si="38">BH97</f>
        <v>1</v>
      </c>
      <c r="BI113" s="36"/>
    </row>
    <row r="114" spans="2:61">
      <c r="B114" s="138">
        <v>16</v>
      </c>
      <c r="C114" s="112"/>
      <c r="Q114" s="3"/>
      <c r="R114" s="3"/>
      <c r="S114" s="3"/>
      <c r="T114">
        <f>MOD(T113,$D$16)</f>
        <v>1</v>
      </c>
      <c r="U114">
        <f>_xlfn.FLOOR.MATH(T113/$D$16,,)</f>
        <v>107</v>
      </c>
      <c r="AA114" s="38"/>
      <c r="AB114" s="35"/>
      <c r="AC114" s="35"/>
      <c r="AD114" s="35"/>
      <c r="AE114" s="35"/>
      <c r="AH114" s="113" t="s">
        <v>29</v>
      </c>
      <c r="AI114" s="114"/>
      <c r="AJ114" s="115"/>
      <c r="AK114" s="7">
        <f>AK112*AK113+AL113</f>
        <v>3</v>
      </c>
      <c r="AL114" s="7">
        <f>AL112*AK114+AM113</f>
        <v>6</v>
      </c>
      <c r="AM114" s="7">
        <f t="shared" ref="AM114:BG114" si="39">AM112*AL114+AN113</f>
        <v>13</v>
      </c>
      <c r="AN114" s="7">
        <f t="shared" si="39"/>
        <v>26</v>
      </c>
      <c r="AO114" s="7">
        <f t="shared" si="39"/>
        <v>53</v>
      </c>
      <c r="AP114" s="7">
        <f t="shared" si="39"/>
        <v>107</v>
      </c>
      <c r="AQ114" s="7">
        <f t="shared" si="39"/>
        <v>215</v>
      </c>
      <c r="AR114" s="7">
        <f t="shared" si="39"/>
        <v>430</v>
      </c>
      <c r="AS114" s="7">
        <f t="shared" si="39"/>
        <v>861</v>
      </c>
      <c r="AT114" s="7">
        <f t="shared" si="39"/>
        <v>1722</v>
      </c>
      <c r="AU114" s="7">
        <f t="shared" si="39"/>
        <v>3445</v>
      </c>
      <c r="AV114" s="7">
        <f t="shared" si="39"/>
        <v>6891</v>
      </c>
      <c r="AW114" s="7">
        <f t="shared" si="39"/>
        <v>13783</v>
      </c>
      <c r="AX114" s="7">
        <f t="shared" si="39"/>
        <v>27566</v>
      </c>
      <c r="AY114" s="7">
        <f t="shared" si="39"/>
        <v>55132</v>
      </c>
      <c r="AZ114" s="7">
        <f t="shared" si="39"/>
        <v>110265</v>
      </c>
      <c r="BA114" s="7">
        <f t="shared" si="39"/>
        <v>220531</v>
      </c>
      <c r="BB114" s="7">
        <f t="shared" si="39"/>
        <v>441063</v>
      </c>
      <c r="BC114" s="7">
        <f t="shared" si="39"/>
        <v>882126</v>
      </c>
      <c r="BD114" s="7">
        <f t="shared" si="39"/>
        <v>1764253</v>
      </c>
      <c r="BE114" s="7">
        <f t="shared" si="39"/>
        <v>3528506</v>
      </c>
      <c r="BF114" s="7">
        <f t="shared" si="39"/>
        <v>7057012</v>
      </c>
      <c r="BG114" s="7">
        <f t="shared" si="39"/>
        <v>14114025</v>
      </c>
      <c r="BH114" s="22"/>
      <c r="BI114" s="34"/>
    </row>
    <row r="115" spans="2:61">
      <c r="B115" s="138">
        <v>17</v>
      </c>
      <c r="C115" s="112"/>
      <c r="R115" s="3"/>
      <c r="S115" s="3"/>
      <c r="T115" s="3"/>
      <c r="U115">
        <f>MOD(U114,$D$16)</f>
        <v>1</v>
      </c>
      <c r="V115">
        <f>_xlfn.FLOOR.MATH(U114/$D$16,,)</f>
        <v>53</v>
      </c>
      <c r="AH115" s="105" t="s">
        <v>26</v>
      </c>
      <c r="AI115" s="106"/>
      <c r="AJ115" s="106"/>
      <c r="AK115" s="128">
        <f>BG114</f>
        <v>14114025</v>
      </c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30"/>
      <c r="BI115" s="44"/>
    </row>
    <row r="116" spans="2:61">
      <c r="B116" s="138">
        <v>18</v>
      </c>
      <c r="C116" s="112"/>
      <c r="S116" s="3"/>
      <c r="T116" s="3"/>
      <c r="U116" s="3"/>
      <c r="V116">
        <f>MOD(V115,$D$16)</f>
        <v>1</v>
      </c>
      <c r="W116">
        <f>_xlfn.FLOOR.MATH(V115/$D$16,,)</f>
        <v>26</v>
      </c>
    </row>
    <row r="117" spans="2:61">
      <c r="B117" s="138">
        <v>19</v>
      </c>
      <c r="C117" s="112"/>
      <c r="T117" s="3"/>
      <c r="U117" s="3"/>
      <c r="V117" s="3"/>
      <c r="W117">
        <f>MOD(W116,$D$16)</f>
        <v>0</v>
      </c>
      <c r="X117">
        <f>_xlfn.FLOOR.MATH(W116/$D$16,,)</f>
        <v>13</v>
      </c>
    </row>
    <row r="118" spans="2:61">
      <c r="B118" s="138">
        <v>20</v>
      </c>
      <c r="C118" s="112"/>
      <c r="U118" s="3"/>
      <c r="V118" s="3"/>
      <c r="W118" s="3"/>
      <c r="X118">
        <f>MOD(X117,$D$16)</f>
        <v>1</v>
      </c>
      <c r="Y118">
        <f>_xlfn.FLOOR.MATH(X117/$D$16,,)</f>
        <v>6</v>
      </c>
    </row>
    <row r="119" spans="2:61">
      <c r="B119" s="138">
        <v>21</v>
      </c>
      <c r="C119" s="112"/>
      <c r="V119" s="3"/>
      <c r="W119" s="3"/>
      <c r="Y119">
        <f>MOD(Y118,$D$16)</f>
        <v>0</v>
      </c>
      <c r="Z119">
        <f>_xlfn.FLOOR.MATH(Y118/$D$16,,)</f>
        <v>3</v>
      </c>
    </row>
    <row r="120" spans="2:61">
      <c r="B120" s="131">
        <v>22</v>
      </c>
      <c r="C120" s="131"/>
      <c r="V120" s="3"/>
      <c r="W120" s="3"/>
      <c r="Z120">
        <f>MOD(Z119,$D$16)</f>
        <v>1</v>
      </c>
      <c r="AA120">
        <f>_xlfn.FLOOR.MATH(Z119/$D$16,,)</f>
        <v>1</v>
      </c>
    </row>
    <row r="121" spans="2:61">
      <c r="B121" s="138">
        <v>23</v>
      </c>
      <c r="C121" s="112"/>
      <c r="V121" s="3"/>
      <c r="W121" s="3"/>
      <c r="AA121">
        <v>1</v>
      </c>
    </row>
    <row r="122" spans="2:61">
      <c r="B122" s="131" t="s">
        <v>26</v>
      </c>
      <c r="C122" s="131"/>
      <c r="D122" s="1">
        <f>D98</f>
        <v>1</v>
      </c>
      <c r="E122" s="1">
        <f>E99</f>
        <v>0</v>
      </c>
      <c r="F122" s="1">
        <f>F100</f>
        <v>0</v>
      </c>
      <c r="G122" s="1">
        <f>G101</f>
        <v>1</v>
      </c>
      <c r="H122" s="1">
        <f>H102</f>
        <v>0</v>
      </c>
      <c r="I122" s="1">
        <f>I103</f>
        <v>1</v>
      </c>
      <c r="J122" s="1">
        <f>J104</f>
        <v>1</v>
      </c>
      <c r="K122" s="1">
        <f>K105</f>
        <v>1</v>
      </c>
      <c r="L122" s="1">
        <f>L106</f>
        <v>0</v>
      </c>
      <c r="M122" s="1">
        <f>M107</f>
        <v>0</v>
      </c>
      <c r="N122" s="1">
        <f>N108</f>
        <v>1</v>
      </c>
      <c r="O122" s="1">
        <f>O109</f>
        <v>1</v>
      </c>
      <c r="P122" s="1">
        <f>P110</f>
        <v>1</v>
      </c>
      <c r="Q122" s="1">
        <f>Q111</f>
        <v>0</v>
      </c>
      <c r="R122" s="1">
        <f>R112</f>
        <v>1</v>
      </c>
      <c r="S122" s="1">
        <f>S113</f>
        <v>0</v>
      </c>
      <c r="T122" s="1">
        <f>T114</f>
        <v>1</v>
      </c>
      <c r="U122" s="1">
        <f>U115</f>
        <v>1</v>
      </c>
      <c r="V122" s="1">
        <f>V116</f>
        <v>1</v>
      </c>
      <c r="W122" s="1">
        <f>W117</f>
        <v>0</v>
      </c>
      <c r="X122" s="1">
        <f>X118</f>
        <v>1</v>
      </c>
      <c r="Y122" s="14">
        <f>Y119</f>
        <v>0</v>
      </c>
      <c r="Z122" s="25">
        <f>Z120</f>
        <v>1</v>
      </c>
      <c r="AA122" s="17">
        <f>AA120</f>
        <v>1</v>
      </c>
      <c r="AB122" s="3"/>
    </row>
    <row r="123" spans="2:61">
      <c r="B123" s="140"/>
      <c r="C123" s="140"/>
      <c r="Y123" s="3"/>
      <c r="Z123" s="3"/>
      <c r="AA123" s="3"/>
    </row>
    <row r="124" spans="2:61">
      <c r="B124" s="140"/>
      <c r="C124" s="140"/>
      <c r="Z124" s="3"/>
      <c r="AA124" s="3"/>
    </row>
    <row r="125" spans="2:61">
      <c r="B125" s="140"/>
      <c r="C125" s="140"/>
      <c r="AB125" s="11"/>
    </row>
    <row r="126" spans="2:61">
      <c r="B126" s="140"/>
      <c r="C126" s="140"/>
      <c r="AA126" s="15"/>
    </row>
    <row r="127" spans="2:61"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</sheetData>
  <mergeCells count="196">
    <mergeCell ref="AH48:AJ48"/>
    <mergeCell ref="AH49:AJ49"/>
    <mergeCell ref="AH50:AJ50"/>
    <mergeCell ref="AH51:AJ52"/>
    <mergeCell ref="AH32:AJ32"/>
    <mergeCell ref="AH28:AJ28"/>
    <mergeCell ref="AH29:AJ29"/>
    <mergeCell ref="AH30:AJ30"/>
    <mergeCell ref="AH31:AJ31"/>
    <mergeCell ref="AH57:AJ57"/>
    <mergeCell ref="AK18:BG18"/>
    <mergeCell ref="AK23:BG23"/>
    <mergeCell ref="AK27:BG27"/>
    <mergeCell ref="AH70:AJ70"/>
    <mergeCell ref="AH66:AJ66"/>
    <mergeCell ref="AH67:AJ67"/>
    <mergeCell ref="AH68:AJ68"/>
    <mergeCell ref="AH69:AJ69"/>
    <mergeCell ref="AH58:AJ58"/>
    <mergeCell ref="AH59:AJ59"/>
    <mergeCell ref="AH60:AJ60"/>
    <mergeCell ref="AH61:AJ61"/>
    <mergeCell ref="AK56:BG56"/>
    <mergeCell ref="AK61:BG61"/>
    <mergeCell ref="AK65:BG65"/>
    <mergeCell ref="AK70:BG70"/>
    <mergeCell ref="AH43:AJ44"/>
    <mergeCell ref="AK43:AL44"/>
    <mergeCell ref="AH45:AJ45"/>
    <mergeCell ref="AK51:BG51"/>
    <mergeCell ref="AK45:AL45"/>
    <mergeCell ref="AH46:AJ46"/>
    <mergeCell ref="AH47:AJ47"/>
    <mergeCell ref="B74:C74"/>
    <mergeCell ref="B75:C75"/>
    <mergeCell ref="B80:C80"/>
    <mergeCell ref="B76:C76"/>
    <mergeCell ref="B77:C77"/>
    <mergeCell ref="B78:C78"/>
    <mergeCell ref="B79:C79"/>
    <mergeCell ref="B73:C73"/>
    <mergeCell ref="B49:C49"/>
    <mergeCell ref="D49:E49"/>
    <mergeCell ref="B50:C50"/>
    <mergeCell ref="D50:E50"/>
    <mergeCell ref="B52:C53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4:C54"/>
    <mergeCell ref="B55:C55"/>
    <mergeCell ref="B56:C56"/>
    <mergeCell ref="B57:C57"/>
    <mergeCell ref="AH20:AJ20"/>
    <mergeCell ref="AH21:AJ21"/>
    <mergeCell ref="AH22:AJ22"/>
    <mergeCell ref="AH23:AJ23"/>
    <mergeCell ref="AK32:BG32"/>
    <mergeCell ref="AH5:AJ6"/>
    <mergeCell ref="AK5:AL6"/>
    <mergeCell ref="AH7:AJ7"/>
    <mergeCell ref="AK7:AL7"/>
    <mergeCell ref="AH8:AJ8"/>
    <mergeCell ref="AH9:AJ9"/>
    <mergeCell ref="AH10:AJ10"/>
    <mergeCell ref="AH11:AJ11"/>
    <mergeCell ref="AH12:AJ12"/>
    <mergeCell ref="AH13:AJ14"/>
    <mergeCell ref="AH19:AJ19"/>
    <mergeCell ref="AK13:BG13"/>
    <mergeCell ref="B33:C33"/>
    <mergeCell ref="B24:C24"/>
    <mergeCell ref="B25:C25"/>
    <mergeCell ref="B26:C26"/>
    <mergeCell ref="B27:C27"/>
    <mergeCell ref="B28:C28"/>
    <mergeCell ref="B39:C39"/>
    <mergeCell ref="B40:C40"/>
    <mergeCell ref="B42:C42"/>
    <mergeCell ref="B41:C41"/>
    <mergeCell ref="B34:C34"/>
    <mergeCell ref="B35:C35"/>
    <mergeCell ref="B36:C36"/>
    <mergeCell ref="B37:C37"/>
    <mergeCell ref="B1:E1"/>
    <mergeCell ref="F1:I1"/>
    <mergeCell ref="J1:M1"/>
    <mergeCell ref="B2:E2"/>
    <mergeCell ref="B3:E3"/>
    <mergeCell ref="J2:M2"/>
    <mergeCell ref="F2:I2"/>
    <mergeCell ref="F7:I7"/>
    <mergeCell ref="F6:I6"/>
    <mergeCell ref="F5:I5"/>
    <mergeCell ref="F4:I4"/>
    <mergeCell ref="F3:I3"/>
    <mergeCell ref="J7:M7"/>
    <mergeCell ref="J6:M6"/>
    <mergeCell ref="J5:M5"/>
    <mergeCell ref="J4:M4"/>
    <mergeCell ref="J3:M3"/>
    <mergeCell ref="B4:E4"/>
    <mergeCell ref="B5:E5"/>
    <mergeCell ref="B6:E6"/>
    <mergeCell ref="B7:E7"/>
    <mergeCell ref="F8:I8"/>
    <mergeCell ref="B8:E8"/>
    <mergeCell ref="F10:I10"/>
    <mergeCell ref="B10:E10"/>
    <mergeCell ref="F9:I9"/>
    <mergeCell ref="B9:E9"/>
    <mergeCell ref="B93:C93"/>
    <mergeCell ref="D93:E93"/>
    <mergeCell ref="B94:C94"/>
    <mergeCell ref="D94:E94"/>
    <mergeCell ref="B20:C20"/>
    <mergeCell ref="B21:C21"/>
    <mergeCell ref="B22:C22"/>
    <mergeCell ref="B23:C23"/>
    <mergeCell ref="B18:C19"/>
    <mergeCell ref="B16:C16"/>
    <mergeCell ref="B15:C15"/>
    <mergeCell ref="D15:E15"/>
    <mergeCell ref="D16:E16"/>
    <mergeCell ref="B38:C38"/>
    <mergeCell ref="B29:C29"/>
    <mergeCell ref="B30:C30"/>
    <mergeCell ref="B31:C31"/>
    <mergeCell ref="B32:C32"/>
    <mergeCell ref="B119:C119"/>
    <mergeCell ref="B126:C126"/>
    <mergeCell ref="B120:C120"/>
    <mergeCell ref="B122:C122"/>
    <mergeCell ref="B123:C123"/>
    <mergeCell ref="B124:C124"/>
    <mergeCell ref="B125:C125"/>
    <mergeCell ref="B121:C121"/>
    <mergeCell ref="B103:C103"/>
    <mergeCell ref="B104:C104"/>
    <mergeCell ref="B105:C105"/>
    <mergeCell ref="B96:C97"/>
    <mergeCell ref="B98:C98"/>
    <mergeCell ref="B99:C99"/>
    <mergeCell ref="B100:C100"/>
    <mergeCell ref="B101:C101"/>
    <mergeCell ref="B102:C102"/>
    <mergeCell ref="B116:C116"/>
    <mergeCell ref="B117:C117"/>
    <mergeCell ref="B118:C118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AK88:AL89"/>
    <mergeCell ref="AH90:AJ90"/>
    <mergeCell ref="AK90:AL90"/>
    <mergeCell ref="AH91:AJ91"/>
    <mergeCell ref="AH92:AJ92"/>
    <mergeCell ref="AH93:AJ93"/>
    <mergeCell ref="AH94:AJ94"/>
    <mergeCell ref="AH95:AJ95"/>
    <mergeCell ref="AH96:AJ97"/>
    <mergeCell ref="AK96:BH96"/>
    <mergeCell ref="AH88:AJ89"/>
    <mergeCell ref="AH115:AJ115"/>
    <mergeCell ref="AH102:AJ102"/>
    <mergeCell ref="AH103:AJ103"/>
    <mergeCell ref="AH104:AJ104"/>
    <mergeCell ref="AH105:AJ105"/>
    <mergeCell ref="AH106:AJ106"/>
    <mergeCell ref="AH111:AJ111"/>
    <mergeCell ref="AK110:BG110"/>
    <mergeCell ref="AK101:BH101"/>
    <mergeCell ref="AK106:BH106"/>
    <mergeCell ref="AK115:BH115"/>
    <mergeCell ref="AH112:AJ112"/>
    <mergeCell ref="AH113:AJ113"/>
    <mergeCell ref="AH114:AJ114"/>
  </mergeCells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127"/>
  <sheetViews>
    <sheetView topLeftCell="A88" workbookViewId="0">
      <selection activeCell="AH88" sqref="AH88:AY115"/>
    </sheetView>
  </sheetViews>
  <sheetFormatPr defaultRowHeight="14.4"/>
  <cols>
    <col min="5" max="5" width="9.109375" customWidth="1"/>
    <col min="6" max="6" width="9.5546875" bestFit="1" customWidth="1"/>
  </cols>
  <sheetData>
    <row r="1" spans="1:59">
      <c r="A1" s="1"/>
      <c r="B1" s="138" t="s">
        <v>0</v>
      </c>
      <c r="C1" s="111"/>
      <c r="D1" s="111"/>
      <c r="E1" s="112"/>
      <c r="F1" s="131" t="s">
        <v>1</v>
      </c>
      <c r="G1" s="131"/>
      <c r="H1" s="131"/>
      <c r="I1" s="131"/>
      <c r="J1" s="131" t="s">
        <v>2</v>
      </c>
      <c r="K1" s="131"/>
      <c r="L1" s="131"/>
      <c r="M1" s="131"/>
    </row>
    <row r="2" spans="1:59">
      <c r="A2" s="2" t="s">
        <v>3</v>
      </c>
      <c r="B2" s="138">
        <v>6082002</v>
      </c>
      <c r="C2" s="111"/>
      <c r="D2" s="111"/>
      <c r="E2" s="112"/>
      <c r="F2" s="138">
        <v>8032023</v>
      </c>
      <c r="G2" s="111"/>
      <c r="H2" s="111"/>
      <c r="I2" s="112"/>
      <c r="J2" s="138">
        <f>B2+F2</f>
        <v>14114025</v>
      </c>
      <c r="K2" s="111"/>
      <c r="L2" s="111"/>
      <c r="M2" s="112"/>
    </row>
    <row r="3" spans="1:59">
      <c r="A3" s="2" t="s">
        <v>4</v>
      </c>
      <c r="B3" s="138" t="str">
        <f>_xlfn.BASE($B$2,2)</f>
        <v>10111001100110111010010</v>
      </c>
      <c r="C3" s="111"/>
      <c r="D3" s="111"/>
      <c r="E3" s="112"/>
      <c r="F3" s="138" t="str">
        <f>_xlfn.BASE($F$2,2)</f>
        <v>11110101000111100010111</v>
      </c>
      <c r="G3" s="111"/>
      <c r="H3" s="111"/>
      <c r="I3" s="112"/>
      <c r="J3" s="138" t="str">
        <f>_xlfn.BASE($J$2,2)</f>
        <v>110101110101110011101001</v>
      </c>
      <c r="K3" s="111"/>
      <c r="L3" s="111"/>
      <c r="M3" s="112"/>
    </row>
    <row r="4" spans="1:59">
      <c r="A4" s="2" t="s">
        <v>5</v>
      </c>
      <c r="B4" s="138" t="str">
        <f>_xlfn.BASE($B$2,3)</f>
        <v>102102222221100</v>
      </c>
      <c r="C4" s="111"/>
      <c r="D4" s="111"/>
      <c r="E4" s="112"/>
      <c r="F4" s="138" t="str">
        <f>_xlfn.BASE($F$2,3)</f>
        <v>120010001212100</v>
      </c>
      <c r="G4" s="111"/>
      <c r="H4" s="111"/>
      <c r="I4" s="112"/>
      <c r="J4" s="138" t="str">
        <f>_xlfn.BASE($J$2,3)</f>
        <v>222120001210200</v>
      </c>
      <c r="K4" s="111"/>
      <c r="L4" s="111"/>
      <c r="M4" s="112"/>
    </row>
    <row r="5" spans="1:59">
      <c r="A5" s="2" t="s">
        <v>6</v>
      </c>
      <c r="B5" s="138" t="str">
        <f>_xlfn.BASE($B$2,4)</f>
        <v>113030313102</v>
      </c>
      <c r="C5" s="111"/>
      <c r="D5" s="111"/>
      <c r="E5" s="112"/>
      <c r="F5" s="138" t="str">
        <f>_xlfn.BASE($F$2,4)</f>
        <v>132220330113</v>
      </c>
      <c r="G5" s="111"/>
      <c r="H5" s="111"/>
      <c r="I5" s="112"/>
      <c r="J5" s="138" t="str">
        <f>_xlfn.BASE($J$2,4)</f>
        <v>311311303221</v>
      </c>
      <c r="K5" s="111"/>
      <c r="L5" s="111"/>
      <c r="M5" s="112"/>
      <c r="AA5" s="37"/>
      <c r="AB5" s="37"/>
      <c r="AC5" s="37"/>
      <c r="AD5" s="35"/>
      <c r="AE5" s="35"/>
      <c r="AH5" s="131" t="s">
        <v>7</v>
      </c>
      <c r="AI5" s="131"/>
      <c r="AJ5" s="131"/>
      <c r="AK5" s="131">
        <f>B16</f>
        <v>6082002</v>
      </c>
      <c r="AL5" s="13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spans="1:59">
      <c r="A6" s="2" t="s">
        <v>8</v>
      </c>
      <c r="B6" s="138" t="str">
        <f>_xlfn.BASE($B$2,8)</f>
        <v>27146722</v>
      </c>
      <c r="C6" s="111"/>
      <c r="D6" s="111"/>
      <c r="E6" s="112"/>
      <c r="F6" s="138" t="str">
        <f>_xlfn.BASE($F$2,8)</f>
        <v>36507427</v>
      </c>
      <c r="G6" s="111"/>
      <c r="H6" s="111"/>
      <c r="I6" s="112"/>
      <c r="J6" s="138" t="str">
        <f>_xlfn.BASE($J$2,8)</f>
        <v>65656351</v>
      </c>
      <c r="K6" s="111"/>
      <c r="L6" s="111"/>
      <c r="M6" s="112"/>
      <c r="AA6" s="37"/>
      <c r="AB6" s="37"/>
      <c r="AC6" s="37"/>
      <c r="AD6" s="35"/>
      <c r="AE6" s="35"/>
      <c r="AH6" s="131"/>
      <c r="AI6" s="131"/>
      <c r="AJ6" s="131"/>
      <c r="AK6" s="131"/>
      <c r="AL6" s="131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>
      <c r="A7" s="2" t="s">
        <v>9</v>
      </c>
      <c r="B7" s="138" t="str">
        <f>_xlfn.BASE($B$2,16)</f>
        <v>5CCDD2</v>
      </c>
      <c r="C7" s="111"/>
      <c r="D7" s="111"/>
      <c r="E7" s="112"/>
      <c r="F7" s="138" t="str">
        <f>_xlfn.BASE($F$2,16)</f>
        <v>7A8F17</v>
      </c>
      <c r="G7" s="111"/>
      <c r="H7" s="111"/>
      <c r="I7" s="112"/>
      <c r="J7" s="138" t="str">
        <f>_xlfn.BASE($J$2,16)</f>
        <v>D75CE9</v>
      </c>
      <c r="K7" s="111"/>
      <c r="L7" s="111"/>
      <c r="M7" s="112"/>
      <c r="AA7" s="35"/>
      <c r="AB7" s="35"/>
      <c r="AC7" s="35"/>
      <c r="AD7" s="35"/>
      <c r="AE7" s="38"/>
      <c r="AH7" s="132" t="s">
        <v>10</v>
      </c>
      <c r="AI7" s="132"/>
      <c r="AJ7" s="132"/>
      <c r="AK7" s="132">
        <f>D16</f>
        <v>3</v>
      </c>
      <c r="AL7" s="13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ht="15.75" customHeight="1">
      <c r="B8" s="141"/>
      <c r="C8" s="141"/>
      <c r="D8" s="141"/>
      <c r="E8" s="141"/>
      <c r="F8" s="141"/>
      <c r="G8" s="141"/>
      <c r="H8" s="141"/>
      <c r="I8" s="141"/>
      <c r="AA8" s="35"/>
      <c r="AB8" s="35"/>
      <c r="AC8" s="35"/>
      <c r="AD8" s="35"/>
      <c r="AE8" s="38"/>
      <c r="AH8" s="131" t="s">
        <v>11</v>
      </c>
      <c r="AI8" s="131"/>
      <c r="AJ8" s="138"/>
      <c r="AK8" s="19">
        <v>1</v>
      </c>
      <c r="AL8" s="20">
        <v>2</v>
      </c>
      <c r="AM8" s="20">
        <v>3</v>
      </c>
      <c r="AN8" s="20">
        <v>4</v>
      </c>
      <c r="AO8" s="20">
        <v>5</v>
      </c>
      <c r="AP8" s="20">
        <v>6</v>
      </c>
      <c r="AQ8" s="20">
        <v>7</v>
      </c>
      <c r="AR8" s="20">
        <v>8</v>
      </c>
      <c r="AS8" s="20">
        <v>9</v>
      </c>
      <c r="AT8" s="20">
        <v>10</v>
      </c>
      <c r="AU8" s="20">
        <v>11</v>
      </c>
      <c r="AV8" s="20">
        <v>12</v>
      </c>
      <c r="AW8" s="20">
        <v>13</v>
      </c>
      <c r="AX8" s="56">
        <v>14</v>
      </c>
      <c r="AY8" s="56">
        <v>15</v>
      </c>
      <c r="AZ8" s="39"/>
      <c r="BA8" s="39"/>
      <c r="BB8" s="39"/>
      <c r="BC8" s="39"/>
      <c r="BD8" s="39"/>
      <c r="BE8" s="39"/>
      <c r="BF8" s="39"/>
      <c r="BG8" s="39"/>
    </row>
    <row r="9" spans="1:59">
      <c r="B9" s="149" t="s">
        <v>12</v>
      </c>
      <c r="C9" s="147"/>
      <c r="D9" s="147"/>
      <c r="E9" s="147"/>
      <c r="F9" s="146">
        <v>37415</v>
      </c>
      <c r="G9" s="147"/>
      <c r="H9" s="147"/>
      <c r="I9" s="148"/>
      <c r="AA9" s="35"/>
      <c r="AB9" s="35"/>
      <c r="AC9" s="35"/>
      <c r="AD9" s="35"/>
      <c r="AE9" s="38"/>
      <c r="AH9" s="131" t="s">
        <v>13</v>
      </c>
      <c r="AI9" s="131"/>
      <c r="AJ9" s="138"/>
      <c r="AK9" s="63">
        <f>AK5</f>
        <v>6082002</v>
      </c>
      <c r="AL9" s="6">
        <f>AK11</f>
        <v>2027334</v>
      </c>
      <c r="AM9" s="6">
        <f>AL11</f>
        <v>675778</v>
      </c>
      <c r="AN9" s="6">
        <f t="shared" ref="AN9:AY9" si="0">AM11</f>
        <v>225259</v>
      </c>
      <c r="AO9" s="6">
        <f t="shared" si="0"/>
        <v>75086</v>
      </c>
      <c r="AP9" s="6">
        <f t="shared" si="0"/>
        <v>25028</v>
      </c>
      <c r="AQ9" s="6">
        <f t="shared" si="0"/>
        <v>8342</v>
      </c>
      <c r="AR9" s="6">
        <f t="shared" si="0"/>
        <v>2780</v>
      </c>
      <c r="AS9" s="6">
        <f t="shared" si="0"/>
        <v>926</v>
      </c>
      <c r="AT9" s="6">
        <f t="shared" si="0"/>
        <v>308</v>
      </c>
      <c r="AU9" s="6">
        <f t="shared" si="0"/>
        <v>102</v>
      </c>
      <c r="AV9" s="6">
        <f t="shared" si="0"/>
        <v>34</v>
      </c>
      <c r="AW9" s="6">
        <f t="shared" si="0"/>
        <v>11</v>
      </c>
      <c r="AX9" s="46">
        <f t="shared" si="0"/>
        <v>3</v>
      </c>
      <c r="AY9" s="46">
        <f t="shared" si="0"/>
        <v>1</v>
      </c>
      <c r="AZ9" s="39"/>
      <c r="BA9" s="39"/>
      <c r="BB9" s="39"/>
      <c r="BC9" s="39"/>
      <c r="BD9" s="39"/>
      <c r="BE9" s="39"/>
      <c r="BF9" s="39"/>
      <c r="BG9" s="39"/>
    </row>
    <row r="10" spans="1:59" ht="15.75" customHeight="1">
      <c r="B10" s="145" t="s">
        <v>14</v>
      </c>
      <c r="C10" s="143"/>
      <c r="D10" s="143"/>
      <c r="E10" s="143"/>
      <c r="F10" s="142">
        <v>45141</v>
      </c>
      <c r="G10" s="143"/>
      <c r="H10" s="143"/>
      <c r="I10" s="144"/>
      <c r="AA10" s="35"/>
      <c r="AB10" s="35"/>
      <c r="AC10" s="35"/>
      <c r="AD10" s="35"/>
      <c r="AE10" s="38"/>
      <c r="AH10" s="131" t="s">
        <v>15</v>
      </c>
      <c r="AI10" s="131"/>
      <c r="AJ10" s="138"/>
      <c r="AK10" s="63">
        <f>$AK$7</f>
        <v>3</v>
      </c>
      <c r="AL10" s="6">
        <f t="shared" ref="AL10:AY10" si="1">$AK$7</f>
        <v>3</v>
      </c>
      <c r="AM10" s="6">
        <f t="shared" si="1"/>
        <v>3</v>
      </c>
      <c r="AN10" s="6">
        <f t="shared" si="1"/>
        <v>3</v>
      </c>
      <c r="AO10" s="6">
        <f t="shared" si="1"/>
        <v>3</v>
      </c>
      <c r="AP10" s="6">
        <f t="shared" si="1"/>
        <v>3</v>
      </c>
      <c r="AQ10" s="6">
        <f t="shared" si="1"/>
        <v>3</v>
      </c>
      <c r="AR10" s="6">
        <f t="shared" si="1"/>
        <v>3</v>
      </c>
      <c r="AS10" s="6">
        <f t="shared" si="1"/>
        <v>3</v>
      </c>
      <c r="AT10" s="6">
        <f t="shared" si="1"/>
        <v>3</v>
      </c>
      <c r="AU10" s="6">
        <f t="shared" si="1"/>
        <v>3</v>
      </c>
      <c r="AV10" s="6">
        <f t="shared" si="1"/>
        <v>3</v>
      </c>
      <c r="AW10" s="6">
        <f t="shared" si="1"/>
        <v>3</v>
      </c>
      <c r="AX10" s="46">
        <f t="shared" si="1"/>
        <v>3</v>
      </c>
      <c r="AY10" s="46">
        <f t="shared" si="1"/>
        <v>3</v>
      </c>
      <c r="AZ10" s="39"/>
      <c r="BA10" s="39"/>
      <c r="BB10" s="39"/>
      <c r="BC10" s="39"/>
      <c r="BD10" s="39"/>
      <c r="BE10" s="39"/>
      <c r="BF10" s="39"/>
      <c r="BG10" s="39"/>
    </row>
    <row r="11" spans="1:59">
      <c r="AA11" s="35"/>
      <c r="AB11" s="35"/>
      <c r="AC11" s="35"/>
      <c r="AD11" s="35"/>
      <c r="AE11" s="38"/>
      <c r="AH11" s="131" t="s">
        <v>16</v>
      </c>
      <c r="AI11" s="131"/>
      <c r="AJ11" s="138"/>
      <c r="AK11" s="63">
        <f>ROUNDDOWN(AK9/AK10,0)</f>
        <v>2027334</v>
      </c>
      <c r="AL11" s="6">
        <f>ROUNDDOWN(AL9/AL10,0)</f>
        <v>675778</v>
      </c>
      <c r="AM11" s="6">
        <f t="shared" ref="AM11:AX11" si="2">ROUNDDOWN(AM9/AM10,0)</f>
        <v>225259</v>
      </c>
      <c r="AN11" s="6">
        <f t="shared" si="2"/>
        <v>75086</v>
      </c>
      <c r="AO11" s="6">
        <f t="shared" si="2"/>
        <v>25028</v>
      </c>
      <c r="AP11" s="6">
        <f t="shared" si="2"/>
        <v>8342</v>
      </c>
      <c r="AQ11" s="6">
        <f t="shared" si="2"/>
        <v>2780</v>
      </c>
      <c r="AR11" s="6">
        <f t="shared" si="2"/>
        <v>926</v>
      </c>
      <c r="AS11" s="6">
        <f t="shared" si="2"/>
        <v>308</v>
      </c>
      <c r="AT11" s="6">
        <f t="shared" si="2"/>
        <v>102</v>
      </c>
      <c r="AU11" s="6">
        <f t="shared" si="2"/>
        <v>34</v>
      </c>
      <c r="AV11" s="6">
        <f t="shared" si="2"/>
        <v>11</v>
      </c>
      <c r="AW11" s="6">
        <f t="shared" si="2"/>
        <v>3</v>
      </c>
      <c r="AX11" s="46">
        <f t="shared" si="2"/>
        <v>1</v>
      </c>
      <c r="AY11" s="46">
        <f t="shared" ref="AY11" si="3">ROUNDDOWN(AY9/AY10,0)</f>
        <v>0</v>
      </c>
      <c r="AZ11" s="39"/>
      <c r="BA11" s="39"/>
      <c r="BB11" s="39"/>
      <c r="BC11" s="39"/>
      <c r="BD11" s="39"/>
      <c r="BE11" s="39"/>
      <c r="BF11" s="39"/>
      <c r="BG11" s="39"/>
    </row>
    <row r="12" spans="1:59">
      <c r="AA12" s="35"/>
      <c r="AB12" s="35"/>
      <c r="AC12" s="35"/>
      <c r="AD12" s="35"/>
      <c r="AE12" s="38"/>
      <c r="AH12" s="131" t="s">
        <v>17</v>
      </c>
      <c r="AI12" s="131"/>
      <c r="AJ12" s="138"/>
      <c r="AK12" s="64">
        <f>AK9-(AK10*AK11)</f>
        <v>0</v>
      </c>
      <c r="AL12" s="7">
        <f t="shared" ref="AL12:AX12" si="4">AL9-(AL10*AL11)</f>
        <v>0</v>
      </c>
      <c r="AM12" s="7">
        <f t="shared" si="4"/>
        <v>1</v>
      </c>
      <c r="AN12" s="7">
        <f t="shared" si="4"/>
        <v>1</v>
      </c>
      <c r="AO12" s="7">
        <f t="shared" si="4"/>
        <v>2</v>
      </c>
      <c r="AP12" s="7">
        <f t="shared" si="4"/>
        <v>2</v>
      </c>
      <c r="AQ12" s="7">
        <f t="shared" si="4"/>
        <v>2</v>
      </c>
      <c r="AR12" s="7">
        <f t="shared" si="4"/>
        <v>2</v>
      </c>
      <c r="AS12" s="7">
        <f t="shared" si="4"/>
        <v>2</v>
      </c>
      <c r="AT12" s="7">
        <f t="shared" si="4"/>
        <v>2</v>
      </c>
      <c r="AU12" s="7">
        <f t="shared" si="4"/>
        <v>0</v>
      </c>
      <c r="AV12" s="7">
        <f t="shared" si="4"/>
        <v>1</v>
      </c>
      <c r="AW12" s="7">
        <f t="shared" si="4"/>
        <v>2</v>
      </c>
      <c r="AX12" s="22">
        <f t="shared" si="4"/>
        <v>0</v>
      </c>
      <c r="AY12" s="22">
        <f t="shared" ref="AY12" si="5">AY9-(AY10*AY11)</f>
        <v>1</v>
      </c>
      <c r="AZ12" s="39"/>
      <c r="BA12" s="39"/>
      <c r="BB12" s="39"/>
      <c r="BC12" s="39"/>
      <c r="BD12" s="39"/>
      <c r="BE12" s="39"/>
      <c r="BF12" s="39"/>
      <c r="BG12" s="39"/>
    </row>
    <row r="13" spans="1:59">
      <c r="AA13" s="35"/>
      <c r="AB13" s="35"/>
      <c r="AC13" s="35"/>
      <c r="AD13" s="35"/>
      <c r="AE13" s="38"/>
      <c r="AH13" s="133" t="s">
        <v>18</v>
      </c>
      <c r="AI13" s="133"/>
      <c r="AJ13" s="134"/>
      <c r="AK13" s="135" t="str">
        <f>B4</f>
        <v>102102222221100</v>
      </c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7"/>
      <c r="AZ13" s="35"/>
      <c r="BA13" s="35"/>
      <c r="BB13" s="35"/>
      <c r="BC13" s="35"/>
      <c r="BD13" s="35"/>
      <c r="BE13" s="35"/>
      <c r="BF13" s="35"/>
      <c r="BG13" s="35"/>
    </row>
    <row r="14" spans="1:59">
      <c r="AA14" s="35"/>
      <c r="AB14" s="35"/>
      <c r="AC14" s="35"/>
      <c r="AD14" s="35"/>
      <c r="AE14" s="38"/>
      <c r="AH14" s="133"/>
      <c r="AI14" s="133"/>
      <c r="AJ14" s="134"/>
      <c r="AK14" s="65" t="str">
        <f>MID($AK$13,1,1)</f>
        <v>1</v>
      </c>
      <c r="AL14" s="66" t="str">
        <f>MID($AK$13,2,1)</f>
        <v>0</v>
      </c>
      <c r="AM14" s="66" t="str">
        <f>MID($AK$13,3,1)</f>
        <v>2</v>
      </c>
      <c r="AN14" s="66" t="str">
        <f>MID($AK$13,4,1)</f>
        <v>1</v>
      </c>
      <c r="AO14" s="66" t="str">
        <f>MID($AK$13,5,1)</f>
        <v>0</v>
      </c>
      <c r="AP14" s="66" t="str">
        <f>MID($AK$13,6,1)</f>
        <v>2</v>
      </c>
      <c r="AQ14" s="66" t="str">
        <f>MID($AK$13,7,1)</f>
        <v>2</v>
      </c>
      <c r="AR14" s="66" t="str">
        <f>MID($AK$13,8,1)</f>
        <v>2</v>
      </c>
      <c r="AS14" s="66" t="str">
        <f>MID($AK$13,9,1)</f>
        <v>2</v>
      </c>
      <c r="AT14" s="66" t="str">
        <f>MID($AK$13,10,1)</f>
        <v>2</v>
      </c>
      <c r="AU14" s="66" t="str">
        <f>MID($AK$13,11,1)</f>
        <v>2</v>
      </c>
      <c r="AV14" s="66" t="str">
        <f>MID($AK$13,12,1)</f>
        <v>1</v>
      </c>
      <c r="AW14" s="66" t="str">
        <f>MID($AK$13,13,1)</f>
        <v>1</v>
      </c>
      <c r="AX14" s="67" t="str">
        <f>MID($AK$13,14,1)</f>
        <v>0</v>
      </c>
      <c r="AY14" s="67" t="str">
        <f>MID($AK$13,15,1)</f>
        <v>0</v>
      </c>
      <c r="AZ14" s="39"/>
      <c r="BA14" s="39"/>
      <c r="BB14" s="39"/>
      <c r="BC14" s="39"/>
      <c r="BD14" s="39"/>
      <c r="BE14" s="39"/>
      <c r="BF14" s="39"/>
      <c r="BG14" s="39"/>
    </row>
    <row r="15" spans="1:59">
      <c r="B15" s="131" t="s">
        <v>0</v>
      </c>
      <c r="C15" s="131"/>
      <c r="D15" s="138" t="s">
        <v>19</v>
      </c>
      <c r="E15" s="112"/>
      <c r="AA15" s="35"/>
      <c r="AB15" s="35"/>
      <c r="AC15" s="35"/>
      <c r="AD15" s="35"/>
      <c r="AE15" s="38"/>
    </row>
    <row r="16" spans="1:59">
      <c r="B16" s="131">
        <f>B2</f>
        <v>6082002</v>
      </c>
      <c r="C16" s="131"/>
      <c r="D16" s="138">
        <v>3</v>
      </c>
      <c r="E16" s="112"/>
      <c r="AA16" s="35"/>
      <c r="AB16" s="35"/>
      <c r="AC16" s="35"/>
      <c r="AD16" s="35"/>
      <c r="AE16" s="38"/>
    </row>
    <row r="17" spans="2:59">
      <c r="AA17" s="35"/>
      <c r="AB17" s="35"/>
      <c r="AC17" s="35"/>
      <c r="AD17" s="35"/>
      <c r="AE17" s="38"/>
    </row>
    <row r="18" spans="2:59">
      <c r="B18" s="139" t="s">
        <v>20</v>
      </c>
      <c r="C18" s="139"/>
      <c r="AA18" s="35"/>
      <c r="AB18" s="35"/>
      <c r="AC18" s="35"/>
      <c r="AD18" s="35"/>
      <c r="AE18" s="38"/>
      <c r="AK18" s="119" t="s">
        <v>21</v>
      </c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1"/>
      <c r="AZ18" s="70"/>
      <c r="BA18" s="70"/>
      <c r="BB18" s="70"/>
      <c r="BC18" s="70"/>
      <c r="BD18" s="70"/>
      <c r="BE18" s="70"/>
      <c r="BF18" s="70"/>
      <c r="BG18" s="70"/>
    </row>
    <row r="19" spans="2:59">
      <c r="B19" s="139"/>
      <c r="C19" s="139"/>
      <c r="D19">
        <f>B2</f>
        <v>6082002</v>
      </c>
      <c r="L19" s="4"/>
      <c r="AA19" s="35"/>
      <c r="AB19" s="35"/>
      <c r="AC19" s="35"/>
      <c r="AD19" s="35"/>
      <c r="AE19" s="38"/>
      <c r="AH19" s="160" t="s">
        <v>22</v>
      </c>
      <c r="AI19" s="161"/>
      <c r="AJ19" s="162"/>
      <c r="AK19" s="75">
        <v>14</v>
      </c>
      <c r="AL19" s="75">
        <v>13</v>
      </c>
      <c r="AM19" s="75">
        <v>12</v>
      </c>
      <c r="AN19" s="75">
        <v>11</v>
      </c>
      <c r="AO19" s="75">
        <v>10</v>
      </c>
      <c r="AP19" s="75">
        <v>9</v>
      </c>
      <c r="AQ19" s="75">
        <v>8</v>
      </c>
      <c r="AR19" s="75">
        <v>7</v>
      </c>
      <c r="AS19" s="75">
        <v>6</v>
      </c>
      <c r="AT19" s="75">
        <v>5</v>
      </c>
      <c r="AU19" s="75">
        <v>4</v>
      </c>
      <c r="AV19" s="75">
        <v>3</v>
      </c>
      <c r="AW19" s="75">
        <v>2</v>
      </c>
      <c r="AX19" s="75">
        <v>1</v>
      </c>
      <c r="AY19" s="75">
        <v>0</v>
      </c>
      <c r="AZ19" s="68"/>
      <c r="BA19" s="68"/>
      <c r="BB19" s="68"/>
      <c r="BC19" s="68"/>
      <c r="BD19" s="68"/>
      <c r="BE19" s="68"/>
      <c r="BF19" s="68"/>
      <c r="BG19" s="68"/>
    </row>
    <row r="20" spans="2:59">
      <c r="B20" s="138">
        <v>0</v>
      </c>
      <c r="C20" s="112"/>
      <c r="D20">
        <f>MOD(D19,D16)</f>
        <v>0</v>
      </c>
      <c r="E20">
        <f>_xlfn.FLOOR.MATH(D19/$D$16,,)</f>
        <v>2027334</v>
      </c>
      <c r="AA20" s="35"/>
      <c r="AB20" s="35"/>
      <c r="AC20" s="35"/>
      <c r="AD20" s="35"/>
      <c r="AE20" s="38"/>
      <c r="AH20" s="150" t="s">
        <v>23</v>
      </c>
      <c r="AI20" s="151"/>
      <c r="AJ20" s="151"/>
      <c r="AK20" s="72">
        <f>$AK$7</f>
        <v>3</v>
      </c>
      <c r="AL20" s="50">
        <f t="shared" ref="AL20:AY20" si="6">$AK$7</f>
        <v>3</v>
      </c>
      <c r="AM20" s="50">
        <f t="shared" si="6"/>
        <v>3</v>
      </c>
      <c r="AN20" s="50">
        <f t="shared" si="6"/>
        <v>3</v>
      </c>
      <c r="AO20" s="50">
        <f t="shared" si="6"/>
        <v>3</v>
      </c>
      <c r="AP20" s="50">
        <f t="shared" si="6"/>
        <v>3</v>
      </c>
      <c r="AQ20" s="50">
        <f t="shared" si="6"/>
        <v>3</v>
      </c>
      <c r="AR20" s="50">
        <f t="shared" si="6"/>
        <v>3</v>
      </c>
      <c r="AS20" s="50">
        <f t="shared" si="6"/>
        <v>3</v>
      </c>
      <c r="AT20" s="50">
        <f t="shared" si="6"/>
        <v>3</v>
      </c>
      <c r="AU20" s="50">
        <f t="shared" si="6"/>
        <v>3</v>
      </c>
      <c r="AV20" s="50">
        <f t="shared" si="6"/>
        <v>3</v>
      </c>
      <c r="AW20" s="50">
        <f t="shared" si="6"/>
        <v>3</v>
      </c>
      <c r="AX20" s="51">
        <f t="shared" si="6"/>
        <v>3</v>
      </c>
      <c r="AY20" s="51">
        <f t="shared" si="6"/>
        <v>3</v>
      </c>
      <c r="AZ20" s="68"/>
      <c r="BA20" s="68"/>
      <c r="BB20" s="68"/>
      <c r="BC20" s="68"/>
      <c r="BD20" s="68"/>
      <c r="BE20" s="68"/>
      <c r="BF20" s="68"/>
      <c r="BG20" s="68"/>
    </row>
    <row r="21" spans="2:59">
      <c r="B21" s="138">
        <v>1</v>
      </c>
      <c r="C21" s="112"/>
      <c r="E21">
        <f>MOD(E20,$D$16)</f>
        <v>0</v>
      </c>
      <c r="F21">
        <f>_xlfn.FLOOR.MATH(E20/$D$16,,)</f>
        <v>675778</v>
      </c>
      <c r="AA21" s="35"/>
      <c r="AB21" s="35"/>
      <c r="AC21" s="35"/>
      <c r="AD21" s="35"/>
      <c r="AE21" s="38"/>
      <c r="AG21" s="3"/>
      <c r="AH21" s="150" t="s">
        <v>24</v>
      </c>
      <c r="AI21" s="151"/>
      <c r="AJ21" s="151"/>
      <c r="AK21" s="73" t="str">
        <f>AK14</f>
        <v>1</v>
      </c>
      <c r="AL21" s="52" t="str">
        <f t="shared" ref="AL21:AX21" si="7">AL14</f>
        <v>0</v>
      </c>
      <c r="AM21" s="52" t="str">
        <f t="shared" si="7"/>
        <v>2</v>
      </c>
      <c r="AN21" s="52" t="str">
        <f t="shared" si="7"/>
        <v>1</v>
      </c>
      <c r="AO21" s="52" t="str">
        <f t="shared" si="7"/>
        <v>0</v>
      </c>
      <c r="AP21" s="52" t="str">
        <f t="shared" si="7"/>
        <v>2</v>
      </c>
      <c r="AQ21" s="52" t="str">
        <f t="shared" si="7"/>
        <v>2</v>
      </c>
      <c r="AR21" s="52" t="str">
        <f t="shared" si="7"/>
        <v>2</v>
      </c>
      <c r="AS21" s="52" t="str">
        <f t="shared" si="7"/>
        <v>2</v>
      </c>
      <c r="AT21" s="52" t="str">
        <f t="shared" si="7"/>
        <v>2</v>
      </c>
      <c r="AU21" s="52" t="str">
        <f t="shared" si="7"/>
        <v>2</v>
      </c>
      <c r="AV21" s="52" t="str">
        <f t="shared" si="7"/>
        <v>1</v>
      </c>
      <c r="AW21" s="52" t="str">
        <f t="shared" si="7"/>
        <v>1</v>
      </c>
      <c r="AX21" s="53" t="str">
        <f t="shared" si="7"/>
        <v>0</v>
      </c>
      <c r="AY21" s="53" t="str">
        <f t="shared" ref="AY21" si="8">AY14</f>
        <v>0</v>
      </c>
      <c r="AZ21" s="69"/>
      <c r="BA21" s="69"/>
      <c r="BB21" s="69"/>
      <c r="BC21" s="69"/>
      <c r="BD21" s="69"/>
      <c r="BE21" s="69"/>
      <c r="BF21" s="69"/>
      <c r="BG21" s="69"/>
    </row>
    <row r="22" spans="2:59">
      <c r="B22" s="138">
        <v>2</v>
      </c>
      <c r="C22" s="112"/>
      <c r="F22">
        <f>MOD(F21,$D$16)</f>
        <v>1</v>
      </c>
      <c r="G22">
        <f>_xlfn.FLOOR.MATH(F21/$D$16,,)</f>
        <v>225259</v>
      </c>
      <c r="AA22" s="35"/>
      <c r="AB22" s="35"/>
      <c r="AC22" s="35"/>
      <c r="AD22" s="35"/>
      <c r="AE22" s="38"/>
      <c r="AG22" s="3"/>
      <c r="AH22" s="153" t="s">
        <v>25</v>
      </c>
      <c r="AI22" s="154"/>
      <c r="AJ22" s="154"/>
      <c r="AK22" s="74">
        <f>AK21*POWER(AK20,AK19)</f>
        <v>4782969</v>
      </c>
      <c r="AL22" s="54">
        <f>AL21*POWER(AL20,AL19)</f>
        <v>0</v>
      </c>
      <c r="AM22" s="54">
        <f t="shared" ref="AM22:AX22" si="9">AM21*POWER(AM20,AM19)</f>
        <v>1062882</v>
      </c>
      <c r="AN22" s="54">
        <f t="shared" si="9"/>
        <v>177147</v>
      </c>
      <c r="AO22" s="54">
        <f t="shared" si="9"/>
        <v>0</v>
      </c>
      <c r="AP22" s="54">
        <f t="shared" si="9"/>
        <v>39366</v>
      </c>
      <c r="AQ22" s="54">
        <f t="shared" si="9"/>
        <v>13122</v>
      </c>
      <c r="AR22" s="54">
        <f t="shared" si="9"/>
        <v>4374</v>
      </c>
      <c r="AS22" s="54">
        <f t="shared" si="9"/>
        <v>1458</v>
      </c>
      <c r="AT22" s="54">
        <f t="shared" si="9"/>
        <v>486</v>
      </c>
      <c r="AU22" s="54">
        <f t="shared" si="9"/>
        <v>162</v>
      </c>
      <c r="AV22" s="54">
        <f t="shared" si="9"/>
        <v>27</v>
      </c>
      <c r="AW22" s="54">
        <f t="shared" si="9"/>
        <v>9</v>
      </c>
      <c r="AX22" s="55">
        <f t="shared" si="9"/>
        <v>0</v>
      </c>
      <c r="AY22" s="55">
        <f t="shared" ref="AY22" si="10">AY21*POWER(AY20,AY19)</f>
        <v>0</v>
      </c>
      <c r="AZ22" s="68"/>
      <c r="BA22" s="68"/>
      <c r="BB22" s="68"/>
      <c r="BC22" s="68"/>
      <c r="BD22" s="68"/>
      <c r="BE22" s="68"/>
      <c r="BF22" s="68"/>
      <c r="BG22" s="68"/>
    </row>
    <row r="23" spans="2:59">
      <c r="B23" s="138">
        <v>3</v>
      </c>
      <c r="C23" s="112"/>
      <c r="F23" s="3"/>
      <c r="G23">
        <f>MOD(G22,$D$16)</f>
        <v>1</v>
      </c>
      <c r="H23">
        <f>_xlfn.FLOOR.MATH(G22/$D$16,,)</f>
        <v>75086</v>
      </c>
      <c r="AA23" s="35"/>
      <c r="AB23" s="35"/>
      <c r="AC23" s="35"/>
      <c r="AD23" s="35"/>
      <c r="AE23" s="38"/>
      <c r="AG23" s="3"/>
      <c r="AH23" s="156" t="s">
        <v>26</v>
      </c>
      <c r="AI23" s="157"/>
      <c r="AJ23" s="157"/>
      <c r="AK23" s="167">
        <f>SUM(AK22:BG22)</f>
        <v>6082002</v>
      </c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9"/>
      <c r="AZ23" s="71"/>
      <c r="BA23" s="71"/>
      <c r="BB23" s="71"/>
      <c r="BC23" s="71"/>
      <c r="BD23" s="71"/>
      <c r="BE23" s="71"/>
      <c r="BF23" s="71"/>
      <c r="BG23" s="71"/>
    </row>
    <row r="24" spans="2:59">
      <c r="B24" s="138">
        <v>4</v>
      </c>
      <c r="C24" s="112"/>
      <c r="F24" s="3"/>
      <c r="G24" s="3"/>
      <c r="H24">
        <f>MOD(H23,$D$16)</f>
        <v>2</v>
      </c>
      <c r="I24">
        <f>_xlfn.FLOOR.MATH(H23/$D$16,,)</f>
        <v>25028</v>
      </c>
      <c r="AA24" s="35"/>
      <c r="AB24" s="35"/>
      <c r="AC24" s="35"/>
      <c r="AD24" s="35"/>
      <c r="AE24" s="38"/>
      <c r="AG24" s="3"/>
      <c r="AH24" s="3"/>
      <c r="AI24" s="3"/>
      <c r="AJ24" s="3"/>
    </row>
    <row r="25" spans="2:59">
      <c r="B25" s="138">
        <v>5</v>
      </c>
      <c r="C25" s="112"/>
      <c r="F25" s="3"/>
      <c r="G25" s="3"/>
      <c r="H25" s="3"/>
      <c r="I25">
        <f>MOD(I24,$D$16)</f>
        <v>2</v>
      </c>
      <c r="J25">
        <f>_xlfn.FLOOR.MATH(I24/$D$16,,)</f>
        <v>8342</v>
      </c>
      <c r="AA25" s="35"/>
      <c r="AB25" s="35"/>
      <c r="AC25" s="35"/>
      <c r="AD25" s="35"/>
      <c r="AE25" s="38"/>
      <c r="AH25" s="3"/>
      <c r="AI25" s="3"/>
      <c r="AJ25" s="3"/>
      <c r="AK25" s="3"/>
    </row>
    <row r="26" spans="2:59">
      <c r="B26" s="138">
        <v>6</v>
      </c>
      <c r="C26" s="112"/>
      <c r="G26" s="3"/>
      <c r="H26" s="3"/>
      <c r="I26" s="3"/>
      <c r="J26">
        <f>MOD(J25,$D$16)</f>
        <v>2</v>
      </c>
      <c r="K26">
        <f>_xlfn.FLOOR.MATH(J25/$D$16,,)</f>
        <v>2780</v>
      </c>
      <c r="AA26" s="35"/>
      <c r="AB26" s="35"/>
      <c r="AC26" s="35"/>
      <c r="AD26" s="35"/>
      <c r="AE26" s="35"/>
      <c r="AI26" s="3"/>
      <c r="AJ26" s="3"/>
      <c r="AK26" s="3"/>
      <c r="AL26" s="3"/>
    </row>
    <row r="27" spans="2:59">
      <c r="B27" s="138">
        <v>7</v>
      </c>
      <c r="C27" s="112"/>
      <c r="H27" s="3"/>
      <c r="I27" s="3"/>
      <c r="J27" s="3"/>
      <c r="K27">
        <f>MOD(K26,$D$16)</f>
        <v>2</v>
      </c>
      <c r="L27">
        <f>_xlfn.FLOOR.MATH(K26/$D$16,,)</f>
        <v>926</v>
      </c>
      <c r="AA27" s="35"/>
      <c r="AB27" s="35"/>
      <c r="AC27" s="35"/>
      <c r="AD27" s="35"/>
      <c r="AE27" s="35"/>
      <c r="AK27" s="119" t="s">
        <v>27</v>
      </c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1"/>
      <c r="AZ27" s="97"/>
      <c r="BA27" s="97"/>
      <c r="BB27" s="97"/>
      <c r="BC27" s="97"/>
      <c r="BD27" s="97"/>
      <c r="BE27" s="97"/>
      <c r="BF27" s="97"/>
      <c r="BG27" s="97"/>
    </row>
    <row r="28" spans="2:59">
      <c r="B28" s="138">
        <v>8</v>
      </c>
      <c r="C28" s="112"/>
      <c r="I28" s="3"/>
      <c r="J28" s="3"/>
      <c r="K28" s="3"/>
      <c r="L28">
        <f>MOD(L27,$D$16)</f>
        <v>2</v>
      </c>
      <c r="M28">
        <f>_xlfn.FLOOR.MATH(L27/$D$16,,)</f>
        <v>308</v>
      </c>
      <c r="AA28" s="35"/>
      <c r="AB28" s="35"/>
      <c r="AC28" s="35"/>
      <c r="AD28" s="35"/>
      <c r="AE28" s="35"/>
      <c r="AH28" s="116" t="s">
        <v>28</v>
      </c>
      <c r="AI28" s="117"/>
      <c r="AJ28" s="117"/>
      <c r="AK28" s="45">
        <v>14</v>
      </c>
      <c r="AL28" s="39">
        <v>13</v>
      </c>
      <c r="AM28" s="45">
        <v>12</v>
      </c>
      <c r="AN28" s="39">
        <v>11</v>
      </c>
      <c r="AO28" s="45">
        <v>10</v>
      </c>
      <c r="AP28" s="39">
        <v>9</v>
      </c>
      <c r="AQ28" s="45">
        <v>8</v>
      </c>
      <c r="AR28" s="39">
        <v>7</v>
      </c>
      <c r="AS28" s="45">
        <v>6</v>
      </c>
      <c r="AT28" s="39">
        <v>5</v>
      </c>
      <c r="AU28" s="45">
        <v>4</v>
      </c>
      <c r="AV28" s="39">
        <v>3</v>
      </c>
      <c r="AW28" s="45">
        <v>2</v>
      </c>
      <c r="AX28" s="39">
        <v>1</v>
      </c>
      <c r="AY28" s="45">
        <v>0</v>
      </c>
      <c r="AZ28" s="39"/>
      <c r="BA28" s="39"/>
      <c r="BB28" s="39"/>
      <c r="BC28" s="39"/>
      <c r="BD28" s="39"/>
      <c r="BE28" s="39"/>
      <c r="BF28" s="39"/>
      <c r="BG28" s="39"/>
    </row>
    <row r="29" spans="2:59">
      <c r="B29" s="138">
        <v>9</v>
      </c>
      <c r="C29" s="112"/>
      <c r="J29" s="3"/>
      <c r="K29" s="3"/>
      <c r="L29" s="3"/>
      <c r="M29">
        <f>MOD(M28,$D$16)</f>
        <v>2</v>
      </c>
      <c r="N29">
        <f>_xlfn.FLOOR.MATH(M28/$D$16,,)</f>
        <v>102</v>
      </c>
      <c r="AA29" s="35"/>
      <c r="AB29" s="35"/>
      <c r="AC29" s="35"/>
      <c r="AD29" s="35"/>
      <c r="AE29" s="35"/>
      <c r="AH29" s="110" t="s">
        <v>23</v>
      </c>
      <c r="AI29" s="111"/>
      <c r="AJ29" s="111"/>
      <c r="AK29" s="63">
        <f>$AK$7</f>
        <v>3</v>
      </c>
      <c r="AL29" s="6">
        <f t="shared" ref="AL29:AY29" si="11">$AK$7</f>
        <v>3</v>
      </c>
      <c r="AM29" s="6">
        <f t="shared" si="11"/>
        <v>3</v>
      </c>
      <c r="AN29" s="6">
        <f t="shared" si="11"/>
        <v>3</v>
      </c>
      <c r="AO29" s="6">
        <f t="shared" si="11"/>
        <v>3</v>
      </c>
      <c r="AP29" s="6">
        <f t="shared" si="11"/>
        <v>3</v>
      </c>
      <c r="AQ29" s="6">
        <f t="shared" si="11"/>
        <v>3</v>
      </c>
      <c r="AR29" s="6">
        <f t="shared" si="11"/>
        <v>3</v>
      </c>
      <c r="AS29" s="6">
        <f t="shared" si="11"/>
        <v>3</v>
      </c>
      <c r="AT29" s="6">
        <f t="shared" si="11"/>
        <v>3</v>
      </c>
      <c r="AU29" s="6">
        <f t="shared" si="11"/>
        <v>3</v>
      </c>
      <c r="AV29" s="6">
        <f t="shared" si="11"/>
        <v>3</v>
      </c>
      <c r="AW29" s="6">
        <f t="shared" si="11"/>
        <v>3</v>
      </c>
      <c r="AX29" s="6">
        <f t="shared" si="11"/>
        <v>3</v>
      </c>
      <c r="AY29" s="46">
        <f t="shared" si="11"/>
        <v>3</v>
      </c>
      <c r="AZ29" s="39"/>
      <c r="BA29" s="39"/>
      <c r="BB29" s="39"/>
      <c r="BC29" s="39"/>
      <c r="BD29" s="39"/>
      <c r="BE29" s="39"/>
      <c r="BF29" s="39"/>
      <c r="BG29" s="39"/>
    </row>
    <row r="30" spans="2:59">
      <c r="B30" s="138">
        <v>10</v>
      </c>
      <c r="C30" s="112"/>
      <c r="K30" s="3"/>
      <c r="L30" s="3"/>
      <c r="M30" s="3"/>
      <c r="N30">
        <f>MOD(N29,$D$16)</f>
        <v>0</v>
      </c>
      <c r="O30">
        <f>_xlfn.FLOOR.MATH(N29/$D$16,,)</f>
        <v>34</v>
      </c>
      <c r="AA30" s="35"/>
      <c r="AB30" s="35"/>
      <c r="AC30" s="35"/>
      <c r="AD30" s="35"/>
      <c r="AE30" s="35"/>
      <c r="AH30" s="110" t="s">
        <v>24</v>
      </c>
      <c r="AI30" s="111"/>
      <c r="AJ30" s="111"/>
      <c r="AK30" s="76" t="str">
        <f>AK14</f>
        <v>1</v>
      </c>
      <c r="AL30" s="5" t="str">
        <f t="shared" ref="AL30:AY30" si="12">AL14</f>
        <v>0</v>
      </c>
      <c r="AM30" s="5" t="str">
        <f t="shared" si="12"/>
        <v>2</v>
      </c>
      <c r="AN30" s="5" t="str">
        <f t="shared" si="12"/>
        <v>1</v>
      </c>
      <c r="AO30" s="5" t="str">
        <f t="shared" si="12"/>
        <v>0</v>
      </c>
      <c r="AP30" s="5" t="str">
        <f t="shared" si="12"/>
        <v>2</v>
      </c>
      <c r="AQ30" s="5" t="str">
        <f t="shared" si="12"/>
        <v>2</v>
      </c>
      <c r="AR30" s="5" t="str">
        <f t="shared" si="12"/>
        <v>2</v>
      </c>
      <c r="AS30" s="5" t="str">
        <f t="shared" si="12"/>
        <v>2</v>
      </c>
      <c r="AT30" s="5" t="str">
        <f t="shared" si="12"/>
        <v>2</v>
      </c>
      <c r="AU30" s="5" t="str">
        <f t="shared" si="12"/>
        <v>2</v>
      </c>
      <c r="AV30" s="5" t="str">
        <f t="shared" si="12"/>
        <v>1</v>
      </c>
      <c r="AW30" s="5" t="str">
        <f t="shared" si="12"/>
        <v>1</v>
      </c>
      <c r="AX30" s="5" t="str">
        <f t="shared" si="12"/>
        <v>0</v>
      </c>
      <c r="AY30" s="21" t="str">
        <f t="shared" si="12"/>
        <v>0</v>
      </c>
      <c r="AZ30" s="44"/>
      <c r="BA30" s="44"/>
      <c r="BB30" s="44"/>
      <c r="BC30" s="44"/>
      <c r="BD30" s="44"/>
      <c r="BE30" s="44"/>
      <c r="BF30" s="44"/>
      <c r="BG30" s="44"/>
    </row>
    <row r="31" spans="2:59">
      <c r="B31" s="138">
        <v>11</v>
      </c>
      <c r="C31" s="112"/>
      <c r="M31" s="3"/>
      <c r="N31" s="3"/>
      <c r="O31">
        <f>MOD(O30,$D$16)</f>
        <v>1</v>
      </c>
      <c r="P31">
        <f>_xlfn.FLOOR.MATH(O30/$D$16,,)</f>
        <v>11</v>
      </c>
      <c r="AA31" s="35"/>
      <c r="AB31" s="35"/>
      <c r="AC31" s="35"/>
      <c r="AD31" s="35"/>
      <c r="AE31" s="35"/>
      <c r="AH31" s="113" t="s">
        <v>29</v>
      </c>
      <c r="AI31" s="114"/>
      <c r="AJ31" s="114"/>
      <c r="AK31" s="64">
        <f>AK29*AK30+AL30</f>
        <v>3</v>
      </c>
      <c r="AL31" s="7">
        <f>AL29*AK31+AM30</f>
        <v>11</v>
      </c>
      <c r="AM31" s="7">
        <f t="shared" ref="AM31:AX31" si="13">AM29*AL31+AN30</f>
        <v>34</v>
      </c>
      <c r="AN31" s="7">
        <f t="shared" si="13"/>
        <v>102</v>
      </c>
      <c r="AO31" s="7">
        <f t="shared" si="13"/>
        <v>308</v>
      </c>
      <c r="AP31" s="7">
        <f t="shared" si="13"/>
        <v>926</v>
      </c>
      <c r="AQ31" s="7">
        <f t="shared" si="13"/>
        <v>2780</v>
      </c>
      <c r="AR31" s="7">
        <f t="shared" si="13"/>
        <v>8342</v>
      </c>
      <c r="AS31" s="7">
        <f t="shared" si="13"/>
        <v>25028</v>
      </c>
      <c r="AT31" s="7">
        <f t="shared" si="13"/>
        <v>75086</v>
      </c>
      <c r="AU31" s="7">
        <f t="shared" si="13"/>
        <v>225259</v>
      </c>
      <c r="AV31" s="7">
        <f t="shared" si="13"/>
        <v>675778</v>
      </c>
      <c r="AW31" s="7">
        <f t="shared" si="13"/>
        <v>2027334</v>
      </c>
      <c r="AX31" s="7">
        <f t="shared" si="13"/>
        <v>6082002</v>
      </c>
      <c r="AY31" s="22"/>
      <c r="AZ31" s="39"/>
      <c r="BA31" s="39"/>
      <c r="BB31" s="39"/>
      <c r="BC31" s="39"/>
      <c r="BD31" s="39"/>
      <c r="BE31" s="39"/>
      <c r="BF31" s="39"/>
      <c r="BG31" s="39"/>
    </row>
    <row r="32" spans="2:59">
      <c r="B32" s="138">
        <v>12</v>
      </c>
      <c r="C32" s="112"/>
      <c r="M32" s="3"/>
      <c r="N32" s="3"/>
      <c r="O32" s="3"/>
      <c r="P32">
        <f>MOD(P31,$D$16)</f>
        <v>2</v>
      </c>
      <c r="Q32">
        <f>_xlfn.FLOOR.MATH(P31/$D$16,,)</f>
        <v>3</v>
      </c>
      <c r="AA32" s="35"/>
      <c r="AB32" s="35"/>
      <c r="AC32" s="35"/>
      <c r="AD32" s="35"/>
      <c r="AE32" s="35"/>
      <c r="AH32" s="105" t="s">
        <v>26</v>
      </c>
      <c r="AI32" s="106"/>
      <c r="AJ32" s="106"/>
      <c r="AK32" s="105">
        <f>AX31</f>
        <v>6082002</v>
      </c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59"/>
      <c r="AZ32" s="38"/>
      <c r="BA32" s="38"/>
      <c r="BB32" s="38"/>
      <c r="BC32" s="38"/>
      <c r="BD32" s="38"/>
      <c r="BE32" s="38"/>
      <c r="BF32" s="38"/>
      <c r="BG32" s="38"/>
    </row>
    <row r="33" spans="2:60">
      <c r="B33" s="138">
        <v>13</v>
      </c>
      <c r="C33" s="112"/>
      <c r="N33" s="3"/>
      <c r="O33" s="3"/>
      <c r="P33" s="3"/>
      <c r="Q33">
        <f>MOD(Q32,$D$16)</f>
        <v>0</v>
      </c>
      <c r="R33">
        <f>_xlfn.FLOOR.MATH(Q32/$D$16,,)</f>
        <v>1</v>
      </c>
      <c r="AA33" s="35"/>
      <c r="AB33" s="35"/>
      <c r="AC33" s="35"/>
      <c r="AD33" s="35"/>
      <c r="AE33" s="35"/>
      <c r="AP33" s="3"/>
      <c r="AQ33" s="3"/>
      <c r="AR33" s="3"/>
      <c r="AS33" s="3"/>
    </row>
    <row r="34" spans="2:60">
      <c r="B34" s="175">
        <v>14</v>
      </c>
      <c r="C34" s="176"/>
      <c r="O34" s="3"/>
      <c r="P34" s="3"/>
      <c r="Q34" s="3"/>
      <c r="R34">
        <f>MOD(R33,$D$16)</f>
        <v>1</v>
      </c>
      <c r="S34" s="34"/>
      <c r="T34" s="34"/>
      <c r="U34" s="34"/>
      <c r="V34" s="34"/>
      <c r="W34" s="34"/>
      <c r="X34" s="34"/>
      <c r="Y34" s="34"/>
      <c r="Z34" s="34"/>
      <c r="AA34" s="35"/>
      <c r="AB34" s="35"/>
      <c r="AC34" s="35"/>
      <c r="AD34" s="35"/>
      <c r="AE34" s="35"/>
      <c r="AQ34" s="3"/>
      <c r="AR34" s="3"/>
      <c r="AS34" s="3"/>
      <c r="AT34" s="3"/>
    </row>
    <row r="35" spans="2:60">
      <c r="B35" s="135" t="s">
        <v>26</v>
      </c>
      <c r="C35" s="136"/>
      <c r="D35" s="25">
        <f>D20</f>
        <v>0</v>
      </c>
      <c r="E35" s="61">
        <f>E21</f>
        <v>0</v>
      </c>
      <c r="F35" s="61">
        <f>F22</f>
        <v>1</v>
      </c>
      <c r="G35" s="61">
        <f>G23</f>
        <v>1</v>
      </c>
      <c r="H35" s="61">
        <f>H24</f>
        <v>2</v>
      </c>
      <c r="I35" s="61">
        <f>I25</f>
        <v>2</v>
      </c>
      <c r="J35" s="61">
        <f>J26</f>
        <v>2</v>
      </c>
      <c r="K35" s="61">
        <f>K27</f>
        <v>2</v>
      </c>
      <c r="L35" s="61">
        <f>L28</f>
        <v>2</v>
      </c>
      <c r="M35" s="61">
        <f>M29</f>
        <v>2</v>
      </c>
      <c r="N35" s="61">
        <f>N30</f>
        <v>0</v>
      </c>
      <c r="O35" s="61">
        <f>O31</f>
        <v>1</v>
      </c>
      <c r="P35" s="61">
        <f>P32</f>
        <v>2</v>
      </c>
      <c r="Q35" s="61">
        <f>Q33</f>
        <v>0</v>
      </c>
      <c r="R35" s="62">
        <f>R34</f>
        <v>1</v>
      </c>
      <c r="S35" s="34"/>
      <c r="T35" s="34"/>
      <c r="U35" s="34"/>
      <c r="V35" s="34"/>
      <c r="W35" s="34"/>
      <c r="X35" s="34"/>
      <c r="Y35" s="34"/>
      <c r="Z35" s="34"/>
      <c r="AA35" s="35"/>
      <c r="AB35" s="35"/>
      <c r="AC35" s="35"/>
      <c r="AD35" s="35"/>
      <c r="AE35" s="35"/>
      <c r="AR35" s="3"/>
      <c r="AS35" s="3"/>
      <c r="AT35" s="3"/>
      <c r="AU35" s="3"/>
    </row>
    <row r="36" spans="2:60">
      <c r="B36" s="35"/>
      <c r="C36" s="35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6"/>
      <c r="R36" s="36"/>
      <c r="S36" s="36"/>
      <c r="T36" s="34"/>
      <c r="U36" s="34"/>
      <c r="V36" s="34"/>
      <c r="W36" s="34"/>
      <c r="X36" s="34"/>
      <c r="Y36" s="34"/>
      <c r="Z36" s="34"/>
      <c r="AA36" s="35"/>
      <c r="AB36" s="35"/>
      <c r="AC36" s="35"/>
      <c r="AD36" s="35"/>
      <c r="AE36" s="35"/>
      <c r="AS36" s="3"/>
      <c r="AT36" s="3"/>
      <c r="AU36" s="3"/>
      <c r="AV36" s="3"/>
    </row>
    <row r="37" spans="2:60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6"/>
      <c r="S37" s="36"/>
      <c r="T37" s="36"/>
      <c r="U37" s="34"/>
      <c r="V37" s="34"/>
      <c r="W37" s="34"/>
      <c r="X37" s="34"/>
      <c r="Y37" s="34"/>
      <c r="Z37" s="34"/>
      <c r="AA37" s="35"/>
      <c r="AB37" s="35"/>
      <c r="AC37" s="35"/>
      <c r="AD37" s="35"/>
      <c r="AE37" s="35"/>
      <c r="AT37" s="3"/>
      <c r="AU37" s="3"/>
      <c r="AV37" s="3"/>
      <c r="AW37" s="3"/>
    </row>
    <row r="38" spans="2:60">
      <c r="B38" s="35"/>
      <c r="C38" s="35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6"/>
      <c r="T38" s="36"/>
      <c r="U38" s="36"/>
      <c r="V38" s="34"/>
      <c r="W38" s="34"/>
      <c r="X38" s="34"/>
      <c r="Y38" s="34"/>
      <c r="Z38" s="34"/>
      <c r="AA38" s="35"/>
      <c r="AB38" s="35"/>
      <c r="AC38" s="35"/>
      <c r="AD38" s="35"/>
      <c r="AE38" s="35"/>
      <c r="AU38" s="3"/>
      <c r="AV38" s="3"/>
      <c r="AW38" s="3"/>
      <c r="AX38" s="3"/>
    </row>
    <row r="39" spans="2:60">
      <c r="B39" s="35"/>
      <c r="C39" s="35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6"/>
      <c r="U39" s="36"/>
      <c r="V39" s="36"/>
      <c r="W39" s="34"/>
      <c r="X39" s="34"/>
      <c r="Y39" s="34"/>
      <c r="Z39" s="34"/>
      <c r="AA39" s="35"/>
      <c r="AB39" s="35"/>
      <c r="AC39" s="35"/>
      <c r="AD39" s="35"/>
      <c r="AE39" s="35"/>
      <c r="AV39" s="3"/>
      <c r="AW39" s="3"/>
      <c r="AX39" s="3"/>
      <c r="AY39" s="3"/>
    </row>
    <row r="40" spans="2:60">
      <c r="B40" s="35"/>
      <c r="C40" s="35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6"/>
      <c r="V40" s="36"/>
      <c r="W40" s="36"/>
      <c r="X40" s="34"/>
      <c r="Y40" s="34"/>
      <c r="Z40" s="34"/>
      <c r="AA40" s="35"/>
      <c r="AB40" s="35"/>
      <c r="AC40" s="35"/>
      <c r="AD40" s="35"/>
      <c r="AE40" s="35"/>
      <c r="AW40" s="3"/>
      <c r="AX40" s="3"/>
    </row>
    <row r="41" spans="2:60">
      <c r="B41" s="35"/>
      <c r="C41" s="35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6"/>
      <c r="W41" s="36"/>
      <c r="X41" s="34"/>
      <c r="Y41" s="34"/>
      <c r="Z41" s="34"/>
      <c r="AA41" s="35"/>
      <c r="AB41" s="35"/>
      <c r="AC41" s="35"/>
      <c r="AD41" s="35"/>
      <c r="AE41" s="35"/>
    </row>
    <row r="42" spans="2:60">
      <c r="B42" s="35"/>
      <c r="C42" s="35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5"/>
      <c r="AB42" s="35"/>
      <c r="AC42" s="35"/>
      <c r="AD42" s="35"/>
      <c r="AE42" s="35"/>
    </row>
    <row r="43" spans="2:60">
      <c r="AA43" s="37"/>
      <c r="AB43" s="37"/>
      <c r="AC43" s="37"/>
      <c r="AD43" s="35"/>
      <c r="AE43" s="35"/>
      <c r="AH43" s="131" t="s">
        <v>7</v>
      </c>
      <c r="AI43" s="131"/>
      <c r="AJ43" s="131"/>
      <c r="AK43" s="131">
        <f>B50</f>
        <v>8032023</v>
      </c>
      <c r="AL43" s="131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2:60">
      <c r="AA44" s="37"/>
      <c r="AB44" s="37"/>
      <c r="AC44" s="37"/>
      <c r="AD44" s="35"/>
      <c r="AE44" s="35"/>
      <c r="AH44" s="131"/>
      <c r="AI44" s="131"/>
      <c r="AJ44" s="131"/>
      <c r="AK44" s="131"/>
      <c r="AL44" s="131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2:60">
      <c r="AA45" s="35"/>
      <c r="AB45" s="35"/>
      <c r="AC45" s="35"/>
      <c r="AD45" s="35"/>
      <c r="AE45" s="38"/>
      <c r="AH45" s="132" t="s">
        <v>10</v>
      </c>
      <c r="AI45" s="132"/>
      <c r="AJ45" s="132"/>
      <c r="AK45" s="132">
        <f>D50</f>
        <v>3</v>
      </c>
      <c r="AL45" s="13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2:60">
      <c r="AA46" s="35"/>
      <c r="AB46" s="35"/>
      <c r="AC46" s="35"/>
      <c r="AD46" s="35"/>
      <c r="AE46" s="38"/>
      <c r="AH46" s="131" t="s">
        <v>11</v>
      </c>
      <c r="AI46" s="131"/>
      <c r="AJ46" s="138"/>
      <c r="AK46" s="19">
        <v>1</v>
      </c>
      <c r="AL46" s="20">
        <v>2</v>
      </c>
      <c r="AM46" s="20">
        <v>3</v>
      </c>
      <c r="AN46" s="20">
        <v>4</v>
      </c>
      <c r="AO46" s="20">
        <v>5</v>
      </c>
      <c r="AP46" s="20">
        <v>6</v>
      </c>
      <c r="AQ46" s="20">
        <v>7</v>
      </c>
      <c r="AR46" s="20">
        <v>8</v>
      </c>
      <c r="AS46" s="20">
        <v>9</v>
      </c>
      <c r="AT46" s="20">
        <v>10</v>
      </c>
      <c r="AU46" s="20">
        <v>11</v>
      </c>
      <c r="AV46" s="20">
        <v>12</v>
      </c>
      <c r="AW46" s="20">
        <v>13</v>
      </c>
      <c r="AX46" s="20">
        <v>14</v>
      </c>
      <c r="AY46" s="56">
        <v>15</v>
      </c>
      <c r="AZ46" s="39"/>
      <c r="BA46" s="39"/>
      <c r="BB46" s="39"/>
      <c r="BC46" s="39"/>
      <c r="BD46" s="39"/>
      <c r="BE46" s="39"/>
      <c r="BF46" s="39"/>
      <c r="BG46" s="39"/>
      <c r="BH46" s="34"/>
    </row>
    <row r="47" spans="2:60">
      <c r="AA47" s="38"/>
      <c r="AB47" s="38"/>
      <c r="AC47" s="38"/>
      <c r="AD47" s="35"/>
      <c r="AE47" s="38"/>
      <c r="AH47" s="131" t="s">
        <v>13</v>
      </c>
      <c r="AI47" s="131"/>
      <c r="AJ47" s="138"/>
      <c r="AK47" s="63">
        <f>AK43</f>
        <v>8032023</v>
      </c>
      <c r="AL47" s="6">
        <f t="shared" ref="AL47:AY47" si="14">AK49</f>
        <v>2677341</v>
      </c>
      <c r="AM47" s="6">
        <f t="shared" si="14"/>
        <v>892447</v>
      </c>
      <c r="AN47" s="6">
        <f t="shared" si="14"/>
        <v>297482</v>
      </c>
      <c r="AO47" s="6">
        <f t="shared" si="14"/>
        <v>99160</v>
      </c>
      <c r="AP47" s="6">
        <f t="shared" si="14"/>
        <v>33053</v>
      </c>
      <c r="AQ47" s="6">
        <f t="shared" si="14"/>
        <v>11017</v>
      </c>
      <c r="AR47" s="6">
        <f t="shared" si="14"/>
        <v>3672</v>
      </c>
      <c r="AS47" s="6">
        <f t="shared" si="14"/>
        <v>1224</v>
      </c>
      <c r="AT47" s="6">
        <f t="shared" si="14"/>
        <v>408</v>
      </c>
      <c r="AU47" s="6">
        <f t="shared" si="14"/>
        <v>136</v>
      </c>
      <c r="AV47" s="6">
        <f t="shared" si="14"/>
        <v>45</v>
      </c>
      <c r="AW47" s="6">
        <f t="shared" si="14"/>
        <v>15</v>
      </c>
      <c r="AX47" s="6">
        <f t="shared" si="14"/>
        <v>5</v>
      </c>
      <c r="AY47" s="46">
        <f t="shared" si="14"/>
        <v>1</v>
      </c>
      <c r="AZ47" s="39"/>
      <c r="BA47" s="39"/>
      <c r="BB47" s="39"/>
      <c r="BC47" s="39"/>
      <c r="BD47" s="39"/>
      <c r="BE47" s="39"/>
      <c r="BF47" s="39"/>
      <c r="BG47" s="39"/>
      <c r="BH47" s="34"/>
    </row>
    <row r="48" spans="2:60">
      <c r="AA48" s="38"/>
      <c r="AB48" s="38"/>
      <c r="AC48" s="38"/>
      <c r="AD48" s="35"/>
      <c r="AE48" s="38"/>
      <c r="AH48" s="131" t="s">
        <v>15</v>
      </c>
      <c r="AI48" s="131"/>
      <c r="AJ48" s="138"/>
      <c r="AK48" s="63">
        <f t="shared" ref="AK48:AY48" si="15">$AK$7</f>
        <v>3</v>
      </c>
      <c r="AL48" s="6">
        <f t="shared" si="15"/>
        <v>3</v>
      </c>
      <c r="AM48" s="6">
        <f t="shared" si="15"/>
        <v>3</v>
      </c>
      <c r="AN48" s="6">
        <f t="shared" si="15"/>
        <v>3</v>
      </c>
      <c r="AO48" s="6">
        <f t="shared" si="15"/>
        <v>3</v>
      </c>
      <c r="AP48" s="6">
        <f t="shared" si="15"/>
        <v>3</v>
      </c>
      <c r="AQ48" s="6">
        <f t="shared" si="15"/>
        <v>3</v>
      </c>
      <c r="AR48" s="6">
        <f t="shared" si="15"/>
        <v>3</v>
      </c>
      <c r="AS48" s="6">
        <f t="shared" si="15"/>
        <v>3</v>
      </c>
      <c r="AT48" s="6">
        <f t="shared" si="15"/>
        <v>3</v>
      </c>
      <c r="AU48" s="6">
        <f t="shared" si="15"/>
        <v>3</v>
      </c>
      <c r="AV48" s="6">
        <f t="shared" si="15"/>
        <v>3</v>
      </c>
      <c r="AW48" s="6">
        <f t="shared" si="15"/>
        <v>3</v>
      </c>
      <c r="AX48" s="6">
        <f t="shared" si="15"/>
        <v>3</v>
      </c>
      <c r="AY48" s="46">
        <f t="shared" si="15"/>
        <v>3</v>
      </c>
      <c r="AZ48" s="39"/>
      <c r="BA48" s="39"/>
      <c r="BB48" s="39"/>
      <c r="BC48" s="39"/>
      <c r="BD48" s="39"/>
      <c r="BE48" s="39"/>
      <c r="BF48" s="39"/>
      <c r="BG48" s="39"/>
      <c r="BH48" s="34"/>
    </row>
    <row r="49" spans="2:61">
      <c r="B49" s="131" t="s">
        <v>1</v>
      </c>
      <c r="C49" s="131"/>
      <c r="D49" s="138" t="s">
        <v>19</v>
      </c>
      <c r="E49" s="112"/>
      <c r="AA49" s="38"/>
      <c r="AB49" s="38"/>
      <c r="AC49" s="38"/>
      <c r="AD49" s="35"/>
      <c r="AE49" s="38"/>
      <c r="AH49" s="131" t="s">
        <v>16</v>
      </c>
      <c r="AI49" s="131"/>
      <c r="AJ49" s="138"/>
      <c r="AK49" s="63">
        <f t="shared" ref="AK49:AY49" si="16">ROUNDDOWN(AK47/AK48,0)</f>
        <v>2677341</v>
      </c>
      <c r="AL49" s="6">
        <f t="shared" si="16"/>
        <v>892447</v>
      </c>
      <c r="AM49" s="6">
        <f t="shared" si="16"/>
        <v>297482</v>
      </c>
      <c r="AN49" s="6">
        <f t="shared" si="16"/>
        <v>99160</v>
      </c>
      <c r="AO49" s="6">
        <f t="shared" si="16"/>
        <v>33053</v>
      </c>
      <c r="AP49" s="6">
        <f t="shared" si="16"/>
        <v>11017</v>
      </c>
      <c r="AQ49" s="6">
        <f t="shared" si="16"/>
        <v>3672</v>
      </c>
      <c r="AR49" s="6">
        <f t="shared" si="16"/>
        <v>1224</v>
      </c>
      <c r="AS49" s="6">
        <f t="shared" si="16"/>
        <v>408</v>
      </c>
      <c r="AT49" s="6">
        <f t="shared" si="16"/>
        <v>136</v>
      </c>
      <c r="AU49" s="6">
        <f t="shared" si="16"/>
        <v>45</v>
      </c>
      <c r="AV49" s="6">
        <f t="shared" si="16"/>
        <v>15</v>
      </c>
      <c r="AW49" s="6">
        <f t="shared" si="16"/>
        <v>5</v>
      </c>
      <c r="AX49" s="6">
        <f t="shared" si="16"/>
        <v>1</v>
      </c>
      <c r="AY49" s="46">
        <f t="shared" si="16"/>
        <v>0</v>
      </c>
      <c r="AZ49" s="39"/>
      <c r="BA49" s="39"/>
      <c r="BB49" s="39"/>
      <c r="BC49" s="39"/>
      <c r="BD49" s="39"/>
      <c r="BE49" s="39"/>
      <c r="BF49" s="39"/>
      <c r="BG49" s="39"/>
      <c r="BH49" s="34"/>
    </row>
    <row r="50" spans="2:61">
      <c r="B50" s="131">
        <f>F2</f>
        <v>8032023</v>
      </c>
      <c r="C50" s="131"/>
      <c r="D50" s="138">
        <v>3</v>
      </c>
      <c r="E50" s="112"/>
      <c r="AA50" s="38"/>
      <c r="AB50" s="38"/>
      <c r="AC50" s="38"/>
      <c r="AD50" s="35"/>
      <c r="AE50" s="38"/>
      <c r="AH50" s="131" t="s">
        <v>17</v>
      </c>
      <c r="AI50" s="131"/>
      <c r="AJ50" s="138"/>
      <c r="AK50" s="63">
        <f t="shared" ref="AK50:AY50" si="17">AK47-(AK48*AK49)</f>
        <v>0</v>
      </c>
      <c r="AL50" s="6">
        <f t="shared" si="17"/>
        <v>0</v>
      </c>
      <c r="AM50" s="6">
        <f t="shared" si="17"/>
        <v>1</v>
      </c>
      <c r="AN50" s="6">
        <f t="shared" si="17"/>
        <v>2</v>
      </c>
      <c r="AO50" s="6">
        <f t="shared" si="17"/>
        <v>1</v>
      </c>
      <c r="AP50" s="6">
        <f t="shared" si="17"/>
        <v>2</v>
      </c>
      <c r="AQ50" s="6">
        <f t="shared" si="17"/>
        <v>1</v>
      </c>
      <c r="AR50" s="6">
        <f t="shared" si="17"/>
        <v>0</v>
      </c>
      <c r="AS50" s="6">
        <f t="shared" si="17"/>
        <v>0</v>
      </c>
      <c r="AT50" s="6">
        <f t="shared" si="17"/>
        <v>0</v>
      </c>
      <c r="AU50" s="6">
        <f t="shared" si="17"/>
        <v>1</v>
      </c>
      <c r="AV50" s="6">
        <f t="shared" si="17"/>
        <v>0</v>
      </c>
      <c r="AW50" s="6">
        <f t="shared" si="17"/>
        <v>0</v>
      </c>
      <c r="AX50" s="6">
        <f t="shared" si="17"/>
        <v>2</v>
      </c>
      <c r="AY50" s="46">
        <f t="shared" si="17"/>
        <v>1</v>
      </c>
      <c r="AZ50" s="39"/>
      <c r="BA50" s="39"/>
      <c r="BB50" s="39"/>
      <c r="BC50" s="39"/>
      <c r="BD50" s="39"/>
      <c r="BE50" s="39"/>
      <c r="BF50" s="39"/>
      <c r="BG50" s="39"/>
      <c r="BH50" s="34"/>
    </row>
    <row r="51" spans="2:61">
      <c r="AA51" s="38"/>
      <c r="AB51" s="38"/>
      <c r="AC51" s="38"/>
      <c r="AD51" s="35"/>
      <c r="AE51" s="38"/>
      <c r="AH51" s="133" t="s">
        <v>18</v>
      </c>
      <c r="AI51" s="133"/>
      <c r="AJ51" s="134"/>
      <c r="AK51" s="110" t="str">
        <f>F4</f>
        <v>120010001212100</v>
      </c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73"/>
      <c r="AZ51" s="35"/>
      <c r="BA51" s="35"/>
      <c r="BB51" s="35"/>
      <c r="BC51" s="35"/>
      <c r="BD51" s="35"/>
      <c r="BE51" s="35"/>
      <c r="BF51" s="35"/>
      <c r="BG51" s="35"/>
      <c r="BH51" s="34"/>
    </row>
    <row r="52" spans="2:61">
      <c r="B52" s="139" t="s">
        <v>20</v>
      </c>
      <c r="C52" s="139"/>
      <c r="AA52" s="38"/>
      <c r="AB52" s="38"/>
      <c r="AC52" s="38"/>
      <c r="AD52" s="35"/>
      <c r="AE52" s="38"/>
      <c r="AH52" s="133"/>
      <c r="AI52" s="133"/>
      <c r="AJ52" s="134"/>
      <c r="AK52" s="79" t="str">
        <f>MID($AK$51,1,1)</f>
        <v>1</v>
      </c>
      <c r="AL52" s="80" t="str">
        <f>MID($AK$51,2,1)</f>
        <v>2</v>
      </c>
      <c r="AM52" s="80" t="str">
        <f>MID($AK$51,3,1)</f>
        <v>0</v>
      </c>
      <c r="AN52" s="80" t="str">
        <f>MID($AK$51,4,1)</f>
        <v>0</v>
      </c>
      <c r="AO52" s="80" t="str">
        <f>MID($AK$51,5,1)</f>
        <v>1</v>
      </c>
      <c r="AP52" s="80" t="str">
        <f>MID($AK$51,6,1)</f>
        <v>0</v>
      </c>
      <c r="AQ52" s="80" t="str">
        <f>MID($AK$51,7,1)</f>
        <v>0</v>
      </c>
      <c r="AR52" s="80" t="str">
        <f>MID($AK$51,8,1)</f>
        <v>0</v>
      </c>
      <c r="AS52" s="80" t="str">
        <f>MID($AK$51,9,1)</f>
        <v>1</v>
      </c>
      <c r="AT52" s="80" t="str">
        <f>MID($AK$51,10,1)</f>
        <v>2</v>
      </c>
      <c r="AU52" s="80" t="str">
        <f>MID($AK$51,11,1)</f>
        <v>1</v>
      </c>
      <c r="AV52" s="80" t="str">
        <f>MID($AK$51,12,1)</f>
        <v>2</v>
      </c>
      <c r="AW52" s="80" t="str">
        <f>MID($AK$51,13,1)</f>
        <v>1</v>
      </c>
      <c r="AX52" s="80" t="str">
        <f>MID($AK$51,14,1)</f>
        <v>0</v>
      </c>
      <c r="AY52" s="81" t="str">
        <f>MID($AK$51,15,1)</f>
        <v>0</v>
      </c>
      <c r="AZ52" s="39" t="str">
        <f>MID($AK$51,16,1)</f>
        <v/>
      </c>
      <c r="BA52" s="39" t="str">
        <f>MID($AK$51,17,1)</f>
        <v/>
      </c>
      <c r="BB52" s="39" t="str">
        <f>MID($AK$51,18,1)</f>
        <v/>
      </c>
      <c r="BC52" s="39" t="str">
        <f>MID($AK$51,19,1)</f>
        <v/>
      </c>
      <c r="BD52" s="39" t="str">
        <f>MID($AK$51,20,1)</f>
        <v/>
      </c>
      <c r="BE52" s="39" t="str">
        <f>MID($AK$51,21,1)</f>
        <v/>
      </c>
      <c r="BF52" s="39" t="str">
        <f>MID($AK$51,22,1)</f>
        <v/>
      </c>
      <c r="BG52" s="39" t="str">
        <f>MID($AK$51,23,1)</f>
        <v/>
      </c>
      <c r="BH52" s="34"/>
    </row>
    <row r="53" spans="2:61">
      <c r="B53" s="139"/>
      <c r="C53" s="139"/>
      <c r="D53">
        <f>B50</f>
        <v>8032023</v>
      </c>
      <c r="L53" s="4"/>
      <c r="AA53" s="38"/>
      <c r="AB53" s="38"/>
      <c r="AC53" s="38"/>
      <c r="AD53" s="35"/>
      <c r="AE53" s="38"/>
    </row>
    <row r="54" spans="2:61">
      <c r="B54" s="138">
        <v>0</v>
      </c>
      <c r="C54" s="112"/>
      <c r="D54">
        <f>MOD(D53,D50)</f>
        <v>0</v>
      </c>
      <c r="E54">
        <f>_xlfn.FLOOR.MATH(D53/$D$16,,)</f>
        <v>2677341</v>
      </c>
      <c r="AA54" s="38"/>
      <c r="AB54" s="38"/>
      <c r="AC54" s="38"/>
      <c r="AD54" s="35"/>
      <c r="AE54" s="38"/>
    </row>
    <row r="55" spans="2:61">
      <c r="B55" s="138">
        <v>1</v>
      </c>
      <c r="C55" s="112"/>
      <c r="E55">
        <f>MOD(E54,$D$16)</f>
        <v>0</v>
      </c>
      <c r="F55">
        <f>_xlfn.FLOOR.MATH(E54/$D$16,,)</f>
        <v>892447</v>
      </c>
      <c r="AA55" s="38"/>
      <c r="AB55" s="38"/>
      <c r="AC55" s="38"/>
      <c r="AD55" s="35"/>
      <c r="AE55" s="38"/>
      <c r="BH55" s="18"/>
    </row>
    <row r="56" spans="2:61">
      <c r="B56" s="138">
        <v>2</v>
      </c>
      <c r="C56" s="112"/>
      <c r="F56">
        <f>MOD(F55,$D$16)</f>
        <v>1</v>
      </c>
      <c r="G56">
        <f>_xlfn.FLOOR.MATH(F55/$D$16,,)</f>
        <v>297482</v>
      </c>
      <c r="AA56" s="38"/>
      <c r="AB56" s="38"/>
      <c r="AC56" s="38"/>
      <c r="AD56" s="35"/>
      <c r="AE56" s="38"/>
      <c r="AK56" s="179" t="s">
        <v>21</v>
      </c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1"/>
      <c r="AZ56" s="70"/>
      <c r="BA56" s="70"/>
      <c r="BB56" s="70"/>
      <c r="BC56" s="70"/>
      <c r="BD56" s="70"/>
      <c r="BE56" s="70"/>
      <c r="BF56" s="70"/>
      <c r="BG56" s="70"/>
      <c r="BH56" s="34"/>
      <c r="BI56" s="18"/>
    </row>
    <row r="57" spans="2:61">
      <c r="B57" s="138">
        <v>3</v>
      </c>
      <c r="C57" s="112"/>
      <c r="F57" s="3"/>
      <c r="G57">
        <f>MOD(G56,$D$16)</f>
        <v>2</v>
      </c>
      <c r="H57">
        <f>_xlfn.FLOOR.MATH(G56/$D$16,,)</f>
        <v>99160</v>
      </c>
      <c r="AA57" s="38"/>
      <c r="AB57" s="38"/>
      <c r="AC57" s="38"/>
      <c r="AD57" s="35"/>
      <c r="AE57" s="38"/>
      <c r="AH57" s="107" t="s">
        <v>22</v>
      </c>
      <c r="AI57" s="108"/>
      <c r="AJ57" s="109"/>
      <c r="AK57" s="26">
        <v>14</v>
      </c>
      <c r="AL57" s="1">
        <v>13</v>
      </c>
      <c r="AM57" s="26">
        <v>12</v>
      </c>
      <c r="AN57" s="1">
        <v>11</v>
      </c>
      <c r="AO57" s="26">
        <v>10</v>
      </c>
      <c r="AP57" s="1">
        <v>9</v>
      </c>
      <c r="AQ57" s="26">
        <v>8</v>
      </c>
      <c r="AR57" s="1">
        <v>7</v>
      </c>
      <c r="AS57" s="26">
        <v>6</v>
      </c>
      <c r="AT57" s="1">
        <v>5</v>
      </c>
      <c r="AU57" s="26">
        <v>4</v>
      </c>
      <c r="AV57" s="1">
        <v>3</v>
      </c>
      <c r="AW57" s="26">
        <v>2</v>
      </c>
      <c r="AX57" s="1">
        <v>1</v>
      </c>
      <c r="AY57" s="26">
        <v>0</v>
      </c>
      <c r="AZ57" s="34"/>
      <c r="BA57" s="34"/>
      <c r="BB57" s="34"/>
      <c r="BC57" s="34"/>
      <c r="BD57" s="34"/>
      <c r="BE57" s="34"/>
      <c r="BF57" s="34"/>
      <c r="BG57" s="34"/>
      <c r="BH57" s="34"/>
    </row>
    <row r="58" spans="2:61">
      <c r="B58" s="138">
        <v>4</v>
      </c>
      <c r="C58" s="112"/>
      <c r="F58" s="3"/>
      <c r="G58" s="3"/>
      <c r="H58">
        <f>MOD(H57,$D$16)</f>
        <v>1</v>
      </c>
      <c r="I58">
        <f>_xlfn.FLOOR.MATH(H57/$D$16,,)</f>
        <v>33053</v>
      </c>
      <c r="AA58" s="38"/>
      <c r="AB58" s="38"/>
      <c r="AC58" s="38"/>
      <c r="AD58" s="35"/>
      <c r="AE58" s="38"/>
      <c r="AH58" s="110" t="s">
        <v>23</v>
      </c>
      <c r="AI58" s="111"/>
      <c r="AJ58" s="111"/>
      <c r="AK58" s="82">
        <f t="shared" ref="AK58:AY58" si="18">$AK$7</f>
        <v>3</v>
      </c>
      <c r="AL58" s="9">
        <f t="shared" si="18"/>
        <v>3</v>
      </c>
      <c r="AM58" s="9">
        <f t="shared" si="18"/>
        <v>3</v>
      </c>
      <c r="AN58" s="9">
        <f t="shared" si="18"/>
        <v>3</v>
      </c>
      <c r="AO58" s="9">
        <f t="shared" si="18"/>
        <v>3</v>
      </c>
      <c r="AP58" s="9">
        <f t="shared" si="18"/>
        <v>3</v>
      </c>
      <c r="AQ58" s="9">
        <f t="shared" si="18"/>
        <v>3</v>
      </c>
      <c r="AR58" s="9">
        <f t="shared" si="18"/>
        <v>3</v>
      </c>
      <c r="AS58" s="9">
        <f t="shared" si="18"/>
        <v>3</v>
      </c>
      <c r="AT58" s="9">
        <f t="shared" si="18"/>
        <v>3</v>
      </c>
      <c r="AU58" s="9">
        <f t="shared" si="18"/>
        <v>3</v>
      </c>
      <c r="AV58" s="9">
        <f t="shared" si="18"/>
        <v>3</v>
      </c>
      <c r="AW58" s="9">
        <f t="shared" si="18"/>
        <v>3</v>
      </c>
      <c r="AX58" s="9">
        <f t="shared" si="18"/>
        <v>3</v>
      </c>
      <c r="AY58" s="24">
        <f t="shared" si="18"/>
        <v>3</v>
      </c>
      <c r="AZ58" s="39"/>
      <c r="BA58" s="39"/>
      <c r="BB58" s="39"/>
      <c r="BC58" s="39"/>
      <c r="BD58" s="39"/>
      <c r="BE58" s="39"/>
      <c r="BF58" s="39"/>
      <c r="BG58" s="39"/>
      <c r="BH58" s="36"/>
    </row>
    <row r="59" spans="2:61">
      <c r="B59" s="138">
        <v>5</v>
      </c>
      <c r="C59" s="112"/>
      <c r="F59" s="3"/>
      <c r="G59" s="3"/>
      <c r="H59" s="3"/>
      <c r="I59">
        <f>MOD(I58,$D$16)</f>
        <v>2</v>
      </c>
      <c r="J59">
        <f>_xlfn.FLOOR.MATH(I58/$D$16,,)</f>
        <v>11017</v>
      </c>
      <c r="AA59" s="38"/>
      <c r="AB59" s="38"/>
      <c r="AC59" s="38"/>
      <c r="AD59" s="35"/>
      <c r="AE59" s="38"/>
      <c r="AH59" s="110" t="s">
        <v>24</v>
      </c>
      <c r="AI59" s="111"/>
      <c r="AJ59" s="111"/>
      <c r="AK59" s="76" t="str">
        <f t="shared" ref="AK59:AY59" si="19">AK52</f>
        <v>1</v>
      </c>
      <c r="AL59" s="5" t="str">
        <f t="shared" si="19"/>
        <v>2</v>
      </c>
      <c r="AM59" s="5" t="str">
        <f t="shared" si="19"/>
        <v>0</v>
      </c>
      <c r="AN59" s="5" t="str">
        <f t="shared" si="19"/>
        <v>0</v>
      </c>
      <c r="AO59" s="5" t="str">
        <f t="shared" si="19"/>
        <v>1</v>
      </c>
      <c r="AP59" s="5" t="str">
        <f t="shared" si="19"/>
        <v>0</v>
      </c>
      <c r="AQ59" s="5" t="str">
        <f t="shared" si="19"/>
        <v>0</v>
      </c>
      <c r="AR59" s="5" t="str">
        <f t="shared" si="19"/>
        <v>0</v>
      </c>
      <c r="AS59" s="5" t="str">
        <f t="shared" si="19"/>
        <v>1</v>
      </c>
      <c r="AT59" s="5" t="str">
        <f t="shared" si="19"/>
        <v>2</v>
      </c>
      <c r="AU59" s="5" t="str">
        <f t="shared" si="19"/>
        <v>1</v>
      </c>
      <c r="AV59" s="5" t="str">
        <f t="shared" si="19"/>
        <v>2</v>
      </c>
      <c r="AW59" s="5" t="str">
        <f t="shared" si="19"/>
        <v>1</v>
      </c>
      <c r="AX59" s="5" t="str">
        <f t="shared" si="19"/>
        <v>0</v>
      </c>
      <c r="AY59" s="21" t="str">
        <f t="shared" si="19"/>
        <v>0</v>
      </c>
      <c r="AZ59" s="44"/>
      <c r="BA59" s="44"/>
      <c r="BB59" s="44"/>
      <c r="BC59" s="44"/>
      <c r="BD59" s="44"/>
      <c r="BE59" s="44"/>
      <c r="BF59" s="44"/>
      <c r="BG59" s="44"/>
      <c r="BH59" s="34"/>
      <c r="BI59" s="3"/>
    </row>
    <row r="60" spans="2:61">
      <c r="B60" s="138">
        <v>6</v>
      </c>
      <c r="C60" s="112"/>
      <c r="G60" s="3"/>
      <c r="H60" s="3"/>
      <c r="I60" s="3"/>
      <c r="J60">
        <f>MOD(J59,$D$16)</f>
        <v>1</v>
      </c>
      <c r="K60">
        <f>_xlfn.FLOOR.MATH(J59/$D$16,,)</f>
        <v>3672</v>
      </c>
      <c r="AA60" s="38"/>
      <c r="AB60" s="38"/>
      <c r="AC60" s="38"/>
      <c r="AD60" s="35"/>
      <c r="AE60" s="38"/>
      <c r="AH60" s="113" t="s">
        <v>25</v>
      </c>
      <c r="AI60" s="114"/>
      <c r="AJ60" s="114"/>
      <c r="AK60" s="64">
        <f t="shared" ref="AK60:AY60" si="20">AK59*POWER(AK58,AK57)</f>
        <v>4782969</v>
      </c>
      <c r="AL60" s="7">
        <f t="shared" si="20"/>
        <v>3188646</v>
      </c>
      <c r="AM60" s="7">
        <f t="shared" si="20"/>
        <v>0</v>
      </c>
      <c r="AN60" s="7">
        <f t="shared" si="20"/>
        <v>0</v>
      </c>
      <c r="AO60" s="7">
        <f t="shared" si="20"/>
        <v>59049</v>
      </c>
      <c r="AP60" s="7">
        <f t="shared" si="20"/>
        <v>0</v>
      </c>
      <c r="AQ60" s="7">
        <f t="shared" si="20"/>
        <v>0</v>
      </c>
      <c r="AR60" s="7">
        <f t="shared" si="20"/>
        <v>0</v>
      </c>
      <c r="AS60" s="7">
        <f t="shared" si="20"/>
        <v>729</v>
      </c>
      <c r="AT60" s="7">
        <f t="shared" si="20"/>
        <v>486</v>
      </c>
      <c r="AU60" s="7">
        <f t="shared" si="20"/>
        <v>81</v>
      </c>
      <c r="AV60" s="7">
        <f t="shared" si="20"/>
        <v>54</v>
      </c>
      <c r="AW60" s="7">
        <f t="shared" si="20"/>
        <v>9</v>
      </c>
      <c r="AX60" s="7">
        <f t="shared" si="20"/>
        <v>0</v>
      </c>
      <c r="AY60" s="22">
        <f t="shared" si="20"/>
        <v>0</v>
      </c>
      <c r="AZ60" s="39"/>
      <c r="BA60" s="39"/>
      <c r="BB60" s="39"/>
      <c r="BC60" s="39"/>
      <c r="BD60" s="39"/>
      <c r="BE60" s="39"/>
      <c r="BF60" s="39"/>
      <c r="BG60" s="39"/>
      <c r="BH60" s="39"/>
    </row>
    <row r="61" spans="2:61">
      <c r="B61" s="138">
        <v>7</v>
      </c>
      <c r="C61" s="112"/>
      <c r="H61" s="3"/>
      <c r="I61" s="3"/>
      <c r="J61" s="3"/>
      <c r="K61">
        <f>MOD(K60,$D$16)</f>
        <v>0</v>
      </c>
      <c r="L61">
        <f>_xlfn.FLOOR.MATH(K60/$D$16,,)</f>
        <v>1224</v>
      </c>
      <c r="AA61" s="38"/>
      <c r="AB61" s="38"/>
      <c r="AC61" s="38"/>
      <c r="AD61" s="35"/>
      <c r="AE61" s="38"/>
      <c r="AH61" s="105" t="s">
        <v>26</v>
      </c>
      <c r="AI61" s="106"/>
      <c r="AJ61" s="106"/>
      <c r="AK61" s="135">
        <f>SUM(AK60:BG60)</f>
        <v>8032023</v>
      </c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Y61" s="137"/>
      <c r="AZ61" s="35"/>
      <c r="BA61" s="35"/>
      <c r="BB61" s="35"/>
      <c r="BC61" s="35"/>
      <c r="BD61" s="35"/>
      <c r="BE61" s="35"/>
      <c r="BF61" s="35"/>
      <c r="BG61" s="35"/>
      <c r="BH61" s="34"/>
      <c r="BI61" s="12"/>
    </row>
    <row r="62" spans="2:61">
      <c r="B62" s="138">
        <v>8</v>
      </c>
      <c r="C62" s="112"/>
      <c r="I62" s="3"/>
      <c r="J62" s="3"/>
      <c r="K62" s="3"/>
      <c r="L62">
        <f>MOD(L61,$D$16)</f>
        <v>0</v>
      </c>
      <c r="M62">
        <f>_xlfn.FLOOR.MATH(L61/$D$16,,)</f>
        <v>408</v>
      </c>
      <c r="AA62" s="38"/>
      <c r="AB62" s="38"/>
      <c r="AC62" s="38"/>
      <c r="AD62" s="35"/>
      <c r="AE62" s="38"/>
      <c r="AH62" s="3"/>
      <c r="AI62" s="3"/>
      <c r="AJ62" s="3"/>
    </row>
    <row r="63" spans="2:61">
      <c r="B63" s="138">
        <v>9</v>
      </c>
      <c r="C63" s="112"/>
      <c r="J63" s="3"/>
      <c r="K63" s="3"/>
      <c r="L63" s="3"/>
      <c r="M63">
        <f>MOD(M62,$D$16)</f>
        <v>0</v>
      </c>
      <c r="N63">
        <f>_xlfn.FLOOR.MATH(M62/$D$16,,)</f>
        <v>136</v>
      </c>
      <c r="AA63" s="38"/>
      <c r="AB63" s="38"/>
      <c r="AC63" s="38"/>
      <c r="AD63" s="35"/>
      <c r="AE63" s="38"/>
      <c r="AH63" s="3"/>
      <c r="AI63" s="3"/>
      <c r="AJ63" s="3"/>
      <c r="AK63" s="3"/>
    </row>
    <row r="64" spans="2:61">
      <c r="B64" s="138">
        <v>10</v>
      </c>
      <c r="C64" s="112"/>
      <c r="K64" s="3"/>
      <c r="L64" s="3"/>
      <c r="M64" s="3"/>
      <c r="N64">
        <f>MOD(N63,$D$16)</f>
        <v>1</v>
      </c>
      <c r="O64">
        <f>_xlfn.FLOOR.MATH(N63/$D$16,,)</f>
        <v>45</v>
      </c>
      <c r="AA64" s="38"/>
      <c r="AB64" s="38"/>
      <c r="AC64" s="38"/>
      <c r="AD64" s="35"/>
      <c r="AE64" s="38"/>
      <c r="AI64" s="3"/>
      <c r="AJ64" s="3"/>
      <c r="AK64" s="3"/>
      <c r="AL64" s="3"/>
    </row>
    <row r="65" spans="2:61">
      <c r="B65" s="138">
        <v>11</v>
      </c>
      <c r="C65" s="112"/>
      <c r="M65" s="3"/>
      <c r="N65" s="3"/>
      <c r="O65">
        <f>MOD(O64,$D$16)</f>
        <v>0</v>
      </c>
      <c r="P65">
        <f>_xlfn.FLOOR.MATH(O64/$D$16,,)</f>
        <v>15</v>
      </c>
      <c r="AA65" s="38"/>
      <c r="AB65" s="38"/>
      <c r="AC65" s="38"/>
      <c r="AD65" s="35"/>
      <c r="AE65" s="38"/>
      <c r="AH65" s="12"/>
      <c r="AI65" s="12"/>
      <c r="AJ65" s="12"/>
      <c r="AK65" s="119" t="s">
        <v>27</v>
      </c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1"/>
      <c r="AZ65" s="70"/>
      <c r="BA65" s="70"/>
      <c r="BB65" s="70"/>
      <c r="BC65" s="70"/>
      <c r="BD65" s="70"/>
      <c r="BE65" s="70"/>
      <c r="BF65" s="70"/>
      <c r="BG65" s="70"/>
      <c r="BH65" s="18"/>
      <c r="BI65" s="18"/>
    </row>
    <row r="66" spans="2:61">
      <c r="B66" s="138">
        <v>12</v>
      </c>
      <c r="C66" s="112"/>
      <c r="M66" s="3"/>
      <c r="N66" s="3"/>
      <c r="O66" s="3"/>
      <c r="P66">
        <f>MOD(P65,$D$16)</f>
        <v>0</v>
      </c>
      <c r="Q66">
        <f>_xlfn.FLOOR.MATH(P65/$D$16,,)</f>
        <v>5</v>
      </c>
      <c r="AA66" s="38"/>
      <c r="AB66" s="38"/>
      <c r="AC66" s="38"/>
      <c r="AD66" s="35"/>
      <c r="AE66" s="38"/>
      <c r="AH66" s="116" t="s">
        <v>28</v>
      </c>
      <c r="AI66" s="117"/>
      <c r="AJ66" s="117"/>
      <c r="AK66" s="45">
        <v>14</v>
      </c>
      <c r="AL66" s="39">
        <v>13</v>
      </c>
      <c r="AM66" s="45">
        <v>12</v>
      </c>
      <c r="AN66" s="39">
        <v>11</v>
      </c>
      <c r="AO66" s="45">
        <v>10</v>
      </c>
      <c r="AP66" s="39">
        <v>9</v>
      </c>
      <c r="AQ66" s="45">
        <v>8</v>
      </c>
      <c r="AR66" s="39">
        <v>7</v>
      </c>
      <c r="AS66" s="45">
        <v>6</v>
      </c>
      <c r="AT66" s="39">
        <v>5</v>
      </c>
      <c r="AU66" s="45">
        <v>4</v>
      </c>
      <c r="AV66" s="39">
        <v>3</v>
      </c>
      <c r="AW66" s="45">
        <v>2</v>
      </c>
      <c r="AX66" s="39">
        <v>1</v>
      </c>
      <c r="AY66" s="45">
        <v>0</v>
      </c>
      <c r="AZ66" s="39"/>
      <c r="BA66" s="39"/>
      <c r="BB66" s="39"/>
      <c r="BC66" s="39"/>
      <c r="BD66" s="39"/>
      <c r="BE66" s="39"/>
      <c r="BF66" s="39"/>
      <c r="BG66" s="39"/>
      <c r="BH66" s="34"/>
    </row>
    <row r="67" spans="2:61">
      <c r="B67" s="138">
        <v>13</v>
      </c>
      <c r="C67" s="112"/>
      <c r="N67" s="3"/>
      <c r="O67" s="3"/>
      <c r="P67" s="3"/>
      <c r="Q67">
        <f>MOD(Q66,$D$16)</f>
        <v>2</v>
      </c>
      <c r="R67">
        <f>_xlfn.FLOOR.MATH(Q66/$D$16,,)</f>
        <v>1</v>
      </c>
      <c r="AA67" s="38"/>
      <c r="AB67" s="38"/>
      <c r="AC67" s="38"/>
      <c r="AD67" s="35"/>
      <c r="AE67" s="38"/>
      <c r="AH67" s="110" t="s">
        <v>23</v>
      </c>
      <c r="AI67" s="111"/>
      <c r="AJ67" s="111"/>
      <c r="AK67" s="63">
        <f>$AK$7</f>
        <v>3</v>
      </c>
      <c r="AL67" s="6">
        <f t="shared" ref="AL67:AY67" si="21">$AK$7</f>
        <v>3</v>
      </c>
      <c r="AM67" s="6">
        <f t="shared" si="21"/>
        <v>3</v>
      </c>
      <c r="AN67" s="6">
        <f t="shared" si="21"/>
        <v>3</v>
      </c>
      <c r="AO67" s="6">
        <f t="shared" si="21"/>
        <v>3</v>
      </c>
      <c r="AP67" s="6">
        <f t="shared" si="21"/>
        <v>3</v>
      </c>
      <c r="AQ67" s="6">
        <f t="shared" si="21"/>
        <v>3</v>
      </c>
      <c r="AR67" s="6">
        <f t="shared" si="21"/>
        <v>3</v>
      </c>
      <c r="AS67" s="6">
        <f t="shared" si="21"/>
        <v>3</v>
      </c>
      <c r="AT67" s="6">
        <f t="shared" si="21"/>
        <v>3</v>
      </c>
      <c r="AU67" s="6">
        <f t="shared" si="21"/>
        <v>3</v>
      </c>
      <c r="AV67" s="6">
        <f t="shared" si="21"/>
        <v>3</v>
      </c>
      <c r="AW67" s="6">
        <f t="shared" si="21"/>
        <v>3</v>
      </c>
      <c r="AX67" s="6">
        <f t="shared" si="21"/>
        <v>3</v>
      </c>
      <c r="AY67" s="46">
        <f t="shared" si="21"/>
        <v>3</v>
      </c>
      <c r="AZ67" s="39"/>
      <c r="BA67" s="39"/>
      <c r="BB67" s="39"/>
      <c r="BC67" s="39"/>
      <c r="BD67" s="39"/>
      <c r="BE67" s="39"/>
      <c r="BF67" s="39"/>
      <c r="BG67" s="39"/>
      <c r="BH67" s="34"/>
    </row>
    <row r="68" spans="2:61">
      <c r="B68" s="175">
        <v>14</v>
      </c>
      <c r="C68" s="176"/>
      <c r="O68" s="3"/>
      <c r="P68" s="3"/>
      <c r="Q68" s="3"/>
      <c r="R68">
        <f>MOD(R67,$D$16)</f>
        <v>1</v>
      </c>
      <c r="S68" s="34"/>
      <c r="T68" s="34"/>
      <c r="U68" s="34"/>
      <c r="V68" s="34"/>
      <c r="W68" s="34"/>
      <c r="X68" s="34"/>
      <c r="Y68" s="34"/>
      <c r="Z68" s="34"/>
      <c r="AA68" s="38"/>
      <c r="AB68" s="38"/>
      <c r="AC68" s="38"/>
      <c r="AD68" s="35"/>
      <c r="AE68" s="35"/>
      <c r="AH68" s="110" t="s">
        <v>24</v>
      </c>
      <c r="AI68" s="111"/>
      <c r="AJ68" s="111"/>
      <c r="AK68" s="76" t="str">
        <f>AK52</f>
        <v>1</v>
      </c>
      <c r="AL68" s="5" t="str">
        <f t="shared" ref="AL68:AY68" si="22">AL52</f>
        <v>2</v>
      </c>
      <c r="AM68" s="5" t="str">
        <f t="shared" si="22"/>
        <v>0</v>
      </c>
      <c r="AN68" s="5" t="str">
        <f t="shared" si="22"/>
        <v>0</v>
      </c>
      <c r="AO68" s="5" t="str">
        <f t="shared" si="22"/>
        <v>1</v>
      </c>
      <c r="AP68" s="5" t="str">
        <f t="shared" si="22"/>
        <v>0</v>
      </c>
      <c r="AQ68" s="5" t="str">
        <f t="shared" si="22"/>
        <v>0</v>
      </c>
      <c r="AR68" s="5" t="str">
        <f t="shared" si="22"/>
        <v>0</v>
      </c>
      <c r="AS68" s="5" t="str">
        <f t="shared" si="22"/>
        <v>1</v>
      </c>
      <c r="AT68" s="5" t="str">
        <f t="shared" si="22"/>
        <v>2</v>
      </c>
      <c r="AU68" s="5" t="str">
        <f t="shared" si="22"/>
        <v>1</v>
      </c>
      <c r="AV68" s="5" t="str">
        <f t="shared" si="22"/>
        <v>2</v>
      </c>
      <c r="AW68" s="5" t="str">
        <f t="shared" si="22"/>
        <v>1</v>
      </c>
      <c r="AX68" s="5" t="str">
        <f t="shared" si="22"/>
        <v>0</v>
      </c>
      <c r="AY68" s="21" t="str">
        <f t="shared" si="22"/>
        <v>0</v>
      </c>
      <c r="AZ68" s="44"/>
      <c r="BA68" s="44"/>
      <c r="BB68" s="44"/>
      <c r="BC68" s="44"/>
      <c r="BD68" s="44"/>
      <c r="BE68" s="44"/>
      <c r="BF68" s="44"/>
      <c r="BG68" s="44"/>
      <c r="BH68" s="36"/>
      <c r="BI68" s="3"/>
    </row>
    <row r="69" spans="2:61">
      <c r="B69" s="177" t="s">
        <v>26</v>
      </c>
      <c r="C69" s="178"/>
      <c r="D69" s="77">
        <f>D54</f>
        <v>0</v>
      </c>
      <c r="E69" s="77">
        <f>E55</f>
        <v>0</v>
      </c>
      <c r="F69" s="77">
        <f>F56</f>
        <v>1</v>
      </c>
      <c r="G69" s="77">
        <f>G57</f>
        <v>2</v>
      </c>
      <c r="H69" s="77">
        <f>H58</f>
        <v>1</v>
      </c>
      <c r="I69" s="77">
        <f>I59</f>
        <v>2</v>
      </c>
      <c r="J69" s="77">
        <f>J60</f>
        <v>1</v>
      </c>
      <c r="K69" s="77">
        <f>K61</f>
        <v>0</v>
      </c>
      <c r="L69" s="77">
        <f>L62</f>
        <v>0</v>
      </c>
      <c r="M69" s="77">
        <f>M63</f>
        <v>0</v>
      </c>
      <c r="N69" s="77">
        <f>N64</f>
        <v>1</v>
      </c>
      <c r="O69" s="77">
        <f>O65</f>
        <v>0</v>
      </c>
      <c r="P69" s="77">
        <f>P66</f>
        <v>0</v>
      </c>
      <c r="Q69" s="77">
        <f>Q67</f>
        <v>2</v>
      </c>
      <c r="R69" s="77">
        <f>R68</f>
        <v>1</v>
      </c>
      <c r="S69" s="34"/>
      <c r="T69" s="34"/>
      <c r="U69" s="34"/>
      <c r="V69" s="34"/>
      <c r="W69" s="34"/>
      <c r="X69" s="34"/>
      <c r="Y69" s="34"/>
      <c r="Z69" s="34"/>
      <c r="AA69" s="38"/>
      <c r="AB69" s="38"/>
      <c r="AC69" s="38"/>
      <c r="AD69" s="35"/>
      <c r="AE69" s="35"/>
      <c r="AH69" s="113" t="s">
        <v>29</v>
      </c>
      <c r="AI69" s="114"/>
      <c r="AJ69" s="114"/>
      <c r="AK69" s="64">
        <f>AK67*AK68+AL68</f>
        <v>5</v>
      </c>
      <c r="AL69" s="7">
        <f>AL67*AK69+AM68</f>
        <v>15</v>
      </c>
      <c r="AM69" s="7">
        <f t="shared" ref="AM69:AX69" si="23">AM67*AL69+AN68</f>
        <v>45</v>
      </c>
      <c r="AN69" s="7">
        <f t="shared" si="23"/>
        <v>136</v>
      </c>
      <c r="AO69" s="7">
        <f t="shared" si="23"/>
        <v>408</v>
      </c>
      <c r="AP69" s="7">
        <f t="shared" si="23"/>
        <v>1224</v>
      </c>
      <c r="AQ69" s="7">
        <f t="shared" si="23"/>
        <v>3672</v>
      </c>
      <c r="AR69" s="7">
        <f t="shared" si="23"/>
        <v>11017</v>
      </c>
      <c r="AS69" s="7">
        <f t="shared" si="23"/>
        <v>33053</v>
      </c>
      <c r="AT69" s="7">
        <f t="shared" si="23"/>
        <v>99160</v>
      </c>
      <c r="AU69" s="7">
        <f t="shared" si="23"/>
        <v>297482</v>
      </c>
      <c r="AV69" s="7">
        <f t="shared" si="23"/>
        <v>892447</v>
      </c>
      <c r="AW69" s="7">
        <f t="shared" si="23"/>
        <v>2677341</v>
      </c>
      <c r="AX69" s="7">
        <f t="shared" si="23"/>
        <v>8032023</v>
      </c>
      <c r="AY69" s="22"/>
      <c r="AZ69" s="39"/>
      <c r="BA69" s="39"/>
      <c r="BB69" s="39"/>
      <c r="BC69" s="39"/>
      <c r="BD69" s="39"/>
      <c r="BE69" s="39"/>
      <c r="BF69" s="39"/>
      <c r="BG69" s="39"/>
      <c r="BH69" s="36"/>
    </row>
    <row r="70" spans="2:61">
      <c r="B70" s="174"/>
      <c r="C70" s="17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6"/>
      <c r="R70" s="36"/>
      <c r="S70" s="36"/>
      <c r="T70" s="34"/>
      <c r="U70" s="34"/>
      <c r="V70" s="34"/>
      <c r="W70" s="34"/>
      <c r="X70" s="34"/>
      <c r="Y70" s="34"/>
      <c r="Z70" s="34"/>
      <c r="AA70" s="35"/>
      <c r="AB70" s="35"/>
      <c r="AC70" s="35"/>
      <c r="AD70" s="35"/>
      <c r="AE70" s="35"/>
      <c r="AH70" s="105" t="s">
        <v>26</v>
      </c>
      <c r="AI70" s="106"/>
      <c r="AJ70" s="106"/>
      <c r="AK70" s="105">
        <f>AX69</f>
        <v>8032023</v>
      </c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59"/>
      <c r="AZ70" s="38"/>
      <c r="BA70" s="38"/>
      <c r="BB70" s="38"/>
      <c r="BC70" s="38"/>
      <c r="BD70" s="38"/>
      <c r="BE70" s="38"/>
      <c r="BF70" s="38"/>
      <c r="BG70" s="38"/>
      <c r="BH70" s="44"/>
      <c r="BI70" s="31"/>
    </row>
    <row r="71" spans="2:61">
      <c r="B71" s="174"/>
      <c r="C71" s="17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6"/>
      <c r="S71" s="36"/>
      <c r="T71" s="36"/>
      <c r="U71" s="34"/>
      <c r="V71" s="34"/>
      <c r="W71" s="34"/>
      <c r="X71" s="34"/>
      <c r="Y71" s="34"/>
      <c r="Z71" s="34"/>
      <c r="AA71" s="35"/>
      <c r="AB71" s="35"/>
      <c r="AC71" s="35"/>
      <c r="AD71" s="35"/>
      <c r="AE71" s="35"/>
    </row>
    <row r="72" spans="2:61">
      <c r="B72" s="174"/>
      <c r="C72" s="17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6"/>
      <c r="T72" s="36"/>
      <c r="U72" s="36"/>
      <c r="V72" s="34"/>
      <c r="W72" s="34"/>
      <c r="X72" s="34"/>
      <c r="Y72" s="34"/>
      <c r="Z72" s="34"/>
      <c r="AA72" s="35"/>
      <c r="AB72" s="35"/>
      <c r="AC72" s="35"/>
      <c r="AD72" s="35"/>
      <c r="AE72" s="35"/>
    </row>
    <row r="73" spans="2:61">
      <c r="B73" s="174"/>
      <c r="C73" s="17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6"/>
      <c r="U73" s="36"/>
      <c r="V73" s="36"/>
      <c r="W73" s="34"/>
      <c r="X73" s="34"/>
      <c r="Y73" s="34"/>
      <c r="Z73" s="34"/>
      <c r="AA73" s="35"/>
      <c r="AB73" s="35"/>
      <c r="AC73" s="35"/>
      <c r="AD73" s="35"/>
      <c r="AE73" s="35"/>
    </row>
    <row r="74" spans="2:61">
      <c r="B74" s="174"/>
      <c r="C74" s="17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6"/>
      <c r="V74" s="36"/>
      <c r="W74" s="36"/>
      <c r="X74" s="34"/>
      <c r="Y74" s="34"/>
      <c r="Z74" s="34"/>
      <c r="AA74" s="35"/>
      <c r="AB74" s="35"/>
      <c r="AC74" s="35"/>
      <c r="AD74" s="35"/>
      <c r="AE74" s="35"/>
    </row>
    <row r="75" spans="2:61">
      <c r="B75" s="174"/>
      <c r="C75" s="17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6"/>
      <c r="W75" s="36"/>
      <c r="X75" s="34"/>
      <c r="Y75" s="34"/>
      <c r="Z75" s="34"/>
      <c r="AA75" s="35"/>
      <c r="AB75" s="35"/>
      <c r="AC75" s="35"/>
      <c r="AD75" s="35"/>
      <c r="AE75" s="35"/>
    </row>
    <row r="76" spans="2:61">
      <c r="B76" s="174"/>
      <c r="C76" s="17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5"/>
      <c r="AB76" s="35"/>
      <c r="AC76" s="35"/>
      <c r="AD76" s="35"/>
      <c r="AE76" s="35"/>
    </row>
    <row r="77" spans="2:61">
      <c r="B77" s="174"/>
      <c r="C77" s="174"/>
      <c r="X77" s="3"/>
      <c r="Y77" s="3"/>
      <c r="Z77" s="3"/>
      <c r="AA77" s="38"/>
      <c r="AB77" s="35"/>
      <c r="AC77" s="35"/>
      <c r="AD77" s="35"/>
      <c r="AE77" s="35"/>
    </row>
    <row r="78" spans="2:61">
      <c r="B78" s="140"/>
      <c r="C78" s="140"/>
      <c r="Y78" s="3"/>
      <c r="Z78" s="3"/>
      <c r="AA78" s="38"/>
      <c r="AB78" s="38"/>
      <c r="AC78" s="35"/>
      <c r="AD78" s="35"/>
      <c r="AE78" s="35"/>
    </row>
    <row r="79" spans="2:61">
      <c r="B79" s="140"/>
      <c r="C79" s="140"/>
      <c r="Z79" s="3"/>
      <c r="AA79" s="38"/>
      <c r="AB79" s="35"/>
      <c r="AC79" s="35"/>
      <c r="AD79" s="35"/>
      <c r="AE79" s="35"/>
    </row>
    <row r="80" spans="2:61">
      <c r="B80" s="140"/>
      <c r="C80" s="14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8"/>
      <c r="AB80" s="38"/>
      <c r="AC80" s="35"/>
      <c r="AD80" s="35"/>
      <c r="AE80" s="35"/>
    </row>
    <row r="81" spans="2:61">
      <c r="AA81" s="35"/>
      <c r="AB81" s="35"/>
      <c r="AC81" s="35"/>
      <c r="AD81" s="35"/>
      <c r="AE81" s="35"/>
    </row>
    <row r="82" spans="2:61">
      <c r="AA82" s="35"/>
      <c r="AB82" s="35"/>
      <c r="AC82" s="35"/>
      <c r="AD82" s="35"/>
      <c r="AE82" s="35"/>
    </row>
    <row r="83" spans="2:61">
      <c r="AA83" s="35"/>
      <c r="AB83" s="35"/>
      <c r="AC83" s="35"/>
      <c r="AD83" s="35"/>
      <c r="AE83" s="35"/>
    </row>
    <row r="84" spans="2:61">
      <c r="AA84" s="35"/>
      <c r="AB84" s="35"/>
      <c r="AC84" s="35"/>
      <c r="AD84" s="35"/>
      <c r="AE84" s="35"/>
    </row>
    <row r="85" spans="2:61">
      <c r="AA85" s="35"/>
      <c r="AB85" s="35"/>
      <c r="AC85" s="35"/>
      <c r="AD85" s="35"/>
      <c r="AE85" s="35"/>
    </row>
    <row r="86" spans="2:61">
      <c r="AA86" s="35"/>
      <c r="AB86" s="35"/>
      <c r="AC86" s="35"/>
      <c r="AD86" s="35"/>
      <c r="AE86" s="35"/>
    </row>
    <row r="87" spans="2:61">
      <c r="AA87" s="35"/>
      <c r="AB87" s="35"/>
      <c r="AC87" s="35"/>
      <c r="AD87" s="35"/>
      <c r="AE87" s="35"/>
    </row>
    <row r="88" spans="2:61">
      <c r="AA88" s="37"/>
      <c r="AB88" s="37"/>
      <c r="AC88" s="37"/>
      <c r="AD88" s="35"/>
      <c r="AE88" s="35"/>
      <c r="AH88" s="131" t="s">
        <v>7</v>
      </c>
      <c r="AI88" s="131"/>
      <c r="AJ88" s="131"/>
      <c r="AK88" s="131">
        <f>B94</f>
        <v>14114025</v>
      </c>
      <c r="AL88" s="131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2:61">
      <c r="AA89" s="37"/>
      <c r="AB89" s="37"/>
      <c r="AC89" s="37"/>
      <c r="AD89" s="35"/>
      <c r="AE89" s="35"/>
      <c r="AH89" s="131"/>
      <c r="AI89" s="131"/>
      <c r="AJ89" s="131"/>
      <c r="AK89" s="131"/>
      <c r="AL89" s="131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2:61">
      <c r="AA90" s="35"/>
      <c r="AB90" s="35"/>
      <c r="AC90" s="35"/>
      <c r="AD90" s="35"/>
      <c r="AE90" s="38"/>
      <c r="AH90" s="132" t="s">
        <v>10</v>
      </c>
      <c r="AI90" s="132"/>
      <c r="AJ90" s="132"/>
      <c r="AK90" s="132">
        <f>D94</f>
        <v>3</v>
      </c>
      <c r="AL90" s="13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39"/>
    </row>
    <row r="91" spans="2:61">
      <c r="AA91" s="35"/>
      <c r="AB91" s="35"/>
      <c r="AC91" s="35"/>
      <c r="AD91" s="35"/>
      <c r="AE91" s="38"/>
      <c r="AH91" s="131" t="s">
        <v>11</v>
      </c>
      <c r="AI91" s="131"/>
      <c r="AJ91" s="138"/>
      <c r="AK91" s="19">
        <v>1</v>
      </c>
      <c r="AL91" s="20">
        <v>2</v>
      </c>
      <c r="AM91" s="20">
        <v>3</v>
      </c>
      <c r="AN91" s="20">
        <v>4</v>
      </c>
      <c r="AO91" s="20">
        <v>5</v>
      </c>
      <c r="AP91" s="20">
        <v>6</v>
      </c>
      <c r="AQ91" s="20">
        <v>7</v>
      </c>
      <c r="AR91" s="20">
        <v>8</v>
      </c>
      <c r="AS91" s="20">
        <v>9</v>
      </c>
      <c r="AT91" s="20">
        <v>10</v>
      </c>
      <c r="AU91" s="20">
        <v>11</v>
      </c>
      <c r="AV91" s="20">
        <v>12</v>
      </c>
      <c r="AW91" s="20">
        <v>13</v>
      </c>
      <c r="AX91" s="20">
        <v>14</v>
      </c>
      <c r="AY91" s="56">
        <v>15</v>
      </c>
      <c r="AZ91" s="39"/>
      <c r="BA91" s="39"/>
      <c r="BB91" s="39"/>
      <c r="BC91" s="39"/>
      <c r="BD91" s="39"/>
      <c r="BE91" s="39"/>
      <c r="BF91" s="39"/>
      <c r="BG91" s="39"/>
      <c r="BH91" s="39"/>
      <c r="BI91" s="34"/>
    </row>
    <row r="92" spans="2:61">
      <c r="AA92" s="38"/>
      <c r="AB92" s="35"/>
      <c r="AC92" s="35"/>
      <c r="AD92" s="35"/>
      <c r="AE92" s="38"/>
      <c r="AH92" s="131" t="s">
        <v>13</v>
      </c>
      <c r="AI92" s="131"/>
      <c r="AJ92" s="138"/>
      <c r="AK92" s="63">
        <f>AK88</f>
        <v>14114025</v>
      </c>
      <c r="AL92" s="6">
        <f t="shared" ref="AL92:AY92" si="24">AK94</f>
        <v>4704675</v>
      </c>
      <c r="AM92" s="6">
        <f t="shared" si="24"/>
        <v>1568225</v>
      </c>
      <c r="AN92" s="6">
        <f t="shared" si="24"/>
        <v>522741</v>
      </c>
      <c r="AO92" s="6">
        <f t="shared" si="24"/>
        <v>174247</v>
      </c>
      <c r="AP92" s="6">
        <f t="shared" si="24"/>
        <v>58082</v>
      </c>
      <c r="AQ92" s="6">
        <f t="shared" si="24"/>
        <v>19360</v>
      </c>
      <c r="AR92" s="6">
        <f t="shared" si="24"/>
        <v>6453</v>
      </c>
      <c r="AS92" s="6">
        <f t="shared" si="24"/>
        <v>2151</v>
      </c>
      <c r="AT92" s="6">
        <f t="shared" si="24"/>
        <v>717</v>
      </c>
      <c r="AU92" s="6">
        <f t="shared" si="24"/>
        <v>239</v>
      </c>
      <c r="AV92" s="6">
        <f t="shared" si="24"/>
        <v>79</v>
      </c>
      <c r="AW92" s="6">
        <f t="shared" si="24"/>
        <v>26</v>
      </c>
      <c r="AX92" s="6">
        <f t="shared" si="24"/>
        <v>8</v>
      </c>
      <c r="AY92" s="46">
        <f t="shared" si="24"/>
        <v>2</v>
      </c>
      <c r="AZ92" s="39"/>
      <c r="BA92" s="39"/>
      <c r="BB92" s="39"/>
      <c r="BC92" s="39"/>
      <c r="BD92" s="39"/>
      <c r="BE92" s="39"/>
      <c r="BF92" s="39"/>
      <c r="BG92" s="39"/>
      <c r="BH92" s="39"/>
      <c r="BI92" s="34"/>
    </row>
    <row r="93" spans="2:61">
      <c r="B93" s="131" t="s">
        <v>2</v>
      </c>
      <c r="C93" s="131"/>
      <c r="D93" s="138" t="s">
        <v>19</v>
      </c>
      <c r="E93" s="112"/>
      <c r="AA93" s="38"/>
      <c r="AB93" s="35"/>
      <c r="AC93" s="35"/>
      <c r="AD93" s="35"/>
      <c r="AE93" s="38"/>
      <c r="AH93" s="131" t="s">
        <v>15</v>
      </c>
      <c r="AI93" s="131"/>
      <c r="AJ93" s="138"/>
      <c r="AK93" s="63">
        <f t="shared" ref="AK93:AY93" si="25">$AK$7</f>
        <v>3</v>
      </c>
      <c r="AL93" s="6">
        <f t="shared" si="25"/>
        <v>3</v>
      </c>
      <c r="AM93" s="6">
        <f t="shared" si="25"/>
        <v>3</v>
      </c>
      <c r="AN93" s="6">
        <f t="shared" si="25"/>
        <v>3</v>
      </c>
      <c r="AO93" s="6">
        <f t="shared" si="25"/>
        <v>3</v>
      </c>
      <c r="AP93" s="6">
        <f t="shared" si="25"/>
        <v>3</v>
      </c>
      <c r="AQ93" s="6">
        <f t="shared" si="25"/>
        <v>3</v>
      </c>
      <c r="AR93" s="6">
        <f t="shared" si="25"/>
        <v>3</v>
      </c>
      <c r="AS93" s="6">
        <f t="shared" si="25"/>
        <v>3</v>
      </c>
      <c r="AT93" s="6">
        <f t="shared" si="25"/>
        <v>3</v>
      </c>
      <c r="AU93" s="6">
        <f t="shared" si="25"/>
        <v>3</v>
      </c>
      <c r="AV93" s="6">
        <f t="shared" si="25"/>
        <v>3</v>
      </c>
      <c r="AW93" s="6">
        <f t="shared" si="25"/>
        <v>3</v>
      </c>
      <c r="AX93" s="6">
        <f t="shared" si="25"/>
        <v>3</v>
      </c>
      <c r="AY93" s="46">
        <f t="shared" si="25"/>
        <v>3</v>
      </c>
      <c r="AZ93" s="39"/>
      <c r="BA93" s="39"/>
      <c r="BB93" s="39"/>
      <c r="BC93" s="39"/>
      <c r="BD93" s="39"/>
      <c r="BE93" s="39"/>
      <c r="BF93" s="39"/>
      <c r="BG93" s="39"/>
      <c r="BH93" s="39"/>
      <c r="BI93" s="34"/>
    </row>
    <row r="94" spans="2:61">
      <c r="B94" s="131">
        <f>J2</f>
        <v>14114025</v>
      </c>
      <c r="C94" s="131"/>
      <c r="D94" s="138">
        <v>3</v>
      </c>
      <c r="E94" s="112"/>
      <c r="AA94" s="38"/>
      <c r="AB94" s="35"/>
      <c r="AC94" s="35"/>
      <c r="AD94" s="35"/>
      <c r="AE94" s="38"/>
      <c r="AH94" s="131" t="s">
        <v>16</v>
      </c>
      <c r="AI94" s="131"/>
      <c r="AJ94" s="138"/>
      <c r="AK94" s="63">
        <f t="shared" ref="AK94:AY94" si="26">ROUNDDOWN(AK92/AK93,0)</f>
        <v>4704675</v>
      </c>
      <c r="AL94" s="6">
        <f t="shared" si="26"/>
        <v>1568225</v>
      </c>
      <c r="AM94" s="6">
        <f t="shared" si="26"/>
        <v>522741</v>
      </c>
      <c r="AN94" s="6">
        <f t="shared" si="26"/>
        <v>174247</v>
      </c>
      <c r="AO94" s="6">
        <f t="shared" si="26"/>
        <v>58082</v>
      </c>
      <c r="AP94" s="6">
        <f t="shared" si="26"/>
        <v>19360</v>
      </c>
      <c r="AQ94" s="6">
        <f t="shared" si="26"/>
        <v>6453</v>
      </c>
      <c r="AR94" s="6">
        <f t="shared" si="26"/>
        <v>2151</v>
      </c>
      <c r="AS94" s="6">
        <f t="shared" si="26"/>
        <v>717</v>
      </c>
      <c r="AT94" s="6">
        <f t="shared" si="26"/>
        <v>239</v>
      </c>
      <c r="AU94" s="6">
        <f t="shared" si="26"/>
        <v>79</v>
      </c>
      <c r="AV94" s="6">
        <f t="shared" si="26"/>
        <v>26</v>
      </c>
      <c r="AW94" s="6">
        <f t="shared" si="26"/>
        <v>8</v>
      </c>
      <c r="AX94" s="6">
        <f t="shared" si="26"/>
        <v>2</v>
      </c>
      <c r="AY94" s="46">
        <f t="shared" si="26"/>
        <v>0</v>
      </c>
      <c r="AZ94" s="39"/>
      <c r="BA94" s="39"/>
      <c r="BB94" s="39"/>
      <c r="BC94" s="39"/>
      <c r="BD94" s="39"/>
      <c r="BE94" s="39"/>
      <c r="BF94" s="39"/>
      <c r="BG94" s="39"/>
      <c r="BH94" s="39"/>
      <c r="BI94" s="34"/>
    </row>
    <row r="95" spans="2:61">
      <c r="AA95" s="38"/>
      <c r="AB95" s="35"/>
      <c r="AC95" s="35"/>
      <c r="AD95" s="35"/>
      <c r="AE95" s="38"/>
      <c r="AH95" s="131" t="s">
        <v>17</v>
      </c>
      <c r="AI95" s="131"/>
      <c r="AJ95" s="138"/>
      <c r="AK95" s="64">
        <f t="shared" ref="AK95:AY95" si="27">AK92-(AK93*AK94)</f>
        <v>0</v>
      </c>
      <c r="AL95" s="7">
        <f t="shared" si="27"/>
        <v>0</v>
      </c>
      <c r="AM95" s="7">
        <f t="shared" si="27"/>
        <v>2</v>
      </c>
      <c r="AN95" s="7">
        <f t="shared" si="27"/>
        <v>0</v>
      </c>
      <c r="AO95" s="7">
        <f t="shared" si="27"/>
        <v>1</v>
      </c>
      <c r="AP95" s="7">
        <f t="shared" si="27"/>
        <v>2</v>
      </c>
      <c r="AQ95" s="7">
        <f t="shared" si="27"/>
        <v>1</v>
      </c>
      <c r="AR95" s="7">
        <f t="shared" si="27"/>
        <v>0</v>
      </c>
      <c r="AS95" s="7">
        <f t="shared" si="27"/>
        <v>0</v>
      </c>
      <c r="AT95" s="7">
        <f t="shared" si="27"/>
        <v>0</v>
      </c>
      <c r="AU95" s="7">
        <f t="shared" si="27"/>
        <v>2</v>
      </c>
      <c r="AV95" s="7">
        <f t="shared" si="27"/>
        <v>1</v>
      </c>
      <c r="AW95" s="7">
        <f t="shared" si="27"/>
        <v>2</v>
      </c>
      <c r="AX95" s="7">
        <f t="shared" si="27"/>
        <v>2</v>
      </c>
      <c r="AY95" s="22">
        <f t="shared" si="27"/>
        <v>2</v>
      </c>
      <c r="AZ95" s="39"/>
      <c r="BA95" s="39"/>
      <c r="BB95" s="39"/>
      <c r="BC95" s="39"/>
      <c r="BD95" s="39"/>
      <c r="BE95" s="39"/>
      <c r="BF95" s="39"/>
      <c r="BG95" s="39"/>
      <c r="BH95" s="39"/>
      <c r="BI95" s="34"/>
    </row>
    <row r="96" spans="2:61">
      <c r="B96" s="139" t="s">
        <v>20</v>
      </c>
      <c r="C96" s="139"/>
      <c r="AA96" s="38"/>
      <c r="AB96" s="35"/>
      <c r="AC96" s="35"/>
      <c r="AD96" s="35"/>
      <c r="AE96" s="38"/>
      <c r="AH96" s="133" t="s">
        <v>18</v>
      </c>
      <c r="AI96" s="133"/>
      <c r="AJ96" s="134"/>
      <c r="AK96" s="135" t="str">
        <f>J4</f>
        <v>222120001210200</v>
      </c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7"/>
      <c r="AZ96" s="35"/>
      <c r="BA96" s="35"/>
      <c r="BB96" s="35"/>
      <c r="BC96" s="35"/>
      <c r="BD96" s="35"/>
      <c r="BE96" s="35"/>
      <c r="BF96" s="35"/>
      <c r="BG96" s="35"/>
      <c r="BH96" s="35"/>
      <c r="BI96" s="35"/>
    </row>
    <row r="97" spans="2:61">
      <c r="B97" s="139"/>
      <c r="C97" s="139"/>
      <c r="D97">
        <f>B94</f>
        <v>14114025</v>
      </c>
      <c r="L97" s="4"/>
      <c r="AA97" s="38"/>
      <c r="AB97" s="35"/>
      <c r="AC97" s="35"/>
      <c r="AD97" s="35"/>
      <c r="AE97" s="38"/>
      <c r="AH97" s="133"/>
      <c r="AI97" s="133"/>
      <c r="AJ97" s="134"/>
      <c r="AK97" s="83" t="str">
        <f>MID($AK$96,1,1)</f>
        <v>2</v>
      </c>
      <c r="AL97" s="84" t="str">
        <f>MID($AK$96,2,1)</f>
        <v>2</v>
      </c>
      <c r="AM97" s="84" t="str">
        <f>MID($AK$96,3,1)</f>
        <v>2</v>
      </c>
      <c r="AN97" s="84" t="str">
        <f>MID($AK$96,4,1)</f>
        <v>1</v>
      </c>
      <c r="AO97" s="84" t="str">
        <f>MID($AK$96,5,1)</f>
        <v>2</v>
      </c>
      <c r="AP97" s="84" t="str">
        <f>MID($AK$96,6,1)</f>
        <v>0</v>
      </c>
      <c r="AQ97" s="84" t="str">
        <f>MID($AK$96,7,1)</f>
        <v>0</v>
      </c>
      <c r="AR97" s="84" t="str">
        <f>MID($AK$96,8,1)</f>
        <v>0</v>
      </c>
      <c r="AS97" s="84" t="str">
        <f>MID($AK$96,9,1)</f>
        <v>1</v>
      </c>
      <c r="AT97" s="84" t="str">
        <f>MID($AK$96,10,1)</f>
        <v>2</v>
      </c>
      <c r="AU97" s="84" t="str">
        <f>MID($AK$96,11,1)</f>
        <v>1</v>
      </c>
      <c r="AV97" s="84" t="str">
        <f>MID($AK$96,12,1)</f>
        <v>0</v>
      </c>
      <c r="AW97" s="84" t="str">
        <f>MID($AK$96,13,1)</f>
        <v>2</v>
      </c>
      <c r="AX97" s="84" t="str">
        <f>MID($AK$96,14,1)</f>
        <v>0</v>
      </c>
      <c r="AY97" s="67" t="str">
        <f>MID($AK$96,15,1)</f>
        <v>0</v>
      </c>
      <c r="AZ97" s="39"/>
      <c r="BA97" s="39"/>
      <c r="BB97" s="39"/>
      <c r="BC97" s="39"/>
      <c r="BD97" s="39"/>
      <c r="BE97" s="39"/>
      <c r="BF97" s="39"/>
      <c r="BG97" s="39"/>
      <c r="BH97" s="39"/>
      <c r="BI97" s="34"/>
    </row>
    <row r="98" spans="2:61">
      <c r="B98" s="138">
        <v>0</v>
      </c>
      <c r="C98" s="112"/>
      <c r="D98">
        <f>MOD(D97,D94)</f>
        <v>0</v>
      </c>
      <c r="E98">
        <f>_xlfn.FLOOR.MATH(D97/$D$16,,)</f>
        <v>4704675</v>
      </c>
      <c r="AA98" s="38"/>
      <c r="AB98" s="35"/>
      <c r="AC98" s="35"/>
      <c r="AD98" s="35"/>
      <c r="AE98" s="38"/>
    </row>
    <row r="99" spans="2:61">
      <c r="B99" s="138">
        <v>1</v>
      </c>
      <c r="C99" s="112"/>
      <c r="E99">
        <f>MOD(E98,$D$16)</f>
        <v>0</v>
      </c>
      <c r="F99">
        <f>_xlfn.FLOOR.MATH(E98/$D$16,,)</f>
        <v>1568225</v>
      </c>
      <c r="AA99" s="38"/>
      <c r="AB99" s="35"/>
      <c r="AC99" s="35"/>
      <c r="AD99" s="35"/>
      <c r="AE99" s="38"/>
    </row>
    <row r="100" spans="2:61">
      <c r="B100" s="138">
        <v>2</v>
      </c>
      <c r="C100" s="112"/>
      <c r="F100">
        <f>MOD(F99,$D$16)</f>
        <v>2</v>
      </c>
      <c r="G100">
        <f>_xlfn.FLOOR.MATH(F99/$D$16,,)</f>
        <v>522741</v>
      </c>
      <c r="AA100" s="38"/>
      <c r="AB100" s="35"/>
      <c r="AC100" s="35"/>
      <c r="AD100" s="35"/>
      <c r="AE100" s="38"/>
    </row>
    <row r="101" spans="2:61">
      <c r="B101" s="138">
        <v>3</v>
      </c>
      <c r="C101" s="112"/>
      <c r="F101" s="3"/>
      <c r="G101">
        <f>MOD(G100,$D$16)</f>
        <v>0</v>
      </c>
      <c r="H101">
        <f>_xlfn.FLOOR.MATH(G100/$D$16,,)</f>
        <v>174247</v>
      </c>
      <c r="AA101" s="38"/>
      <c r="AB101" s="35"/>
      <c r="AC101" s="35"/>
      <c r="AD101" s="35"/>
      <c r="AE101" s="38"/>
      <c r="AK101" s="122" t="s">
        <v>21</v>
      </c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4"/>
      <c r="AZ101" s="85"/>
      <c r="BA101" s="85"/>
      <c r="BB101" s="85"/>
      <c r="BC101" s="85"/>
      <c r="BD101" s="85"/>
      <c r="BE101" s="85"/>
      <c r="BF101" s="85"/>
      <c r="BG101" s="85"/>
      <c r="BH101" s="85"/>
      <c r="BI101" s="33"/>
    </row>
    <row r="102" spans="2:61">
      <c r="B102" s="138">
        <v>4</v>
      </c>
      <c r="C102" s="112"/>
      <c r="F102" s="3"/>
      <c r="G102" s="3"/>
      <c r="H102">
        <f>MOD(H101,$D$16)</f>
        <v>1</v>
      </c>
      <c r="I102">
        <f>_xlfn.FLOOR.MATH(H101/$D$16,,)</f>
        <v>58082</v>
      </c>
      <c r="AA102" s="38"/>
      <c r="AB102" s="35"/>
      <c r="AC102" s="35"/>
      <c r="AD102" s="35"/>
      <c r="AE102" s="38"/>
      <c r="AH102" s="107" t="s">
        <v>22</v>
      </c>
      <c r="AI102" s="108"/>
      <c r="AJ102" s="109"/>
      <c r="AK102" s="88">
        <v>14</v>
      </c>
      <c r="AL102" s="40">
        <v>13</v>
      </c>
      <c r="AM102" s="88">
        <v>12</v>
      </c>
      <c r="AN102" s="40">
        <v>11</v>
      </c>
      <c r="AO102" s="88">
        <v>10</v>
      </c>
      <c r="AP102" s="40">
        <v>9</v>
      </c>
      <c r="AQ102" s="88">
        <v>8</v>
      </c>
      <c r="AR102" s="40">
        <v>7</v>
      </c>
      <c r="AS102" s="88">
        <v>6</v>
      </c>
      <c r="AT102" s="40">
        <v>5</v>
      </c>
      <c r="AU102" s="88">
        <v>4</v>
      </c>
      <c r="AV102" s="40">
        <v>3</v>
      </c>
      <c r="AW102" s="88">
        <v>2</v>
      </c>
      <c r="AX102" s="40">
        <v>1</v>
      </c>
      <c r="AY102" s="88">
        <v>0</v>
      </c>
      <c r="AZ102" s="86"/>
      <c r="BA102" s="86"/>
      <c r="BB102" s="86"/>
      <c r="BC102" s="86"/>
      <c r="BD102" s="86"/>
      <c r="BE102" s="86"/>
      <c r="BF102" s="86"/>
      <c r="BG102" s="86"/>
      <c r="BH102" s="86"/>
      <c r="BI102" s="34"/>
    </row>
    <row r="103" spans="2:61">
      <c r="B103" s="138">
        <v>5</v>
      </c>
      <c r="C103" s="112"/>
      <c r="F103" s="3"/>
      <c r="G103" s="3"/>
      <c r="H103" s="3"/>
      <c r="I103">
        <f>MOD(I102,$D$16)</f>
        <v>2</v>
      </c>
      <c r="J103">
        <f>_xlfn.FLOOR.MATH(I102/$D$16,,)</f>
        <v>19360</v>
      </c>
      <c r="AA103" s="38"/>
      <c r="AB103" s="35"/>
      <c r="AC103" s="35"/>
      <c r="AD103" s="35"/>
      <c r="AE103" s="38"/>
      <c r="AH103" s="110" t="s">
        <v>23</v>
      </c>
      <c r="AI103" s="111"/>
      <c r="AJ103" s="111"/>
      <c r="AK103" s="89">
        <f t="shared" ref="AK103:AY103" si="28">$AK$7</f>
        <v>3</v>
      </c>
      <c r="AL103" s="40">
        <f t="shared" si="28"/>
        <v>3</v>
      </c>
      <c r="AM103" s="40">
        <f t="shared" si="28"/>
        <v>3</v>
      </c>
      <c r="AN103" s="40">
        <f t="shared" si="28"/>
        <v>3</v>
      </c>
      <c r="AO103" s="40">
        <f t="shared" si="28"/>
        <v>3</v>
      </c>
      <c r="AP103" s="40">
        <f t="shared" si="28"/>
        <v>3</v>
      </c>
      <c r="AQ103" s="40">
        <f t="shared" si="28"/>
        <v>3</v>
      </c>
      <c r="AR103" s="40">
        <f t="shared" si="28"/>
        <v>3</v>
      </c>
      <c r="AS103" s="40">
        <f t="shared" si="28"/>
        <v>3</v>
      </c>
      <c r="AT103" s="40">
        <f t="shared" si="28"/>
        <v>3</v>
      </c>
      <c r="AU103" s="40">
        <f t="shared" si="28"/>
        <v>3</v>
      </c>
      <c r="AV103" s="40">
        <f t="shared" si="28"/>
        <v>3</v>
      </c>
      <c r="AW103" s="40">
        <f t="shared" si="28"/>
        <v>3</v>
      </c>
      <c r="AX103" s="40">
        <f t="shared" si="28"/>
        <v>3</v>
      </c>
      <c r="AY103" s="88">
        <f t="shared" si="28"/>
        <v>3</v>
      </c>
      <c r="AZ103" s="86"/>
      <c r="BA103" s="86"/>
      <c r="BB103" s="86"/>
      <c r="BC103" s="86"/>
      <c r="BD103" s="86"/>
      <c r="BE103" s="86"/>
      <c r="BF103" s="86"/>
      <c r="BG103" s="86"/>
      <c r="BH103" s="86"/>
      <c r="BI103" s="34"/>
    </row>
    <row r="104" spans="2:61">
      <c r="B104" s="138">
        <v>6</v>
      </c>
      <c r="C104" s="112"/>
      <c r="G104" s="3"/>
      <c r="H104" s="3"/>
      <c r="I104" s="3"/>
      <c r="J104">
        <f>MOD(J103,$D$16)</f>
        <v>1</v>
      </c>
      <c r="K104">
        <f>_xlfn.FLOOR.MATH(J103/$D$16,,)</f>
        <v>6453</v>
      </c>
      <c r="AA104" s="38"/>
      <c r="AB104" s="35"/>
      <c r="AC104" s="35"/>
      <c r="AD104" s="35"/>
      <c r="AE104" s="38"/>
      <c r="AH104" s="110" t="s">
        <v>24</v>
      </c>
      <c r="AI104" s="111"/>
      <c r="AJ104" s="111"/>
      <c r="AK104" s="90" t="str">
        <f>AK97</f>
        <v>2</v>
      </c>
      <c r="AL104" s="42" t="str">
        <f t="shared" ref="AL104:AY104" si="29">AL97</f>
        <v>2</v>
      </c>
      <c r="AM104" s="42" t="str">
        <f t="shared" si="29"/>
        <v>2</v>
      </c>
      <c r="AN104" s="42" t="str">
        <f t="shared" si="29"/>
        <v>1</v>
      </c>
      <c r="AO104" s="42" t="str">
        <f t="shared" si="29"/>
        <v>2</v>
      </c>
      <c r="AP104" s="42" t="str">
        <f t="shared" si="29"/>
        <v>0</v>
      </c>
      <c r="AQ104" s="42" t="str">
        <f t="shared" si="29"/>
        <v>0</v>
      </c>
      <c r="AR104" s="42" t="str">
        <f t="shared" si="29"/>
        <v>0</v>
      </c>
      <c r="AS104" s="42" t="str">
        <f t="shared" si="29"/>
        <v>1</v>
      </c>
      <c r="AT104" s="42" t="str">
        <f t="shared" si="29"/>
        <v>2</v>
      </c>
      <c r="AU104" s="42" t="str">
        <f t="shared" si="29"/>
        <v>1</v>
      </c>
      <c r="AV104" s="42" t="str">
        <f t="shared" si="29"/>
        <v>0</v>
      </c>
      <c r="AW104" s="42" t="str">
        <f t="shared" si="29"/>
        <v>2</v>
      </c>
      <c r="AX104" s="42" t="str">
        <f t="shared" si="29"/>
        <v>0</v>
      </c>
      <c r="AY104" s="91" t="str">
        <f t="shared" si="29"/>
        <v>0</v>
      </c>
      <c r="AZ104" s="87"/>
      <c r="BA104" s="87"/>
      <c r="BB104" s="87"/>
      <c r="BC104" s="87"/>
      <c r="BD104" s="87"/>
      <c r="BE104" s="87"/>
      <c r="BF104" s="87"/>
      <c r="BG104" s="87"/>
      <c r="BH104" s="87"/>
      <c r="BI104" s="36"/>
    </row>
    <row r="105" spans="2:61">
      <c r="B105" s="138">
        <v>7</v>
      </c>
      <c r="C105" s="112"/>
      <c r="H105" s="3"/>
      <c r="I105" s="3"/>
      <c r="J105" s="3"/>
      <c r="K105">
        <f>MOD(K104,$D$16)</f>
        <v>0</v>
      </c>
      <c r="L105">
        <f>_xlfn.FLOOR.MATH(K104/$D$16,,)</f>
        <v>2151</v>
      </c>
      <c r="AA105" s="38"/>
      <c r="AB105" s="35"/>
      <c r="AC105" s="35"/>
      <c r="AD105" s="35"/>
      <c r="AE105" s="38"/>
      <c r="AH105" s="113" t="s">
        <v>25</v>
      </c>
      <c r="AI105" s="114"/>
      <c r="AJ105" s="114"/>
      <c r="AK105" s="92">
        <f>AK104*POWER(AK103,AK102)</f>
        <v>9565938</v>
      </c>
      <c r="AL105" s="43">
        <f t="shared" ref="AL105:AY105" si="30">AL104*POWER(AL103,AL102)</f>
        <v>3188646</v>
      </c>
      <c r="AM105" s="43">
        <f t="shared" si="30"/>
        <v>1062882</v>
      </c>
      <c r="AN105" s="43">
        <f t="shared" si="30"/>
        <v>177147</v>
      </c>
      <c r="AO105" s="43">
        <f t="shared" si="30"/>
        <v>118098</v>
      </c>
      <c r="AP105" s="43">
        <f t="shared" si="30"/>
        <v>0</v>
      </c>
      <c r="AQ105" s="43">
        <f t="shared" si="30"/>
        <v>0</v>
      </c>
      <c r="AR105" s="43">
        <f t="shared" si="30"/>
        <v>0</v>
      </c>
      <c r="AS105" s="43">
        <f t="shared" si="30"/>
        <v>729</v>
      </c>
      <c r="AT105" s="43">
        <f t="shared" si="30"/>
        <v>486</v>
      </c>
      <c r="AU105" s="43">
        <f t="shared" si="30"/>
        <v>81</v>
      </c>
      <c r="AV105" s="43">
        <f t="shared" si="30"/>
        <v>0</v>
      </c>
      <c r="AW105" s="43">
        <f t="shared" si="30"/>
        <v>18</v>
      </c>
      <c r="AX105" s="43">
        <f t="shared" si="30"/>
        <v>0</v>
      </c>
      <c r="AY105" s="93">
        <f t="shared" si="30"/>
        <v>0</v>
      </c>
      <c r="AZ105" s="86"/>
      <c r="BA105" s="86"/>
      <c r="BB105" s="86"/>
      <c r="BC105" s="86"/>
      <c r="BD105" s="86"/>
      <c r="BE105" s="86"/>
      <c r="BF105" s="86"/>
      <c r="BG105" s="86"/>
      <c r="BH105" s="86"/>
      <c r="BI105" s="34"/>
    </row>
    <row r="106" spans="2:61">
      <c r="B106" s="138">
        <v>8</v>
      </c>
      <c r="C106" s="112"/>
      <c r="I106" s="3"/>
      <c r="J106" s="3"/>
      <c r="K106" s="3"/>
      <c r="L106">
        <f>MOD(L105,$D$16)</f>
        <v>0</v>
      </c>
      <c r="M106">
        <f>_xlfn.FLOOR.MATH(L105/$D$16,,)</f>
        <v>717</v>
      </c>
      <c r="AA106" s="38"/>
      <c r="AB106" s="35"/>
      <c r="AC106" s="35"/>
      <c r="AD106" s="35"/>
      <c r="AE106" s="38"/>
      <c r="AH106" s="105" t="s">
        <v>26</v>
      </c>
      <c r="AI106" s="106"/>
      <c r="AJ106" s="106"/>
      <c r="AK106" s="125">
        <f>SUM(AK105:BH105)</f>
        <v>14114025</v>
      </c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9"/>
    </row>
    <row r="107" spans="2:61">
      <c r="B107" s="138">
        <v>9</v>
      </c>
      <c r="C107" s="112"/>
      <c r="J107" s="3"/>
      <c r="K107" s="3"/>
      <c r="L107" s="3"/>
      <c r="M107">
        <f>MOD(M106,$D$16)</f>
        <v>0</v>
      </c>
      <c r="N107">
        <f>_xlfn.FLOOR.MATH(M106/$D$16,,)</f>
        <v>239</v>
      </c>
      <c r="AA107" s="38"/>
      <c r="AB107" s="35"/>
      <c r="AC107" s="35"/>
      <c r="AD107" s="35"/>
      <c r="AE107" s="38"/>
      <c r="AH107" s="3"/>
      <c r="AI107" s="3"/>
      <c r="AJ107" s="3"/>
    </row>
    <row r="108" spans="2:61">
      <c r="B108" s="138">
        <v>10</v>
      </c>
      <c r="C108" s="112"/>
      <c r="K108" s="3"/>
      <c r="L108" s="3"/>
      <c r="M108" s="3"/>
      <c r="N108">
        <f>MOD(N107,$D$16)</f>
        <v>2</v>
      </c>
      <c r="O108">
        <f>_xlfn.FLOOR.MATH(N107/$D$16,,)</f>
        <v>79</v>
      </c>
      <c r="AA108" s="38"/>
      <c r="AB108" s="35"/>
      <c r="AC108" s="35"/>
      <c r="AD108" s="35"/>
      <c r="AE108" s="38"/>
      <c r="AH108" s="3"/>
      <c r="AI108" s="3"/>
      <c r="AJ108" s="3"/>
      <c r="AK108" s="3"/>
    </row>
    <row r="109" spans="2:61">
      <c r="B109" s="138">
        <v>11</v>
      </c>
      <c r="C109" s="112"/>
      <c r="M109" s="3"/>
      <c r="N109" s="3"/>
      <c r="O109">
        <f>MOD(O108,$D$16)</f>
        <v>1</v>
      </c>
      <c r="P109">
        <f>_xlfn.FLOOR.MATH(O108/$D$16,,)</f>
        <v>26</v>
      </c>
      <c r="AA109" s="38"/>
      <c r="AB109" s="35"/>
      <c r="AC109" s="35"/>
      <c r="AD109" s="35"/>
      <c r="AE109" s="38"/>
      <c r="AI109" s="3"/>
      <c r="AJ109" s="3"/>
      <c r="AK109" s="3"/>
      <c r="AL109" s="3"/>
    </row>
    <row r="110" spans="2:61">
      <c r="B110" s="138">
        <v>12</v>
      </c>
      <c r="C110" s="112"/>
      <c r="M110" s="3"/>
      <c r="N110" s="3"/>
      <c r="O110" s="3"/>
      <c r="P110">
        <f>MOD(P109,$D$16)</f>
        <v>2</v>
      </c>
      <c r="Q110">
        <f>_xlfn.FLOOR.MATH(P109/$D$16,,)</f>
        <v>8</v>
      </c>
      <c r="AA110" s="38"/>
      <c r="AB110" s="35"/>
      <c r="AC110" s="35"/>
      <c r="AD110" s="35"/>
      <c r="AE110" s="38"/>
      <c r="AH110" s="12"/>
      <c r="AI110" s="12"/>
      <c r="AJ110" s="12"/>
      <c r="AK110" s="119" t="s">
        <v>27</v>
      </c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1"/>
      <c r="AZ110" s="70"/>
      <c r="BA110" s="70"/>
      <c r="BB110" s="70"/>
      <c r="BC110" s="70"/>
      <c r="BD110" s="70"/>
      <c r="BE110" s="70"/>
      <c r="BF110" s="70"/>
      <c r="BG110" s="70"/>
      <c r="BH110" s="33"/>
      <c r="BI110" s="33"/>
    </row>
    <row r="111" spans="2:61">
      <c r="B111" s="138">
        <v>13</v>
      </c>
      <c r="C111" s="112"/>
      <c r="N111" s="3"/>
      <c r="O111" s="3"/>
      <c r="P111" s="3"/>
      <c r="Q111">
        <f>MOD(Q110,$D$16)</f>
        <v>2</v>
      </c>
      <c r="R111">
        <f>_xlfn.FLOOR.MATH(Q110/$D$16,,)</f>
        <v>2</v>
      </c>
      <c r="AA111" s="38"/>
      <c r="AB111" s="35"/>
      <c r="AC111" s="35"/>
      <c r="AD111" s="35"/>
      <c r="AE111" s="38"/>
      <c r="AH111" s="116" t="s">
        <v>28</v>
      </c>
      <c r="AI111" s="117"/>
      <c r="AJ111" s="117"/>
      <c r="AK111" s="45">
        <v>14</v>
      </c>
      <c r="AL111" s="9">
        <v>13</v>
      </c>
      <c r="AM111" s="45">
        <v>12</v>
      </c>
      <c r="AN111" s="9">
        <v>11</v>
      </c>
      <c r="AO111" s="45">
        <v>10</v>
      </c>
      <c r="AP111" s="9">
        <v>9</v>
      </c>
      <c r="AQ111" s="45">
        <v>8</v>
      </c>
      <c r="AR111" s="9">
        <v>7</v>
      </c>
      <c r="AS111" s="45">
        <v>6</v>
      </c>
      <c r="AT111" s="9">
        <v>5</v>
      </c>
      <c r="AU111" s="45">
        <v>4</v>
      </c>
      <c r="AV111" s="9">
        <v>3</v>
      </c>
      <c r="AW111" s="45">
        <v>2</v>
      </c>
      <c r="AX111" s="9">
        <v>1</v>
      </c>
      <c r="AY111" s="45">
        <v>0</v>
      </c>
      <c r="AZ111" s="39"/>
      <c r="BA111" s="39"/>
      <c r="BB111" s="39"/>
      <c r="BC111" s="39"/>
      <c r="BD111" s="39"/>
      <c r="BE111" s="39"/>
      <c r="BF111" s="39"/>
      <c r="BG111" s="39"/>
      <c r="BH111" s="39"/>
      <c r="BI111" s="34"/>
    </row>
    <row r="112" spans="2:61">
      <c r="B112" s="175">
        <v>14</v>
      </c>
      <c r="C112" s="176"/>
      <c r="O112" s="3"/>
      <c r="P112" s="3"/>
      <c r="Q112" s="3"/>
      <c r="R112">
        <f>MOD(R111,$D$16)</f>
        <v>2</v>
      </c>
      <c r="S112" s="34"/>
      <c r="T112" s="34"/>
      <c r="U112" s="34"/>
      <c r="V112" s="34"/>
      <c r="W112" s="34"/>
      <c r="X112" s="34"/>
      <c r="Y112" s="34"/>
      <c r="Z112" s="34"/>
      <c r="AA112" s="38"/>
      <c r="AB112" s="35"/>
      <c r="AC112" s="35"/>
      <c r="AD112" s="35"/>
      <c r="AE112" s="38"/>
      <c r="AH112" s="110" t="s">
        <v>23</v>
      </c>
      <c r="AI112" s="111"/>
      <c r="AJ112" s="111"/>
      <c r="AK112" s="63">
        <f>$AK$7</f>
        <v>3</v>
      </c>
      <c r="AL112" s="6">
        <f t="shared" ref="AL112:AY112" si="31">$AK$7</f>
        <v>3</v>
      </c>
      <c r="AM112" s="6">
        <f t="shared" si="31"/>
        <v>3</v>
      </c>
      <c r="AN112" s="6">
        <f t="shared" si="31"/>
        <v>3</v>
      </c>
      <c r="AO112" s="6">
        <f t="shared" si="31"/>
        <v>3</v>
      </c>
      <c r="AP112" s="6">
        <f t="shared" si="31"/>
        <v>3</v>
      </c>
      <c r="AQ112" s="6">
        <f t="shared" si="31"/>
        <v>3</v>
      </c>
      <c r="AR112" s="6">
        <f t="shared" si="31"/>
        <v>3</v>
      </c>
      <c r="AS112" s="6">
        <f t="shared" si="31"/>
        <v>3</v>
      </c>
      <c r="AT112" s="6">
        <f t="shared" si="31"/>
        <v>3</v>
      </c>
      <c r="AU112" s="6">
        <f t="shared" si="31"/>
        <v>3</v>
      </c>
      <c r="AV112" s="6">
        <f t="shared" si="31"/>
        <v>3</v>
      </c>
      <c r="AW112" s="6">
        <f t="shared" si="31"/>
        <v>3</v>
      </c>
      <c r="AX112" s="6">
        <f t="shared" si="31"/>
        <v>3</v>
      </c>
      <c r="AY112" s="46">
        <f t="shared" si="31"/>
        <v>3</v>
      </c>
      <c r="AZ112" s="39"/>
      <c r="BA112" s="39"/>
      <c r="BB112" s="39"/>
      <c r="BC112" s="39"/>
      <c r="BD112" s="39"/>
      <c r="BE112" s="39"/>
      <c r="BF112" s="39"/>
      <c r="BG112" s="39"/>
      <c r="BH112" s="39"/>
      <c r="BI112" s="34"/>
    </row>
    <row r="113" spans="2:61">
      <c r="B113" s="177" t="s">
        <v>26</v>
      </c>
      <c r="C113" s="178"/>
      <c r="D113" s="77">
        <f>D98</f>
        <v>0</v>
      </c>
      <c r="E113" s="77">
        <f>E99</f>
        <v>0</v>
      </c>
      <c r="F113" s="77">
        <f>F100</f>
        <v>2</v>
      </c>
      <c r="G113" s="77">
        <f>G101</f>
        <v>0</v>
      </c>
      <c r="H113" s="77">
        <f>H102</f>
        <v>1</v>
      </c>
      <c r="I113" s="77">
        <f>I103</f>
        <v>2</v>
      </c>
      <c r="J113" s="77">
        <f>J104</f>
        <v>1</v>
      </c>
      <c r="K113" s="77">
        <f>K105</f>
        <v>0</v>
      </c>
      <c r="L113" s="77">
        <f>L106</f>
        <v>0</v>
      </c>
      <c r="M113" s="77">
        <f>M107</f>
        <v>0</v>
      </c>
      <c r="N113" s="77">
        <f>N108</f>
        <v>2</v>
      </c>
      <c r="O113" s="77">
        <f>O109</f>
        <v>1</v>
      </c>
      <c r="P113" s="77">
        <f>P110</f>
        <v>2</v>
      </c>
      <c r="Q113" s="77">
        <f>Q111</f>
        <v>2</v>
      </c>
      <c r="R113" s="78">
        <f>R112</f>
        <v>2</v>
      </c>
      <c r="S113" s="34"/>
      <c r="T113" s="34"/>
      <c r="U113" s="34"/>
      <c r="V113" s="34"/>
      <c r="W113" s="34"/>
      <c r="X113" s="34"/>
      <c r="Y113" s="34"/>
      <c r="Z113" s="34"/>
      <c r="AA113" s="38"/>
      <c r="AB113" s="35"/>
      <c r="AC113" s="35"/>
      <c r="AD113" s="35"/>
      <c r="AE113" s="35"/>
      <c r="AH113" s="110" t="s">
        <v>24</v>
      </c>
      <c r="AI113" s="111"/>
      <c r="AJ113" s="111"/>
      <c r="AK113" s="76" t="str">
        <f>AK97</f>
        <v>2</v>
      </c>
      <c r="AL113" s="5" t="str">
        <f t="shared" ref="AL113:AY113" si="32">AL97</f>
        <v>2</v>
      </c>
      <c r="AM113" s="5" t="str">
        <f t="shared" si="32"/>
        <v>2</v>
      </c>
      <c r="AN113" s="5" t="str">
        <f t="shared" si="32"/>
        <v>1</v>
      </c>
      <c r="AO113" s="5" t="str">
        <f t="shared" si="32"/>
        <v>2</v>
      </c>
      <c r="AP113" s="5" t="str">
        <f t="shared" si="32"/>
        <v>0</v>
      </c>
      <c r="AQ113" s="5" t="str">
        <f t="shared" si="32"/>
        <v>0</v>
      </c>
      <c r="AR113" s="5" t="str">
        <f t="shared" si="32"/>
        <v>0</v>
      </c>
      <c r="AS113" s="5" t="str">
        <f t="shared" si="32"/>
        <v>1</v>
      </c>
      <c r="AT113" s="5" t="str">
        <f t="shared" si="32"/>
        <v>2</v>
      </c>
      <c r="AU113" s="5" t="str">
        <f t="shared" si="32"/>
        <v>1</v>
      </c>
      <c r="AV113" s="5" t="str">
        <f t="shared" si="32"/>
        <v>0</v>
      </c>
      <c r="AW113" s="5" t="str">
        <f t="shared" si="32"/>
        <v>2</v>
      </c>
      <c r="AX113" s="5" t="str">
        <f t="shared" si="32"/>
        <v>0</v>
      </c>
      <c r="AY113" s="21" t="str">
        <f t="shared" si="32"/>
        <v>0</v>
      </c>
      <c r="AZ113" s="44"/>
      <c r="BA113" s="44"/>
      <c r="BB113" s="44"/>
      <c r="BC113" s="44"/>
      <c r="BD113" s="44"/>
      <c r="BE113" s="44"/>
      <c r="BF113" s="44"/>
      <c r="BG113" s="44"/>
      <c r="BH113" s="44"/>
      <c r="BI113" s="36"/>
    </row>
    <row r="114" spans="2:61">
      <c r="B114" s="174"/>
      <c r="C114" s="17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6"/>
      <c r="R114" s="36"/>
      <c r="S114" s="36"/>
      <c r="T114" s="34"/>
      <c r="U114" s="34"/>
      <c r="V114" s="34"/>
      <c r="W114" s="34"/>
      <c r="X114" s="34"/>
      <c r="Y114" s="34"/>
      <c r="Z114" s="34"/>
      <c r="AA114" s="38"/>
      <c r="AB114" s="35"/>
      <c r="AC114" s="35"/>
      <c r="AD114" s="35"/>
      <c r="AE114" s="35"/>
      <c r="AH114" s="113" t="s">
        <v>29</v>
      </c>
      <c r="AI114" s="114"/>
      <c r="AJ114" s="114"/>
      <c r="AK114" s="64">
        <f>AK112*AK113+AL113</f>
        <v>8</v>
      </c>
      <c r="AL114" s="7">
        <f>AL112*AK114+AM113</f>
        <v>26</v>
      </c>
      <c r="AM114" s="7">
        <f t="shared" ref="AM114:AX114" si="33">AM112*AL114+AN113</f>
        <v>79</v>
      </c>
      <c r="AN114" s="7">
        <f t="shared" si="33"/>
        <v>239</v>
      </c>
      <c r="AO114" s="7">
        <f t="shared" si="33"/>
        <v>717</v>
      </c>
      <c r="AP114" s="7">
        <f t="shared" si="33"/>
        <v>2151</v>
      </c>
      <c r="AQ114" s="7">
        <f t="shared" si="33"/>
        <v>6453</v>
      </c>
      <c r="AR114" s="7">
        <f t="shared" si="33"/>
        <v>19360</v>
      </c>
      <c r="AS114" s="7">
        <f t="shared" si="33"/>
        <v>58082</v>
      </c>
      <c r="AT114" s="7">
        <f t="shared" si="33"/>
        <v>174247</v>
      </c>
      <c r="AU114" s="7">
        <f t="shared" si="33"/>
        <v>522741</v>
      </c>
      <c r="AV114" s="7">
        <f t="shared" si="33"/>
        <v>1568225</v>
      </c>
      <c r="AW114" s="7">
        <f t="shared" si="33"/>
        <v>4704675</v>
      </c>
      <c r="AX114" s="7">
        <f t="shared" si="33"/>
        <v>14114025</v>
      </c>
      <c r="AY114" s="22"/>
      <c r="AZ114" s="39"/>
      <c r="BA114" s="39"/>
      <c r="BB114" s="39"/>
      <c r="BC114" s="39"/>
      <c r="BD114" s="39"/>
      <c r="BE114" s="39"/>
      <c r="BF114" s="39"/>
      <c r="BG114" s="39"/>
      <c r="BH114" s="39"/>
      <c r="BI114" s="34"/>
    </row>
    <row r="115" spans="2:61">
      <c r="B115" s="174"/>
      <c r="C115" s="17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6"/>
      <c r="S115" s="36"/>
      <c r="T115" s="36"/>
      <c r="U115" s="34"/>
      <c r="V115" s="34"/>
      <c r="W115" s="34"/>
      <c r="X115" s="34"/>
      <c r="Y115" s="34"/>
      <c r="Z115" s="34"/>
      <c r="AA115" s="34"/>
      <c r="AH115" s="105" t="s">
        <v>26</v>
      </c>
      <c r="AI115" s="106"/>
      <c r="AJ115" s="106"/>
      <c r="AK115" s="128">
        <f>AX114</f>
        <v>14114025</v>
      </c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30"/>
      <c r="AZ115" s="38"/>
      <c r="BA115" s="38"/>
      <c r="BB115" s="38"/>
      <c r="BC115" s="38"/>
      <c r="BD115" s="38"/>
      <c r="BE115" s="38"/>
      <c r="BF115" s="38"/>
      <c r="BG115" s="38"/>
      <c r="BH115" s="38"/>
      <c r="BI115" s="44"/>
    </row>
    <row r="116" spans="2:61">
      <c r="B116" s="174"/>
      <c r="C116" s="17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6"/>
      <c r="T116" s="36"/>
      <c r="U116" s="36"/>
      <c r="V116" s="34"/>
      <c r="W116" s="34"/>
      <c r="X116" s="34"/>
      <c r="Y116" s="34"/>
      <c r="Z116" s="34"/>
      <c r="AA116" s="34"/>
    </row>
    <row r="117" spans="2:61">
      <c r="B117" s="174"/>
      <c r="C117" s="17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6"/>
      <c r="U117" s="36"/>
      <c r="V117" s="36"/>
      <c r="W117" s="34"/>
      <c r="X117" s="34"/>
      <c r="Y117" s="34"/>
      <c r="Z117" s="34"/>
      <c r="AA117" s="34"/>
    </row>
    <row r="118" spans="2:61">
      <c r="B118" s="174"/>
      <c r="C118" s="17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6"/>
      <c r="V118" s="36"/>
      <c r="W118" s="36"/>
      <c r="X118" s="34"/>
      <c r="Y118" s="34"/>
      <c r="Z118" s="34"/>
      <c r="AA118" s="34"/>
    </row>
    <row r="119" spans="2:61">
      <c r="B119" s="174"/>
      <c r="C119" s="17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6"/>
      <c r="W119" s="36"/>
      <c r="X119" s="34"/>
      <c r="Y119" s="34"/>
      <c r="Z119" s="34"/>
      <c r="AA119" s="34"/>
    </row>
    <row r="120" spans="2:61">
      <c r="B120" s="174"/>
      <c r="C120" s="17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6"/>
      <c r="W120" s="36"/>
      <c r="X120" s="34"/>
      <c r="Y120" s="34"/>
      <c r="Z120" s="34"/>
      <c r="AA120" s="34"/>
    </row>
    <row r="121" spans="2:61">
      <c r="B121" s="174"/>
      <c r="C121" s="17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6"/>
      <c r="W121" s="36"/>
      <c r="X121" s="34"/>
      <c r="Y121" s="34"/>
      <c r="Z121" s="34"/>
      <c r="AA121" s="34"/>
    </row>
    <row r="122" spans="2:61">
      <c r="B122" s="174"/>
      <c r="C122" s="17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"/>
    </row>
    <row r="123" spans="2:61">
      <c r="B123" s="140"/>
      <c r="C123" s="140"/>
      <c r="Y123" s="3"/>
      <c r="Z123" s="3"/>
      <c r="AA123" s="3"/>
    </row>
    <row r="124" spans="2:61">
      <c r="B124" s="140"/>
      <c r="C124" s="140"/>
      <c r="Z124" s="3"/>
      <c r="AA124" s="3"/>
    </row>
    <row r="125" spans="2:61">
      <c r="B125" s="140"/>
      <c r="C125" s="140"/>
      <c r="AB125" s="11"/>
    </row>
    <row r="126" spans="2:61">
      <c r="B126" s="140"/>
      <c r="C126" s="140"/>
      <c r="AA126" s="15"/>
    </row>
    <row r="127" spans="2:61"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</sheetData>
  <mergeCells count="189"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  <mergeCell ref="AK7:AL7"/>
    <mergeCell ref="B8:E8"/>
    <mergeCell ref="F8:I8"/>
    <mergeCell ref="AH8:AJ8"/>
    <mergeCell ref="B5:E5"/>
    <mergeCell ref="F5:I5"/>
    <mergeCell ref="J5:M5"/>
    <mergeCell ref="AH5:AJ6"/>
    <mergeCell ref="AK5:AL6"/>
    <mergeCell ref="B6:E6"/>
    <mergeCell ref="F6:I6"/>
    <mergeCell ref="J6:M6"/>
    <mergeCell ref="B9:E9"/>
    <mergeCell ref="F9:I9"/>
    <mergeCell ref="AH9:AJ9"/>
    <mergeCell ref="B10:E10"/>
    <mergeCell ref="F10:I10"/>
    <mergeCell ref="AH10:AJ10"/>
    <mergeCell ref="B7:E7"/>
    <mergeCell ref="F7:I7"/>
    <mergeCell ref="J7:M7"/>
    <mergeCell ref="AH7:AJ7"/>
    <mergeCell ref="B16:C16"/>
    <mergeCell ref="D16:E16"/>
    <mergeCell ref="B18:C19"/>
    <mergeCell ref="AH19:AJ19"/>
    <mergeCell ref="B20:C20"/>
    <mergeCell ref="AH20:AJ20"/>
    <mergeCell ref="AH11:AJ11"/>
    <mergeCell ref="AH12:AJ12"/>
    <mergeCell ref="AH13:AJ14"/>
    <mergeCell ref="B15:C15"/>
    <mergeCell ref="D15:E15"/>
    <mergeCell ref="B24:C24"/>
    <mergeCell ref="B25:C25"/>
    <mergeCell ref="B26:C26"/>
    <mergeCell ref="B27:C27"/>
    <mergeCell ref="AK27:AY27"/>
    <mergeCell ref="B21:C21"/>
    <mergeCell ref="AH21:AJ21"/>
    <mergeCell ref="B22:C22"/>
    <mergeCell ref="AH22:AJ22"/>
    <mergeCell ref="B23:C23"/>
    <mergeCell ref="AH23:AJ23"/>
    <mergeCell ref="B34:C34"/>
    <mergeCell ref="B35:C35"/>
    <mergeCell ref="B31:C31"/>
    <mergeCell ref="AH31:AJ31"/>
    <mergeCell ref="B32:C32"/>
    <mergeCell ref="AH32:AJ32"/>
    <mergeCell ref="B33:C33"/>
    <mergeCell ref="B28:C28"/>
    <mergeCell ref="AH28:AJ28"/>
    <mergeCell ref="B29:C29"/>
    <mergeCell ref="AH29:AJ29"/>
    <mergeCell ref="B30:C30"/>
    <mergeCell ref="AH30:AJ30"/>
    <mergeCell ref="AH46:AJ46"/>
    <mergeCell ref="AH47:AJ47"/>
    <mergeCell ref="AH48:AJ48"/>
    <mergeCell ref="B49:C49"/>
    <mergeCell ref="D49:E49"/>
    <mergeCell ref="AH49:AJ49"/>
    <mergeCell ref="AH43:AJ44"/>
    <mergeCell ref="AK43:AL44"/>
    <mergeCell ref="AH45:AJ45"/>
    <mergeCell ref="AK45:AL45"/>
    <mergeCell ref="B54:C54"/>
    <mergeCell ref="B55:C55"/>
    <mergeCell ref="B56:C56"/>
    <mergeCell ref="B57:C57"/>
    <mergeCell ref="AH57:AJ57"/>
    <mergeCell ref="AK56:AY56"/>
    <mergeCell ref="B50:C50"/>
    <mergeCell ref="D50:E50"/>
    <mergeCell ref="AH50:AJ50"/>
    <mergeCell ref="AH51:AJ52"/>
    <mergeCell ref="B52:C53"/>
    <mergeCell ref="B61:C61"/>
    <mergeCell ref="AH61:AJ61"/>
    <mergeCell ref="B62:C62"/>
    <mergeCell ref="B63:C63"/>
    <mergeCell ref="B64:C64"/>
    <mergeCell ref="AK61:AY61"/>
    <mergeCell ref="B58:C58"/>
    <mergeCell ref="AH58:AJ58"/>
    <mergeCell ref="B59:C59"/>
    <mergeCell ref="AH59:AJ59"/>
    <mergeCell ref="B60:C60"/>
    <mergeCell ref="AH60:AJ60"/>
    <mergeCell ref="AK70:AY70"/>
    <mergeCell ref="B68:C68"/>
    <mergeCell ref="AH68:AJ68"/>
    <mergeCell ref="B69:C69"/>
    <mergeCell ref="AH69:AJ69"/>
    <mergeCell ref="B70:C70"/>
    <mergeCell ref="AH70:AJ70"/>
    <mergeCell ref="B65:C65"/>
    <mergeCell ref="B66:C66"/>
    <mergeCell ref="AH66:AJ66"/>
    <mergeCell ref="B67:C67"/>
    <mergeCell ref="AH67:AJ67"/>
    <mergeCell ref="AK65:AY65"/>
    <mergeCell ref="B76:C76"/>
    <mergeCell ref="B77:C77"/>
    <mergeCell ref="B78:C78"/>
    <mergeCell ref="B79:C79"/>
    <mergeCell ref="B80:C80"/>
    <mergeCell ref="AH88:AJ89"/>
    <mergeCell ref="B71:C71"/>
    <mergeCell ref="B72:C72"/>
    <mergeCell ref="B73:C73"/>
    <mergeCell ref="B74:C74"/>
    <mergeCell ref="B75:C75"/>
    <mergeCell ref="AK96:AY96"/>
    <mergeCell ref="AK101:AY101"/>
    <mergeCell ref="B94:C94"/>
    <mergeCell ref="D94:E94"/>
    <mergeCell ref="AH94:AJ94"/>
    <mergeCell ref="AH95:AJ95"/>
    <mergeCell ref="B96:C97"/>
    <mergeCell ref="AH96:AJ97"/>
    <mergeCell ref="AK88:AL89"/>
    <mergeCell ref="AH90:AJ90"/>
    <mergeCell ref="AK90:AL90"/>
    <mergeCell ref="AH91:AJ91"/>
    <mergeCell ref="AH92:AJ92"/>
    <mergeCell ref="B93:C93"/>
    <mergeCell ref="D93:E93"/>
    <mergeCell ref="AH93:AJ93"/>
    <mergeCell ref="B102:C102"/>
    <mergeCell ref="AH102:AJ102"/>
    <mergeCell ref="B103:C103"/>
    <mergeCell ref="AH103:AJ103"/>
    <mergeCell ref="B104:C104"/>
    <mergeCell ref="AH104:AJ104"/>
    <mergeCell ref="B98:C98"/>
    <mergeCell ref="B99:C99"/>
    <mergeCell ref="B100:C100"/>
    <mergeCell ref="B101:C101"/>
    <mergeCell ref="AH114:AJ114"/>
    <mergeCell ref="B108:C108"/>
    <mergeCell ref="B109:C109"/>
    <mergeCell ref="B110:C110"/>
    <mergeCell ref="B111:C111"/>
    <mergeCell ref="AH111:AJ111"/>
    <mergeCell ref="AK110:AY110"/>
    <mergeCell ref="B105:C105"/>
    <mergeCell ref="AH105:AJ105"/>
    <mergeCell ref="B106:C106"/>
    <mergeCell ref="AH106:AJ106"/>
    <mergeCell ref="B107:C107"/>
    <mergeCell ref="AK106:AY106"/>
    <mergeCell ref="B125:C125"/>
    <mergeCell ref="B126:C126"/>
    <mergeCell ref="AK13:AY13"/>
    <mergeCell ref="AK23:AY23"/>
    <mergeCell ref="AK18:AY18"/>
    <mergeCell ref="AK32:AY32"/>
    <mergeCell ref="AK51:AY51"/>
    <mergeCell ref="B119:C119"/>
    <mergeCell ref="B120:C120"/>
    <mergeCell ref="B121:C121"/>
    <mergeCell ref="B122:C122"/>
    <mergeCell ref="B123:C123"/>
    <mergeCell ref="B124:C124"/>
    <mergeCell ref="B115:C115"/>
    <mergeCell ref="AH115:AJ115"/>
    <mergeCell ref="B116:C116"/>
    <mergeCell ref="B117:C117"/>
    <mergeCell ref="B118:C118"/>
    <mergeCell ref="AK115:AY115"/>
    <mergeCell ref="B112:C112"/>
    <mergeCell ref="AH112:AJ112"/>
    <mergeCell ref="B113:C113"/>
    <mergeCell ref="AH113:AJ113"/>
    <mergeCell ref="B114:C114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127"/>
  <sheetViews>
    <sheetView topLeftCell="A101" workbookViewId="0">
      <selection activeCell="AH88" sqref="AH88:AV115"/>
    </sheetView>
  </sheetViews>
  <sheetFormatPr defaultRowHeight="14.4"/>
  <cols>
    <col min="5" max="5" width="9.109375" customWidth="1"/>
    <col min="6" max="6" width="9.5546875" bestFit="1" customWidth="1"/>
  </cols>
  <sheetData>
    <row r="1" spans="1:59">
      <c r="A1" s="1"/>
      <c r="B1" s="138" t="s">
        <v>0</v>
      </c>
      <c r="C1" s="111"/>
      <c r="D1" s="111"/>
      <c r="E1" s="112"/>
      <c r="F1" s="131" t="s">
        <v>1</v>
      </c>
      <c r="G1" s="131"/>
      <c r="H1" s="131"/>
      <c r="I1" s="131"/>
      <c r="J1" s="131" t="s">
        <v>2</v>
      </c>
      <c r="K1" s="131"/>
      <c r="L1" s="131"/>
      <c r="M1" s="131"/>
    </row>
    <row r="2" spans="1:59">
      <c r="A2" s="2" t="s">
        <v>3</v>
      </c>
      <c r="B2" s="138">
        <v>6082002</v>
      </c>
      <c r="C2" s="111"/>
      <c r="D2" s="111"/>
      <c r="E2" s="112"/>
      <c r="F2" s="138">
        <v>8032023</v>
      </c>
      <c r="G2" s="111"/>
      <c r="H2" s="111"/>
      <c r="I2" s="112"/>
      <c r="J2" s="138">
        <f>B2+F2</f>
        <v>14114025</v>
      </c>
      <c r="K2" s="111"/>
      <c r="L2" s="111"/>
      <c r="M2" s="112"/>
    </row>
    <row r="3" spans="1:59">
      <c r="A3" s="2" t="s">
        <v>4</v>
      </c>
      <c r="B3" s="138" t="str">
        <f>_xlfn.BASE($B$2,2)</f>
        <v>10111001100110111010010</v>
      </c>
      <c r="C3" s="111"/>
      <c r="D3" s="111"/>
      <c r="E3" s="112"/>
      <c r="F3" s="138" t="str">
        <f>_xlfn.BASE($F$2,2)</f>
        <v>11110101000111100010111</v>
      </c>
      <c r="G3" s="111"/>
      <c r="H3" s="111"/>
      <c r="I3" s="112"/>
      <c r="J3" s="138" t="str">
        <f>_xlfn.BASE($J$2,2)</f>
        <v>110101110101110011101001</v>
      </c>
      <c r="K3" s="111"/>
      <c r="L3" s="111"/>
      <c r="M3" s="112"/>
    </row>
    <row r="4" spans="1:59">
      <c r="A4" s="2" t="s">
        <v>5</v>
      </c>
      <c r="B4" s="138" t="str">
        <f>_xlfn.BASE($B$2,3)</f>
        <v>102102222221100</v>
      </c>
      <c r="C4" s="111"/>
      <c r="D4" s="111"/>
      <c r="E4" s="112"/>
      <c r="F4" s="138" t="str">
        <f>_xlfn.BASE($F$2,3)</f>
        <v>120010001212100</v>
      </c>
      <c r="G4" s="111"/>
      <c r="H4" s="111"/>
      <c r="I4" s="112"/>
      <c r="J4" s="138" t="str">
        <f>_xlfn.BASE($J$2,3)</f>
        <v>222120001210200</v>
      </c>
      <c r="K4" s="111"/>
      <c r="L4" s="111"/>
      <c r="M4" s="112"/>
    </row>
    <row r="5" spans="1:59">
      <c r="A5" s="2" t="s">
        <v>6</v>
      </c>
      <c r="B5" s="138" t="str">
        <f>_xlfn.BASE($B$2,4)</f>
        <v>113030313102</v>
      </c>
      <c r="C5" s="111"/>
      <c r="D5" s="111"/>
      <c r="E5" s="112"/>
      <c r="F5" s="138" t="str">
        <f>_xlfn.BASE($F$2,4)</f>
        <v>132220330113</v>
      </c>
      <c r="G5" s="111"/>
      <c r="H5" s="111"/>
      <c r="I5" s="112"/>
      <c r="J5" s="138" t="str">
        <f>_xlfn.BASE($J$2,4)</f>
        <v>311311303221</v>
      </c>
      <c r="K5" s="111"/>
      <c r="L5" s="111"/>
      <c r="M5" s="112"/>
      <c r="AA5" s="37"/>
      <c r="AB5" s="37"/>
      <c r="AC5" s="37"/>
      <c r="AD5" s="35"/>
      <c r="AE5" s="35"/>
      <c r="AH5" s="131" t="s">
        <v>7</v>
      </c>
      <c r="AI5" s="131"/>
      <c r="AJ5" s="131"/>
      <c r="AK5" s="131">
        <f>B16</f>
        <v>6082002</v>
      </c>
      <c r="AL5" s="13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spans="1:59">
      <c r="A6" s="2" t="s">
        <v>8</v>
      </c>
      <c r="B6" s="138" t="str">
        <f>_xlfn.BASE($B$2,8)</f>
        <v>27146722</v>
      </c>
      <c r="C6" s="111"/>
      <c r="D6" s="111"/>
      <c r="E6" s="112"/>
      <c r="F6" s="138" t="str">
        <f>_xlfn.BASE($F$2,8)</f>
        <v>36507427</v>
      </c>
      <c r="G6" s="111"/>
      <c r="H6" s="111"/>
      <c r="I6" s="112"/>
      <c r="J6" s="138" t="str">
        <f>_xlfn.BASE($J$2,8)</f>
        <v>65656351</v>
      </c>
      <c r="K6" s="111"/>
      <c r="L6" s="111"/>
      <c r="M6" s="112"/>
      <c r="AA6" s="37"/>
      <c r="AB6" s="37"/>
      <c r="AC6" s="37"/>
      <c r="AD6" s="35"/>
      <c r="AE6" s="35"/>
      <c r="AH6" s="131"/>
      <c r="AI6" s="131"/>
      <c r="AJ6" s="131"/>
      <c r="AK6" s="131"/>
      <c r="AL6" s="131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>
      <c r="A7" s="2" t="s">
        <v>9</v>
      </c>
      <c r="B7" s="138" t="str">
        <f>_xlfn.BASE($B$2,16)</f>
        <v>5CCDD2</v>
      </c>
      <c r="C7" s="111"/>
      <c r="D7" s="111"/>
      <c r="E7" s="112"/>
      <c r="F7" s="138" t="str">
        <f>_xlfn.BASE($F$2,16)</f>
        <v>7A8F17</v>
      </c>
      <c r="G7" s="111"/>
      <c r="H7" s="111"/>
      <c r="I7" s="112"/>
      <c r="J7" s="138" t="str">
        <f>_xlfn.BASE($J$2,16)</f>
        <v>D75CE9</v>
      </c>
      <c r="K7" s="111"/>
      <c r="L7" s="111"/>
      <c r="M7" s="112"/>
      <c r="AA7" s="35"/>
      <c r="AB7" s="35"/>
      <c r="AC7" s="35"/>
      <c r="AD7" s="35"/>
      <c r="AE7" s="38"/>
      <c r="AH7" s="132" t="s">
        <v>10</v>
      </c>
      <c r="AI7" s="132"/>
      <c r="AJ7" s="132"/>
      <c r="AK7" s="132">
        <f>D16</f>
        <v>4</v>
      </c>
      <c r="AL7" s="13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ht="15.75" customHeight="1">
      <c r="B8" s="141"/>
      <c r="C8" s="141"/>
      <c r="D8" s="141"/>
      <c r="E8" s="141"/>
      <c r="F8" s="141"/>
      <c r="G8" s="141"/>
      <c r="H8" s="141"/>
      <c r="I8" s="141"/>
      <c r="AA8" s="35"/>
      <c r="AB8" s="35"/>
      <c r="AC8" s="35"/>
      <c r="AD8" s="35"/>
      <c r="AE8" s="38"/>
      <c r="AH8" s="131" t="s">
        <v>11</v>
      </c>
      <c r="AI8" s="131"/>
      <c r="AJ8" s="138"/>
      <c r="AK8" s="19">
        <v>1</v>
      </c>
      <c r="AL8" s="20">
        <v>2</v>
      </c>
      <c r="AM8" s="19">
        <v>3</v>
      </c>
      <c r="AN8" s="20">
        <v>4</v>
      </c>
      <c r="AO8" s="19">
        <v>5</v>
      </c>
      <c r="AP8" s="20">
        <v>6</v>
      </c>
      <c r="AQ8" s="19">
        <v>7</v>
      </c>
      <c r="AR8" s="20">
        <v>8</v>
      </c>
      <c r="AS8" s="19">
        <v>9</v>
      </c>
      <c r="AT8" s="20">
        <v>10</v>
      </c>
      <c r="AU8" s="19">
        <v>11</v>
      </c>
      <c r="AV8" s="20">
        <v>12</v>
      </c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>
      <c r="B9" s="149" t="s">
        <v>12</v>
      </c>
      <c r="C9" s="147"/>
      <c r="D9" s="147"/>
      <c r="E9" s="147"/>
      <c r="F9" s="146">
        <v>37415</v>
      </c>
      <c r="G9" s="147"/>
      <c r="H9" s="147"/>
      <c r="I9" s="148"/>
      <c r="AA9" s="35"/>
      <c r="AB9" s="35"/>
      <c r="AC9" s="35"/>
      <c r="AD9" s="35"/>
      <c r="AE9" s="38"/>
      <c r="AH9" s="131" t="s">
        <v>13</v>
      </c>
      <c r="AI9" s="131"/>
      <c r="AJ9" s="138"/>
      <c r="AK9" s="63">
        <f>AK5</f>
        <v>6082002</v>
      </c>
      <c r="AL9" s="6">
        <f>AK11</f>
        <v>1520500</v>
      </c>
      <c r="AM9" s="6">
        <f>AL11</f>
        <v>380125</v>
      </c>
      <c r="AN9" s="6">
        <f t="shared" ref="AN9:AV9" si="0">AM11</f>
        <v>95031</v>
      </c>
      <c r="AO9" s="6">
        <f t="shared" si="0"/>
        <v>23757</v>
      </c>
      <c r="AP9" s="6">
        <f t="shared" si="0"/>
        <v>5939</v>
      </c>
      <c r="AQ9" s="6">
        <f t="shared" si="0"/>
        <v>1484</v>
      </c>
      <c r="AR9" s="6">
        <f t="shared" si="0"/>
        <v>371</v>
      </c>
      <c r="AS9" s="6">
        <f t="shared" si="0"/>
        <v>92</v>
      </c>
      <c r="AT9" s="6">
        <f t="shared" si="0"/>
        <v>23</v>
      </c>
      <c r="AU9" s="6">
        <f t="shared" si="0"/>
        <v>5</v>
      </c>
      <c r="AV9" s="46">
        <f t="shared" si="0"/>
        <v>1</v>
      </c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ht="15.75" customHeight="1">
      <c r="B10" s="145" t="s">
        <v>14</v>
      </c>
      <c r="C10" s="143"/>
      <c r="D10" s="143"/>
      <c r="E10" s="143"/>
      <c r="F10" s="142">
        <v>45141</v>
      </c>
      <c r="G10" s="143"/>
      <c r="H10" s="143"/>
      <c r="I10" s="144"/>
      <c r="AA10" s="35"/>
      <c r="AB10" s="35"/>
      <c r="AC10" s="35"/>
      <c r="AD10" s="35"/>
      <c r="AE10" s="38"/>
      <c r="AH10" s="131" t="s">
        <v>15</v>
      </c>
      <c r="AI10" s="131"/>
      <c r="AJ10" s="138"/>
      <c r="AK10" s="63">
        <f>$AK$7</f>
        <v>4</v>
      </c>
      <c r="AL10" s="6">
        <f t="shared" ref="AL10:AV10" si="1">$AK$7</f>
        <v>4</v>
      </c>
      <c r="AM10" s="6">
        <f t="shared" si="1"/>
        <v>4</v>
      </c>
      <c r="AN10" s="6">
        <f t="shared" si="1"/>
        <v>4</v>
      </c>
      <c r="AO10" s="6">
        <f t="shared" si="1"/>
        <v>4</v>
      </c>
      <c r="AP10" s="6">
        <f t="shared" si="1"/>
        <v>4</v>
      </c>
      <c r="AQ10" s="6">
        <f t="shared" si="1"/>
        <v>4</v>
      </c>
      <c r="AR10" s="6">
        <f t="shared" si="1"/>
        <v>4</v>
      </c>
      <c r="AS10" s="6">
        <f t="shared" si="1"/>
        <v>4</v>
      </c>
      <c r="AT10" s="6">
        <f t="shared" si="1"/>
        <v>4</v>
      </c>
      <c r="AU10" s="6">
        <f t="shared" si="1"/>
        <v>4</v>
      </c>
      <c r="AV10" s="46">
        <f t="shared" si="1"/>
        <v>4</v>
      </c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>
      <c r="AA11" s="35"/>
      <c r="AB11" s="35"/>
      <c r="AC11" s="35"/>
      <c r="AD11" s="35"/>
      <c r="AE11" s="38"/>
      <c r="AH11" s="131" t="s">
        <v>16</v>
      </c>
      <c r="AI11" s="131"/>
      <c r="AJ11" s="138"/>
      <c r="AK11" s="63">
        <f>ROUNDDOWN(AK9/AK10,0)</f>
        <v>1520500</v>
      </c>
      <c r="AL11" s="6">
        <f>ROUNDDOWN(AL9/AL10,0)</f>
        <v>380125</v>
      </c>
      <c r="AM11" s="6">
        <f t="shared" ref="AM11:AV11" si="2">ROUNDDOWN(AM9/AM10,0)</f>
        <v>95031</v>
      </c>
      <c r="AN11" s="6">
        <f t="shared" si="2"/>
        <v>23757</v>
      </c>
      <c r="AO11" s="6">
        <f t="shared" si="2"/>
        <v>5939</v>
      </c>
      <c r="AP11" s="6">
        <f t="shared" si="2"/>
        <v>1484</v>
      </c>
      <c r="AQ11" s="6">
        <f t="shared" si="2"/>
        <v>371</v>
      </c>
      <c r="AR11" s="6">
        <f t="shared" si="2"/>
        <v>92</v>
      </c>
      <c r="AS11" s="6">
        <f t="shared" si="2"/>
        <v>23</v>
      </c>
      <c r="AT11" s="6">
        <f t="shared" si="2"/>
        <v>5</v>
      </c>
      <c r="AU11" s="6">
        <f t="shared" si="2"/>
        <v>1</v>
      </c>
      <c r="AV11" s="46">
        <f t="shared" si="2"/>
        <v>0</v>
      </c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>
      <c r="AA12" s="35"/>
      <c r="AB12" s="35"/>
      <c r="AC12" s="35"/>
      <c r="AD12" s="35"/>
      <c r="AE12" s="38"/>
      <c r="AH12" s="131" t="s">
        <v>17</v>
      </c>
      <c r="AI12" s="131"/>
      <c r="AJ12" s="138"/>
      <c r="AK12" s="64">
        <f>AK9-(AK10*AK11)</f>
        <v>2</v>
      </c>
      <c r="AL12" s="7">
        <f t="shared" ref="AL12:AV12" si="3">AL9-(AL10*AL11)</f>
        <v>0</v>
      </c>
      <c r="AM12" s="7">
        <f t="shared" si="3"/>
        <v>1</v>
      </c>
      <c r="AN12" s="7">
        <f t="shared" si="3"/>
        <v>3</v>
      </c>
      <c r="AO12" s="7">
        <f t="shared" si="3"/>
        <v>1</v>
      </c>
      <c r="AP12" s="7">
        <f t="shared" si="3"/>
        <v>3</v>
      </c>
      <c r="AQ12" s="7">
        <f t="shared" si="3"/>
        <v>0</v>
      </c>
      <c r="AR12" s="7">
        <f t="shared" si="3"/>
        <v>3</v>
      </c>
      <c r="AS12" s="7">
        <f t="shared" si="3"/>
        <v>0</v>
      </c>
      <c r="AT12" s="7">
        <f t="shared" si="3"/>
        <v>3</v>
      </c>
      <c r="AU12" s="7">
        <f t="shared" si="3"/>
        <v>1</v>
      </c>
      <c r="AV12" s="22">
        <f t="shared" si="3"/>
        <v>1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>
      <c r="AA13" s="35"/>
      <c r="AB13" s="35"/>
      <c r="AC13" s="35"/>
      <c r="AD13" s="35"/>
      <c r="AE13" s="38"/>
      <c r="AH13" s="133" t="s">
        <v>18</v>
      </c>
      <c r="AI13" s="133"/>
      <c r="AJ13" s="134"/>
      <c r="AK13" s="135" t="str">
        <f>B5</f>
        <v>113030313102</v>
      </c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7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</row>
    <row r="14" spans="1:59">
      <c r="AA14" s="35"/>
      <c r="AB14" s="35"/>
      <c r="AC14" s="35"/>
      <c r="AD14" s="35"/>
      <c r="AE14" s="38"/>
      <c r="AH14" s="133"/>
      <c r="AI14" s="133"/>
      <c r="AJ14" s="134"/>
      <c r="AK14" s="65" t="str">
        <f>MID($AK$13,1,1)</f>
        <v>1</v>
      </c>
      <c r="AL14" s="66" t="str">
        <f>MID($AK$13,2,1)</f>
        <v>1</v>
      </c>
      <c r="AM14" s="66" t="str">
        <f>MID($AK$13,3,1)</f>
        <v>3</v>
      </c>
      <c r="AN14" s="66" t="str">
        <f>MID($AK$13,4,1)</f>
        <v>0</v>
      </c>
      <c r="AO14" s="66" t="str">
        <f>MID($AK$13,5,1)</f>
        <v>3</v>
      </c>
      <c r="AP14" s="66" t="str">
        <f>MID($AK$13,6,1)</f>
        <v>0</v>
      </c>
      <c r="AQ14" s="66" t="str">
        <f>MID($AK$13,7,1)</f>
        <v>3</v>
      </c>
      <c r="AR14" s="66" t="str">
        <f>MID($AK$13,8,1)</f>
        <v>1</v>
      </c>
      <c r="AS14" s="66" t="str">
        <f>MID($AK$13,9,1)</f>
        <v>3</v>
      </c>
      <c r="AT14" s="66" t="str">
        <f>MID($AK$13,10,1)</f>
        <v>1</v>
      </c>
      <c r="AU14" s="66" t="str">
        <f>MID($AK$13,11,1)</f>
        <v>0</v>
      </c>
      <c r="AV14" s="67" t="str">
        <f>MID($AK$13,12,1)</f>
        <v>2</v>
      </c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>
      <c r="B15" s="131" t="s">
        <v>0</v>
      </c>
      <c r="C15" s="131"/>
      <c r="D15" s="138" t="s">
        <v>19</v>
      </c>
      <c r="E15" s="112"/>
      <c r="AA15" s="35"/>
      <c r="AB15" s="35"/>
      <c r="AC15" s="35"/>
      <c r="AD15" s="35"/>
      <c r="AE15" s="38"/>
    </row>
    <row r="16" spans="1:59">
      <c r="B16" s="131">
        <f>B2</f>
        <v>6082002</v>
      </c>
      <c r="C16" s="131"/>
      <c r="D16" s="138">
        <v>4</v>
      </c>
      <c r="E16" s="112"/>
      <c r="AA16" s="35"/>
      <c r="AB16" s="35"/>
      <c r="AC16" s="35"/>
      <c r="AD16" s="35"/>
      <c r="AE16" s="38"/>
    </row>
    <row r="17" spans="2:59">
      <c r="AA17" s="35"/>
      <c r="AB17" s="35"/>
      <c r="AC17" s="35"/>
      <c r="AD17" s="35"/>
      <c r="AE17" s="38"/>
    </row>
    <row r="18" spans="2:59">
      <c r="B18" s="139" t="s">
        <v>20</v>
      </c>
      <c r="C18" s="139"/>
      <c r="AA18" s="35"/>
      <c r="AB18" s="35"/>
      <c r="AC18" s="35"/>
      <c r="AD18" s="35"/>
      <c r="AE18" s="38"/>
      <c r="AK18" s="119" t="s">
        <v>21</v>
      </c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1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</row>
    <row r="19" spans="2:59">
      <c r="B19" s="139"/>
      <c r="C19" s="139"/>
      <c r="D19">
        <f>B2</f>
        <v>6082002</v>
      </c>
      <c r="L19" s="4"/>
      <c r="AA19" s="35"/>
      <c r="AB19" s="35"/>
      <c r="AC19" s="35"/>
      <c r="AD19" s="35"/>
      <c r="AE19" s="38"/>
      <c r="AH19" s="160" t="s">
        <v>22</v>
      </c>
      <c r="AI19" s="161"/>
      <c r="AJ19" s="162"/>
      <c r="AK19" s="96">
        <v>11</v>
      </c>
      <c r="AL19" s="95">
        <v>10</v>
      </c>
      <c r="AM19" s="75">
        <v>9</v>
      </c>
      <c r="AN19" s="95">
        <v>8</v>
      </c>
      <c r="AO19" s="75">
        <v>7</v>
      </c>
      <c r="AP19" s="95">
        <v>6</v>
      </c>
      <c r="AQ19" s="75">
        <v>5</v>
      </c>
      <c r="AR19" s="95">
        <v>4</v>
      </c>
      <c r="AS19" s="75">
        <v>3</v>
      </c>
      <c r="AT19" s="95">
        <v>2</v>
      </c>
      <c r="AU19" s="75">
        <v>1</v>
      </c>
      <c r="AV19" s="75">
        <v>0</v>
      </c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</row>
    <row r="20" spans="2:59">
      <c r="B20" s="138">
        <v>0</v>
      </c>
      <c r="C20" s="112"/>
      <c r="D20">
        <f>MOD(D19,D16)</f>
        <v>2</v>
      </c>
      <c r="E20">
        <f>_xlfn.FLOOR.MATH(D19/$D$16,,)</f>
        <v>1520500</v>
      </c>
      <c r="AA20" s="35"/>
      <c r="AB20" s="35"/>
      <c r="AC20" s="35"/>
      <c r="AD20" s="35"/>
      <c r="AE20" s="38"/>
      <c r="AH20" s="150" t="s">
        <v>23</v>
      </c>
      <c r="AI20" s="151"/>
      <c r="AJ20" s="151"/>
      <c r="AK20" s="72">
        <f>$AK$7</f>
        <v>4</v>
      </c>
      <c r="AL20" s="50">
        <f t="shared" ref="AL20:AV20" si="4">$AK$7</f>
        <v>4</v>
      </c>
      <c r="AM20" s="50">
        <f t="shared" si="4"/>
        <v>4</v>
      </c>
      <c r="AN20" s="50">
        <f t="shared" si="4"/>
        <v>4</v>
      </c>
      <c r="AO20" s="50">
        <f t="shared" si="4"/>
        <v>4</v>
      </c>
      <c r="AP20" s="50">
        <f t="shared" si="4"/>
        <v>4</v>
      </c>
      <c r="AQ20" s="50">
        <f t="shared" si="4"/>
        <v>4</v>
      </c>
      <c r="AR20" s="50">
        <f t="shared" si="4"/>
        <v>4</v>
      </c>
      <c r="AS20" s="50">
        <f t="shared" si="4"/>
        <v>4</v>
      </c>
      <c r="AT20" s="50">
        <f t="shared" si="4"/>
        <v>4</v>
      </c>
      <c r="AU20" s="50">
        <f t="shared" si="4"/>
        <v>4</v>
      </c>
      <c r="AV20" s="51">
        <f t="shared" si="4"/>
        <v>4</v>
      </c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</row>
    <row r="21" spans="2:59">
      <c r="B21" s="138">
        <v>1</v>
      </c>
      <c r="C21" s="112"/>
      <c r="E21">
        <f>MOD(E20,$D$16)</f>
        <v>0</v>
      </c>
      <c r="F21">
        <f>_xlfn.FLOOR.MATH(E20/$D$16,,)</f>
        <v>380125</v>
      </c>
      <c r="AA21" s="35"/>
      <c r="AB21" s="35"/>
      <c r="AC21" s="35"/>
      <c r="AD21" s="35"/>
      <c r="AE21" s="38"/>
      <c r="AG21" s="3"/>
      <c r="AH21" s="150" t="s">
        <v>24</v>
      </c>
      <c r="AI21" s="151"/>
      <c r="AJ21" s="151"/>
      <c r="AK21" s="73" t="str">
        <f>AK14</f>
        <v>1</v>
      </c>
      <c r="AL21" s="52" t="str">
        <f t="shared" ref="AL21:AV21" si="5">AL14</f>
        <v>1</v>
      </c>
      <c r="AM21" s="52" t="str">
        <f t="shared" si="5"/>
        <v>3</v>
      </c>
      <c r="AN21" s="52" t="str">
        <f t="shared" si="5"/>
        <v>0</v>
      </c>
      <c r="AO21" s="52" t="str">
        <f t="shared" si="5"/>
        <v>3</v>
      </c>
      <c r="AP21" s="52" t="str">
        <f t="shared" si="5"/>
        <v>0</v>
      </c>
      <c r="AQ21" s="52" t="str">
        <f t="shared" si="5"/>
        <v>3</v>
      </c>
      <c r="AR21" s="52" t="str">
        <f t="shared" si="5"/>
        <v>1</v>
      </c>
      <c r="AS21" s="52" t="str">
        <f t="shared" si="5"/>
        <v>3</v>
      </c>
      <c r="AT21" s="52" t="str">
        <f t="shared" si="5"/>
        <v>1</v>
      </c>
      <c r="AU21" s="52" t="str">
        <f t="shared" si="5"/>
        <v>0</v>
      </c>
      <c r="AV21" s="53" t="str">
        <f t="shared" si="5"/>
        <v>2</v>
      </c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</row>
    <row r="22" spans="2:59">
      <c r="B22" s="138">
        <v>2</v>
      </c>
      <c r="C22" s="112"/>
      <c r="F22">
        <f>MOD(F21,$D$16)</f>
        <v>1</v>
      </c>
      <c r="G22">
        <f>_xlfn.FLOOR.MATH(F21/$D$16,,)</f>
        <v>95031</v>
      </c>
      <c r="AA22" s="35"/>
      <c r="AB22" s="35"/>
      <c r="AC22" s="35"/>
      <c r="AD22" s="35"/>
      <c r="AE22" s="38"/>
      <c r="AG22" s="3"/>
      <c r="AH22" s="153" t="s">
        <v>25</v>
      </c>
      <c r="AI22" s="154"/>
      <c r="AJ22" s="154"/>
      <c r="AK22" s="74">
        <f>AK21*POWER(AK20,AK19)</f>
        <v>4194304</v>
      </c>
      <c r="AL22" s="54">
        <f>AL21*POWER(AL20,AL19)</f>
        <v>1048576</v>
      </c>
      <c r="AM22" s="54">
        <f t="shared" ref="AM22:AV22" si="6">AM21*POWER(AM20,AM19)</f>
        <v>786432</v>
      </c>
      <c r="AN22" s="54">
        <f t="shared" si="6"/>
        <v>0</v>
      </c>
      <c r="AO22" s="54">
        <f t="shared" si="6"/>
        <v>49152</v>
      </c>
      <c r="AP22" s="54">
        <f t="shared" si="6"/>
        <v>0</v>
      </c>
      <c r="AQ22" s="54">
        <f t="shared" si="6"/>
        <v>3072</v>
      </c>
      <c r="AR22" s="54">
        <f t="shared" si="6"/>
        <v>256</v>
      </c>
      <c r="AS22" s="54">
        <f t="shared" si="6"/>
        <v>192</v>
      </c>
      <c r="AT22" s="54">
        <f t="shared" si="6"/>
        <v>16</v>
      </c>
      <c r="AU22" s="54">
        <f t="shared" si="6"/>
        <v>0</v>
      </c>
      <c r="AV22" s="55">
        <f t="shared" si="6"/>
        <v>2</v>
      </c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</row>
    <row r="23" spans="2:59">
      <c r="B23" s="138">
        <v>3</v>
      </c>
      <c r="C23" s="112"/>
      <c r="F23" s="3"/>
      <c r="G23">
        <f>MOD(G22,$D$16)</f>
        <v>3</v>
      </c>
      <c r="H23">
        <f>_xlfn.FLOOR.MATH(G22/$D$16,,)</f>
        <v>23757</v>
      </c>
      <c r="AA23" s="35"/>
      <c r="AB23" s="35"/>
      <c r="AC23" s="35"/>
      <c r="AD23" s="35"/>
      <c r="AE23" s="38"/>
      <c r="AG23" s="3"/>
      <c r="AH23" s="156" t="s">
        <v>26</v>
      </c>
      <c r="AI23" s="157"/>
      <c r="AJ23" s="157"/>
      <c r="AK23" s="167">
        <f>SUM(AK22:BG22)</f>
        <v>6082002</v>
      </c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9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</row>
    <row r="24" spans="2:59">
      <c r="B24" s="138">
        <v>4</v>
      </c>
      <c r="C24" s="112"/>
      <c r="F24" s="3"/>
      <c r="G24" s="3"/>
      <c r="H24">
        <f>MOD(H23,$D$16)</f>
        <v>1</v>
      </c>
      <c r="I24">
        <f>_xlfn.FLOOR.MATH(H23/$D$16,,)</f>
        <v>5939</v>
      </c>
      <c r="AA24" s="35"/>
      <c r="AB24" s="35"/>
      <c r="AC24" s="35"/>
      <c r="AD24" s="35"/>
      <c r="AE24" s="38"/>
      <c r="AG24" s="3"/>
      <c r="AH24" s="3"/>
      <c r="AI24" s="3"/>
      <c r="AJ24" s="3"/>
    </row>
    <row r="25" spans="2:59">
      <c r="B25" s="138">
        <v>5</v>
      </c>
      <c r="C25" s="112"/>
      <c r="F25" s="3"/>
      <c r="G25" s="3"/>
      <c r="H25" s="3"/>
      <c r="I25">
        <f>MOD(I24,$D$16)</f>
        <v>3</v>
      </c>
      <c r="J25">
        <f>_xlfn.FLOOR.MATH(I24/$D$16,,)</f>
        <v>1484</v>
      </c>
      <c r="AA25" s="35"/>
      <c r="AB25" s="35"/>
      <c r="AC25" s="35"/>
      <c r="AD25" s="35"/>
      <c r="AE25" s="38"/>
      <c r="AH25" s="3"/>
      <c r="AI25" s="3"/>
      <c r="AJ25" s="3"/>
      <c r="AK25" s="3"/>
    </row>
    <row r="26" spans="2:59">
      <c r="B26" s="138">
        <v>6</v>
      </c>
      <c r="C26" s="112"/>
      <c r="G26" s="3"/>
      <c r="H26" s="3"/>
      <c r="I26" s="3"/>
      <c r="J26">
        <f>MOD(J25,$D$16)</f>
        <v>0</v>
      </c>
      <c r="K26">
        <f>_xlfn.FLOOR.MATH(J25/$D$16,,)</f>
        <v>371</v>
      </c>
      <c r="AA26" s="35"/>
      <c r="AB26" s="35"/>
      <c r="AC26" s="35"/>
      <c r="AD26" s="35"/>
      <c r="AE26" s="35"/>
      <c r="AI26" s="3"/>
      <c r="AJ26" s="3"/>
      <c r="AK26" s="3"/>
      <c r="AL26" s="3"/>
    </row>
    <row r="27" spans="2:59">
      <c r="B27" s="138">
        <v>7</v>
      </c>
      <c r="C27" s="112"/>
      <c r="H27" s="3"/>
      <c r="I27" s="3"/>
      <c r="J27" s="3"/>
      <c r="K27">
        <f>MOD(K26,$D$16)</f>
        <v>3</v>
      </c>
      <c r="L27">
        <f>_xlfn.FLOOR.MATH(K26/$D$16,,)</f>
        <v>92</v>
      </c>
      <c r="AA27" s="35"/>
      <c r="AB27" s="35"/>
      <c r="AC27" s="35"/>
      <c r="AD27" s="35"/>
      <c r="AE27" s="35"/>
      <c r="AK27" s="119" t="s">
        <v>27</v>
      </c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1"/>
      <c r="AW27" s="70"/>
      <c r="AX27" s="70"/>
      <c r="AY27" s="70"/>
      <c r="AZ27" s="97"/>
      <c r="BA27" s="97"/>
      <c r="BB27" s="97"/>
      <c r="BC27" s="97"/>
      <c r="BD27" s="97"/>
      <c r="BE27" s="97"/>
      <c r="BF27" s="97"/>
      <c r="BG27" s="97"/>
    </row>
    <row r="28" spans="2:59">
      <c r="B28" s="138">
        <v>8</v>
      </c>
      <c r="C28" s="112"/>
      <c r="I28" s="3"/>
      <c r="J28" s="3"/>
      <c r="K28" s="3"/>
      <c r="L28">
        <f>MOD(L27,$D$16)</f>
        <v>0</v>
      </c>
      <c r="M28">
        <f>_xlfn.FLOOR.MATH(L27/$D$16,,)</f>
        <v>23</v>
      </c>
      <c r="AA28" s="35"/>
      <c r="AB28" s="35"/>
      <c r="AC28" s="35"/>
      <c r="AD28" s="35"/>
      <c r="AE28" s="35"/>
      <c r="AH28" s="116" t="s">
        <v>28</v>
      </c>
      <c r="AI28" s="117"/>
      <c r="AJ28" s="117"/>
      <c r="AK28" s="94">
        <v>11</v>
      </c>
      <c r="AL28" s="39">
        <v>10</v>
      </c>
      <c r="AM28" s="45">
        <v>9</v>
      </c>
      <c r="AN28" s="39">
        <v>8</v>
      </c>
      <c r="AO28" s="45">
        <v>7</v>
      </c>
      <c r="AP28" s="39">
        <v>6</v>
      </c>
      <c r="AQ28" s="45">
        <v>5</v>
      </c>
      <c r="AR28" s="39">
        <v>4</v>
      </c>
      <c r="AS28" s="45">
        <v>3</v>
      </c>
      <c r="AT28" s="39">
        <v>2</v>
      </c>
      <c r="AU28" s="45">
        <v>1</v>
      </c>
      <c r="AV28" s="45">
        <v>0</v>
      </c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2:59">
      <c r="B29" s="138">
        <v>9</v>
      </c>
      <c r="C29" s="112"/>
      <c r="J29" s="3"/>
      <c r="K29" s="3"/>
      <c r="L29" s="3"/>
      <c r="M29">
        <f>MOD(M28,$D$16)</f>
        <v>3</v>
      </c>
      <c r="N29">
        <f>_xlfn.FLOOR.MATH(M28/$D$16,,)</f>
        <v>5</v>
      </c>
      <c r="AA29" s="35"/>
      <c r="AB29" s="35"/>
      <c r="AC29" s="35"/>
      <c r="AD29" s="35"/>
      <c r="AE29" s="35"/>
      <c r="AH29" s="110" t="s">
        <v>23</v>
      </c>
      <c r="AI29" s="111"/>
      <c r="AJ29" s="111"/>
      <c r="AK29" s="63">
        <f>$AK$7</f>
        <v>4</v>
      </c>
      <c r="AL29" s="6">
        <f t="shared" ref="AL29:AV29" si="7">$AK$7</f>
        <v>4</v>
      </c>
      <c r="AM29" s="6">
        <f t="shared" si="7"/>
        <v>4</v>
      </c>
      <c r="AN29" s="6">
        <f t="shared" si="7"/>
        <v>4</v>
      </c>
      <c r="AO29" s="6">
        <f t="shared" si="7"/>
        <v>4</v>
      </c>
      <c r="AP29" s="6">
        <f t="shared" si="7"/>
        <v>4</v>
      </c>
      <c r="AQ29" s="6">
        <f t="shared" si="7"/>
        <v>4</v>
      </c>
      <c r="AR29" s="6">
        <f t="shared" si="7"/>
        <v>4</v>
      </c>
      <c r="AS29" s="6">
        <f t="shared" si="7"/>
        <v>4</v>
      </c>
      <c r="AT29" s="6">
        <f t="shared" si="7"/>
        <v>4</v>
      </c>
      <c r="AU29" s="6">
        <f t="shared" si="7"/>
        <v>4</v>
      </c>
      <c r="AV29" s="46">
        <f t="shared" si="7"/>
        <v>4</v>
      </c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2:59">
      <c r="B30" s="138">
        <v>10</v>
      </c>
      <c r="C30" s="112"/>
      <c r="K30" s="3"/>
      <c r="L30" s="3"/>
      <c r="M30" s="3"/>
      <c r="N30">
        <f>MOD(N29,$D$16)</f>
        <v>1</v>
      </c>
      <c r="O30">
        <f>_xlfn.FLOOR.MATH(N29/$D$16,,)</f>
        <v>1</v>
      </c>
      <c r="AA30" s="35"/>
      <c r="AB30" s="35"/>
      <c r="AC30" s="35"/>
      <c r="AD30" s="35"/>
      <c r="AE30" s="35"/>
      <c r="AH30" s="110" t="s">
        <v>24</v>
      </c>
      <c r="AI30" s="111"/>
      <c r="AJ30" s="111"/>
      <c r="AK30" s="76" t="str">
        <f>AK14</f>
        <v>1</v>
      </c>
      <c r="AL30" s="5" t="str">
        <f t="shared" ref="AL30:AV30" si="8">AL14</f>
        <v>1</v>
      </c>
      <c r="AM30" s="5" t="str">
        <f t="shared" si="8"/>
        <v>3</v>
      </c>
      <c r="AN30" s="5" t="str">
        <f t="shared" si="8"/>
        <v>0</v>
      </c>
      <c r="AO30" s="5" t="str">
        <f t="shared" si="8"/>
        <v>3</v>
      </c>
      <c r="AP30" s="5" t="str">
        <f t="shared" si="8"/>
        <v>0</v>
      </c>
      <c r="AQ30" s="5" t="str">
        <f t="shared" si="8"/>
        <v>3</v>
      </c>
      <c r="AR30" s="5" t="str">
        <f t="shared" si="8"/>
        <v>1</v>
      </c>
      <c r="AS30" s="5" t="str">
        <f t="shared" si="8"/>
        <v>3</v>
      </c>
      <c r="AT30" s="5" t="str">
        <f t="shared" si="8"/>
        <v>1</v>
      </c>
      <c r="AU30" s="5" t="str">
        <f t="shared" si="8"/>
        <v>0</v>
      </c>
      <c r="AV30" s="21" t="str">
        <f t="shared" si="8"/>
        <v>2</v>
      </c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</row>
    <row r="31" spans="2:59">
      <c r="B31" s="175">
        <v>11</v>
      </c>
      <c r="C31" s="176"/>
      <c r="M31" s="3"/>
      <c r="N31" s="3"/>
      <c r="O31">
        <f>MOD(O30,$D$16)</f>
        <v>1</v>
      </c>
      <c r="AA31" s="35"/>
      <c r="AB31" s="35"/>
      <c r="AC31" s="35"/>
      <c r="AD31" s="35"/>
      <c r="AE31" s="35"/>
      <c r="AH31" s="113" t="s">
        <v>29</v>
      </c>
      <c r="AI31" s="114"/>
      <c r="AJ31" s="114"/>
      <c r="AK31" s="64">
        <f>AK29*AK30+AL30</f>
        <v>5</v>
      </c>
      <c r="AL31" s="7">
        <f>AL29*AK31+AM30</f>
        <v>23</v>
      </c>
      <c r="AM31" s="7">
        <f t="shared" ref="AM31:AV31" si="9">AM29*AL31+AN30</f>
        <v>92</v>
      </c>
      <c r="AN31" s="7">
        <f t="shared" si="9"/>
        <v>371</v>
      </c>
      <c r="AO31" s="7">
        <f t="shared" si="9"/>
        <v>1484</v>
      </c>
      <c r="AP31" s="7">
        <f t="shared" si="9"/>
        <v>5939</v>
      </c>
      <c r="AQ31" s="7">
        <f t="shared" si="9"/>
        <v>23757</v>
      </c>
      <c r="AR31" s="7">
        <f t="shared" si="9"/>
        <v>95031</v>
      </c>
      <c r="AS31" s="7">
        <f t="shared" si="9"/>
        <v>380125</v>
      </c>
      <c r="AT31" s="7">
        <f t="shared" si="9"/>
        <v>1520500</v>
      </c>
      <c r="AU31" s="7">
        <f t="shared" si="9"/>
        <v>6082002</v>
      </c>
      <c r="AV31" s="22">
        <f t="shared" si="9"/>
        <v>24328008</v>
      </c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2:59">
      <c r="B32" s="135" t="s">
        <v>26</v>
      </c>
      <c r="C32" s="136"/>
      <c r="D32" s="25">
        <f>D20</f>
        <v>2</v>
      </c>
      <c r="E32" s="61">
        <f>E21</f>
        <v>0</v>
      </c>
      <c r="F32" s="61">
        <f>F22</f>
        <v>1</v>
      </c>
      <c r="G32" s="61">
        <f>G23</f>
        <v>3</v>
      </c>
      <c r="H32" s="61">
        <f>H24</f>
        <v>1</v>
      </c>
      <c r="I32" s="61">
        <f>I25</f>
        <v>3</v>
      </c>
      <c r="J32" s="61">
        <f>J26</f>
        <v>0</v>
      </c>
      <c r="K32" s="61">
        <f>K27</f>
        <v>3</v>
      </c>
      <c r="L32" s="61">
        <f>L28</f>
        <v>0</v>
      </c>
      <c r="M32" s="61">
        <f>M29</f>
        <v>3</v>
      </c>
      <c r="N32" s="61">
        <f>N30</f>
        <v>1</v>
      </c>
      <c r="O32" s="62">
        <f>O31</f>
        <v>1</v>
      </c>
      <c r="AA32" s="35"/>
      <c r="AB32" s="35"/>
      <c r="AC32" s="35"/>
      <c r="AD32" s="35"/>
      <c r="AE32" s="35"/>
      <c r="AH32" s="105" t="s">
        <v>26</v>
      </c>
      <c r="AI32" s="106"/>
      <c r="AJ32" s="106"/>
      <c r="AK32" s="105">
        <f>AU31</f>
        <v>6082002</v>
      </c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59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</row>
    <row r="33" spans="2:60">
      <c r="B33" s="174"/>
      <c r="C33" s="17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6"/>
      <c r="O33" s="36"/>
      <c r="P33" s="36"/>
      <c r="Q33" s="34"/>
      <c r="R33" s="34"/>
      <c r="AA33" s="35"/>
      <c r="AB33" s="35"/>
      <c r="AC33" s="35"/>
      <c r="AD33" s="35"/>
      <c r="AE33" s="35"/>
      <c r="AP33" s="3"/>
      <c r="AQ33" s="3"/>
      <c r="AR33" s="3"/>
      <c r="AS33" s="3"/>
    </row>
    <row r="34" spans="2:60">
      <c r="B34" s="174"/>
      <c r="C34" s="17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6"/>
      <c r="P34" s="36"/>
      <c r="Q34" s="36"/>
      <c r="R34" s="34"/>
      <c r="S34" s="34"/>
      <c r="T34" s="34"/>
      <c r="U34" s="34"/>
      <c r="V34" s="34"/>
      <c r="W34" s="34"/>
      <c r="X34" s="34"/>
      <c r="Y34" s="34"/>
      <c r="Z34" s="34"/>
      <c r="AA34" s="35"/>
      <c r="AB34" s="35"/>
      <c r="AC34" s="35"/>
      <c r="AD34" s="35"/>
      <c r="AE34" s="35"/>
      <c r="AQ34" s="3"/>
      <c r="AR34" s="3"/>
      <c r="AS34" s="3"/>
      <c r="AT34" s="3"/>
    </row>
    <row r="35" spans="2:60">
      <c r="B35" s="174"/>
      <c r="C35" s="17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5"/>
      <c r="AB35" s="35"/>
      <c r="AC35" s="35"/>
      <c r="AD35" s="35"/>
      <c r="AE35" s="35"/>
      <c r="AR35" s="3"/>
      <c r="AS35" s="3"/>
      <c r="AT35" s="3"/>
      <c r="AU35" s="3"/>
    </row>
    <row r="36" spans="2:60">
      <c r="B36" s="35"/>
      <c r="C36" s="35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6"/>
      <c r="R36" s="36"/>
      <c r="S36" s="36"/>
      <c r="T36" s="34"/>
      <c r="U36" s="34"/>
      <c r="V36" s="34"/>
      <c r="W36" s="34"/>
      <c r="X36" s="34"/>
      <c r="Y36" s="34"/>
      <c r="Z36" s="34"/>
      <c r="AA36" s="35"/>
      <c r="AB36" s="35"/>
      <c r="AC36" s="35"/>
      <c r="AD36" s="35"/>
      <c r="AE36" s="35"/>
      <c r="AS36" s="3"/>
      <c r="AT36" s="3"/>
      <c r="AU36" s="3"/>
      <c r="AV36" s="3"/>
    </row>
    <row r="37" spans="2:60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6"/>
      <c r="S37" s="36"/>
      <c r="T37" s="36"/>
      <c r="U37" s="34"/>
      <c r="V37" s="34"/>
      <c r="W37" s="34"/>
      <c r="X37" s="34"/>
      <c r="Y37" s="34"/>
      <c r="Z37" s="34"/>
      <c r="AA37" s="35"/>
      <c r="AB37" s="35"/>
      <c r="AC37" s="35"/>
      <c r="AD37" s="35"/>
      <c r="AE37" s="35"/>
      <c r="AT37" s="3"/>
      <c r="AU37" s="3"/>
      <c r="AV37" s="3"/>
      <c r="AW37" s="3"/>
    </row>
    <row r="38" spans="2:60">
      <c r="B38" s="35"/>
      <c r="C38" s="35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6"/>
      <c r="T38" s="36"/>
      <c r="U38" s="36"/>
      <c r="V38" s="34"/>
      <c r="W38" s="34"/>
      <c r="X38" s="34"/>
      <c r="Y38" s="34"/>
      <c r="Z38" s="34"/>
      <c r="AA38" s="35"/>
      <c r="AB38" s="35"/>
      <c r="AC38" s="35"/>
      <c r="AD38" s="35"/>
      <c r="AE38" s="35"/>
      <c r="AU38" s="3"/>
      <c r="AV38" s="3"/>
      <c r="AW38" s="3"/>
      <c r="AX38" s="3"/>
    </row>
    <row r="39" spans="2:60">
      <c r="B39" s="35"/>
      <c r="C39" s="35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6"/>
      <c r="U39" s="36"/>
      <c r="V39" s="36"/>
      <c r="W39" s="34"/>
      <c r="X39" s="34"/>
      <c r="Y39" s="34"/>
      <c r="Z39" s="34"/>
      <c r="AA39" s="35"/>
      <c r="AB39" s="35"/>
      <c r="AC39" s="35"/>
      <c r="AD39" s="35"/>
      <c r="AE39" s="35"/>
      <c r="AV39" s="3"/>
      <c r="AW39" s="3"/>
      <c r="AX39" s="3"/>
      <c r="AY39" s="3"/>
    </row>
    <row r="40" spans="2:60">
      <c r="B40" s="35"/>
      <c r="C40" s="35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6"/>
      <c r="V40" s="36"/>
      <c r="W40" s="36"/>
      <c r="X40" s="34"/>
      <c r="Y40" s="34"/>
      <c r="Z40" s="34"/>
      <c r="AA40" s="35"/>
      <c r="AB40" s="35"/>
      <c r="AC40" s="35"/>
      <c r="AD40" s="35"/>
      <c r="AE40" s="35"/>
      <c r="AW40" s="3"/>
      <c r="AX40" s="3"/>
    </row>
    <row r="41" spans="2:60">
      <c r="B41" s="35"/>
      <c r="C41" s="35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6"/>
      <c r="W41" s="36"/>
      <c r="X41" s="34"/>
      <c r="Y41" s="34"/>
      <c r="Z41" s="34"/>
      <c r="AA41" s="35"/>
      <c r="AB41" s="35"/>
      <c r="AC41" s="35"/>
      <c r="AD41" s="35"/>
      <c r="AE41" s="35"/>
    </row>
    <row r="42" spans="2:60">
      <c r="B42" s="35"/>
      <c r="C42" s="35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5"/>
      <c r="AB42" s="35"/>
      <c r="AC42" s="35"/>
      <c r="AD42" s="35"/>
      <c r="AE42" s="35"/>
    </row>
    <row r="43" spans="2:60">
      <c r="AA43" s="37"/>
      <c r="AB43" s="37"/>
      <c r="AC43" s="37"/>
      <c r="AD43" s="35"/>
      <c r="AE43" s="35"/>
      <c r="AH43" s="131" t="s">
        <v>7</v>
      </c>
      <c r="AI43" s="131"/>
      <c r="AJ43" s="131"/>
      <c r="AK43" s="131">
        <f>B50</f>
        <v>8032023</v>
      </c>
      <c r="AL43" s="131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2:60">
      <c r="AA44" s="37"/>
      <c r="AB44" s="37"/>
      <c r="AC44" s="37"/>
      <c r="AD44" s="35"/>
      <c r="AE44" s="35"/>
      <c r="AH44" s="131"/>
      <c r="AI44" s="131"/>
      <c r="AJ44" s="131"/>
      <c r="AK44" s="131"/>
      <c r="AL44" s="131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2:60">
      <c r="AA45" s="35"/>
      <c r="AB45" s="35"/>
      <c r="AC45" s="35"/>
      <c r="AD45" s="35"/>
      <c r="AE45" s="38"/>
      <c r="AH45" s="132" t="s">
        <v>10</v>
      </c>
      <c r="AI45" s="132"/>
      <c r="AJ45" s="132"/>
      <c r="AK45" s="132">
        <f>D50</f>
        <v>4</v>
      </c>
      <c r="AL45" s="13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2:60">
      <c r="AA46" s="35"/>
      <c r="AB46" s="35"/>
      <c r="AC46" s="35"/>
      <c r="AD46" s="35"/>
      <c r="AE46" s="38"/>
      <c r="AH46" s="131" t="s">
        <v>11</v>
      </c>
      <c r="AI46" s="131"/>
      <c r="AJ46" s="138"/>
      <c r="AK46" s="19">
        <v>1</v>
      </c>
      <c r="AL46" s="23">
        <v>2</v>
      </c>
      <c r="AM46" s="19">
        <v>3</v>
      </c>
      <c r="AN46" s="23">
        <v>4</v>
      </c>
      <c r="AO46" s="19">
        <v>5</v>
      </c>
      <c r="AP46" s="23">
        <v>6</v>
      </c>
      <c r="AQ46" s="19">
        <v>7</v>
      </c>
      <c r="AR46" s="23">
        <v>8</v>
      </c>
      <c r="AS46" s="19">
        <v>9</v>
      </c>
      <c r="AT46" s="23">
        <v>10</v>
      </c>
      <c r="AU46" s="19">
        <v>11</v>
      </c>
      <c r="AV46" s="23">
        <v>12</v>
      </c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4"/>
    </row>
    <row r="47" spans="2:60">
      <c r="AA47" s="38"/>
      <c r="AB47" s="38"/>
      <c r="AC47" s="38"/>
      <c r="AD47" s="35"/>
      <c r="AE47" s="38"/>
      <c r="AH47" s="131" t="s">
        <v>13</v>
      </c>
      <c r="AI47" s="131"/>
      <c r="AJ47" s="138"/>
      <c r="AK47" s="63">
        <f>AK43</f>
        <v>8032023</v>
      </c>
      <c r="AL47" s="6">
        <f t="shared" ref="AL47:AV47" si="10">AK49</f>
        <v>2008005</v>
      </c>
      <c r="AM47" s="6">
        <f t="shared" si="10"/>
        <v>502001</v>
      </c>
      <c r="AN47" s="6">
        <f t="shared" si="10"/>
        <v>125500</v>
      </c>
      <c r="AO47" s="6">
        <f t="shared" si="10"/>
        <v>31375</v>
      </c>
      <c r="AP47" s="6">
        <f t="shared" si="10"/>
        <v>7843</v>
      </c>
      <c r="AQ47" s="6">
        <f t="shared" si="10"/>
        <v>1960</v>
      </c>
      <c r="AR47" s="6">
        <f t="shared" si="10"/>
        <v>490</v>
      </c>
      <c r="AS47" s="6">
        <f t="shared" si="10"/>
        <v>122</v>
      </c>
      <c r="AT47" s="6">
        <f t="shared" si="10"/>
        <v>30</v>
      </c>
      <c r="AU47" s="6">
        <f t="shared" si="10"/>
        <v>7</v>
      </c>
      <c r="AV47" s="46">
        <f t="shared" si="10"/>
        <v>1</v>
      </c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4"/>
    </row>
    <row r="48" spans="2:60">
      <c r="AA48" s="38"/>
      <c r="AB48" s="38"/>
      <c r="AC48" s="38"/>
      <c r="AD48" s="35"/>
      <c r="AE48" s="38"/>
      <c r="AH48" s="131" t="s">
        <v>15</v>
      </c>
      <c r="AI48" s="131"/>
      <c r="AJ48" s="138"/>
      <c r="AK48" s="63">
        <f t="shared" ref="AK48:AV48" si="11">$AK$7</f>
        <v>4</v>
      </c>
      <c r="AL48" s="6">
        <f t="shared" si="11"/>
        <v>4</v>
      </c>
      <c r="AM48" s="6">
        <f t="shared" si="11"/>
        <v>4</v>
      </c>
      <c r="AN48" s="6">
        <f t="shared" si="11"/>
        <v>4</v>
      </c>
      <c r="AO48" s="6">
        <f t="shared" si="11"/>
        <v>4</v>
      </c>
      <c r="AP48" s="6">
        <f t="shared" si="11"/>
        <v>4</v>
      </c>
      <c r="AQ48" s="6">
        <f t="shared" si="11"/>
        <v>4</v>
      </c>
      <c r="AR48" s="6">
        <f t="shared" si="11"/>
        <v>4</v>
      </c>
      <c r="AS48" s="6">
        <f t="shared" si="11"/>
        <v>4</v>
      </c>
      <c r="AT48" s="6">
        <f t="shared" si="11"/>
        <v>4</v>
      </c>
      <c r="AU48" s="6">
        <f t="shared" si="11"/>
        <v>4</v>
      </c>
      <c r="AV48" s="46">
        <f t="shared" si="11"/>
        <v>4</v>
      </c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4"/>
    </row>
    <row r="49" spans="2:61">
      <c r="B49" s="131" t="s">
        <v>1</v>
      </c>
      <c r="C49" s="131"/>
      <c r="D49" s="138" t="s">
        <v>19</v>
      </c>
      <c r="E49" s="112"/>
      <c r="AA49" s="38"/>
      <c r="AB49" s="38"/>
      <c r="AC49" s="38"/>
      <c r="AD49" s="35"/>
      <c r="AE49" s="38"/>
      <c r="AH49" s="131" t="s">
        <v>16</v>
      </c>
      <c r="AI49" s="131"/>
      <c r="AJ49" s="138"/>
      <c r="AK49" s="63">
        <f t="shared" ref="AK49:AV49" si="12">ROUNDDOWN(AK47/AK48,0)</f>
        <v>2008005</v>
      </c>
      <c r="AL49" s="6">
        <f t="shared" si="12"/>
        <v>502001</v>
      </c>
      <c r="AM49" s="6">
        <f t="shared" si="12"/>
        <v>125500</v>
      </c>
      <c r="AN49" s="6">
        <f t="shared" si="12"/>
        <v>31375</v>
      </c>
      <c r="AO49" s="6">
        <f t="shared" si="12"/>
        <v>7843</v>
      </c>
      <c r="AP49" s="6">
        <f t="shared" si="12"/>
        <v>1960</v>
      </c>
      <c r="AQ49" s="6">
        <f t="shared" si="12"/>
        <v>490</v>
      </c>
      <c r="AR49" s="6">
        <f t="shared" si="12"/>
        <v>122</v>
      </c>
      <c r="AS49" s="6">
        <f t="shared" si="12"/>
        <v>30</v>
      </c>
      <c r="AT49" s="6">
        <f t="shared" si="12"/>
        <v>7</v>
      </c>
      <c r="AU49" s="6">
        <f t="shared" si="12"/>
        <v>1</v>
      </c>
      <c r="AV49" s="46">
        <f t="shared" si="12"/>
        <v>0</v>
      </c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4"/>
    </row>
    <row r="50" spans="2:61">
      <c r="B50" s="131">
        <f>F2</f>
        <v>8032023</v>
      </c>
      <c r="C50" s="131"/>
      <c r="D50" s="138">
        <v>4</v>
      </c>
      <c r="E50" s="112"/>
      <c r="AA50" s="38"/>
      <c r="AB50" s="38"/>
      <c r="AC50" s="38"/>
      <c r="AD50" s="35"/>
      <c r="AE50" s="38"/>
      <c r="AH50" s="131" t="s">
        <v>17</v>
      </c>
      <c r="AI50" s="131"/>
      <c r="AJ50" s="138"/>
      <c r="AK50" s="63">
        <f t="shared" ref="AK50:AV50" si="13">AK47-(AK48*AK49)</f>
        <v>3</v>
      </c>
      <c r="AL50" s="6">
        <f t="shared" si="13"/>
        <v>1</v>
      </c>
      <c r="AM50" s="6">
        <f t="shared" si="13"/>
        <v>1</v>
      </c>
      <c r="AN50" s="6">
        <f t="shared" si="13"/>
        <v>0</v>
      </c>
      <c r="AO50" s="6">
        <f t="shared" si="13"/>
        <v>3</v>
      </c>
      <c r="AP50" s="6">
        <f t="shared" si="13"/>
        <v>3</v>
      </c>
      <c r="AQ50" s="6">
        <f t="shared" si="13"/>
        <v>0</v>
      </c>
      <c r="AR50" s="6">
        <f t="shared" si="13"/>
        <v>2</v>
      </c>
      <c r="AS50" s="6">
        <f t="shared" si="13"/>
        <v>2</v>
      </c>
      <c r="AT50" s="6">
        <f t="shared" si="13"/>
        <v>2</v>
      </c>
      <c r="AU50" s="6">
        <f t="shared" si="13"/>
        <v>3</v>
      </c>
      <c r="AV50" s="46">
        <f t="shared" si="13"/>
        <v>1</v>
      </c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4"/>
    </row>
    <row r="51" spans="2:61">
      <c r="AA51" s="38"/>
      <c r="AB51" s="38"/>
      <c r="AC51" s="38"/>
      <c r="AD51" s="35"/>
      <c r="AE51" s="38"/>
      <c r="AH51" s="133" t="s">
        <v>18</v>
      </c>
      <c r="AI51" s="133"/>
      <c r="AJ51" s="134"/>
      <c r="AK51" s="110" t="str">
        <f>F5</f>
        <v>132220330113</v>
      </c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73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4"/>
    </row>
    <row r="52" spans="2:61">
      <c r="B52" s="139" t="s">
        <v>20</v>
      </c>
      <c r="C52" s="139"/>
      <c r="AA52" s="38"/>
      <c r="AB52" s="38"/>
      <c r="AC52" s="38"/>
      <c r="AD52" s="35"/>
      <c r="AE52" s="38"/>
      <c r="AH52" s="133"/>
      <c r="AI52" s="133"/>
      <c r="AJ52" s="134"/>
      <c r="AK52" s="79" t="str">
        <f>MID($AK$51,1,1)</f>
        <v>1</v>
      </c>
      <c r="AL52" s="80" t="str">
        <f>MID($AK$51,2,1)</f>
        <v>3</v>
      </c>
      <c r="AM52" s="80" t="str">
        <f>MID($AK$51,3,1)</f>
        <v>2</v>
      </c>
      <c r="AN52" s="80" t="str">
        <f>MID($AK$51,4,1)</f>
        <v>2</v>
      </c>
      <c r="AO52" s="80" t="str">
        <f>MID($AK$51,5,1)</f>
        <v>2</v>
      </c>
      <c r="AP52" s="80" t="str">
        <f>MID($AK$51,6,1)</f>
        <v>0</v>
      </c>
      <c r="AQ52" s="80" t="str">
        <f>MID($AK$51,7,1)</f>
        <v>3</v>
      </c>
      <c r="AR52" s="80" t="str">
        <f>MID($AK$51,8,1)</f>
        <v>3</v>
      </c>
      <c r="AS52" s="80" t="str">
        <f>MID($AK$51,9,1)</f>
        <v>0</v>
      </c>
      <c r="AT52" s="80" t="str">
        <f>MID($AK$51,10,1)</f>
        <v>1</v>
      </c>
      <c r="AU52" s="80" t="str">
        <f>MID($AK$51,11,1)</f>
        <v>1</v>
      </c>
      <c r="AV52" s="81" t="str">
        <f>MID($AK$51,12,1)</f>
        <v>3</v>
      </c>
      <c r="AW52" s="39"/>
      <c r="AX52" s="39"/>
      <c r="AY52" s="39"/>
      <c r="AZ52" s="39" t="str">
        <f>MID($AK$51,16,1)</f>
        <v/>
      </c>
      <c r="BA52" s="39" t="str">
        <f>MID($AK$51,17,1)</f>
        <v/>
      </c>
      <c r="BB52" s="39" t="str">
        <f>MID($AK$51,18,1)</f>
        <v/>
      </c>
      <c r="BC52" s="39" t="str">
        <f>MID($AK$51,19,1)</f>
        <v/>
      </c>
      <c r="BD52" s="39" t="str">
        <f>MID($AK$51,20,1)</f>
        <v/>
      </c>
      <c r="BE52" s="39" t="str">
        <f>MID($AK$51,21,1)</f>
        <v/>
      </c>
      <c r="BF52" s="39" t="str">
        <f>MID($AK$51,22,1)</f>
        <v/>
      </c>
      <c r="BG52" s="39" t="str">
        <f>MID($AK$51,23,1)</f>
        <v/>
      </c>
      <c r="BH52" s="34"/>
    </row>
    <row r="53" spans="2:61">
      <c r="B53" s="139"/>
      <c r="C53" s="139"/>
      <c r="D53">
        <f>B50</f>
        <v>8032023</v>
      </c>
      <c r="L53" s="4"/>
      <c r="AA53" s="38"/>
      <c r="AB53" s="38"/>
      <c r="AC53" s="38"/>
      <c r="AD53" s="35"/>
      <c r="AE53" s="38"/>
    </row>
    <row r="54" spans="2:61">
      <c r="B54" s="138">
        <v>0</v>
      </c>
      <c r="C54" s="112"/>
      <c r="D54">
        <f>MOD(D53,D50)</f>
        <v>3</v>
      </c>
      <c r="E54">
        <f>_xlfn.FLOOR.MATH(D53/$D$16,,)</f>
        <v>2008005</v>
      </c>
      <c r="AA54" s="38"/>
      <c r="AB54" s="38"/>
      <c r="AC54" s="38"/>
      <c r="AD54" s="35"/>
      <c r="AE54" s="38"/>
    </row>
    <row r="55" spans="2:61">
      <c r="B55" s="138">
        <v>1</v>
      </c>
      <c r="C55" s="112"/>
      <c r="E55">
        <f>MOD(E54,$D$16)</f>
        <v>1</v>
      </c>
      <c r="F55">
        <f>_xlfn.FLOOR.MATH(E54/$D$16,,)</f>
        <v>502001</v>
      </c>
      <c r="AA55" s="38"/>
      <c r="AB55" s="38"/>
      <c r="AC55" s="38"/>
      <c r="AD55" s="35"/>
      <c r="AE55" s="38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BH55" s="18"/>
    </row>
    <row r="56" spans="2:61">
      <c r="B56" s="138">
        <v>2</v>
      </c>
      <c r="C56" s="112"/>
      <c r="F56">
        <f>MOD(F55,$D$16)</f>
        <v>1</v>
      </c>
      <c r="G56">
        <f>_xlfn.FLOOR.MATH(F55/$D$16,,)</f>
        <v>125500</v>
      </c>
      <c r="AA56" s="38"/>
      <c r="AB56" s="38"/>
      <c r="AC56" s="38"/>
      <c r="AD56" s="35"/>
      <c r="AE56" s="38"/>
      <c r="AH56" s="12"/>
      <c r="AI56" s="12"/>
      <c r="AJ56" s="12"/>
      <c r="AK56" s="179" t="s">
        <v>21</v>
      </c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1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34"/>
      <c r="BI56" s="18"/>
    </row>
    <row r="57" spans="2:61">
      <c r="B57" s="138">
        <v>3</v>
      </c>
      <c r="C57" s="112"/>
      <c r="F57" s="3"/>
      <c r="G57">
        <f>MOD(G56,$D$16)</f>
        <v>0</v>
      </c>
      <c r="H57">
        <f>_xlfn.FLOOR.MATH(G56/$D$16,,)</f>
        <v>31375</v>
      </c>
      <c r="AA57" s="38"/>
      <c r="AB57" s="38"/>
      <c r="AC57" s="38"/>
      <c r="AD57" s="35"/>
      <c r="AE57" s="38"/>
      <c r="AH57" s="107" t="s">
        <v>22</v>
      </c>
      <c r="AI57" s="108"/>
      <c r="AJ57" s="109"/>
      <c r="AK57" s="98">
        <v>11</v>
      </c>
      <c r="AL57" s="10">
        <v>10</v>
      </c>
      <c r="AM57" s="46">
        <v>9</v>
      </c>
      <c r="AN57" s="10">
        <v>8</v>
      </c>
      <c r="AO57" s="46">
        <v>7</v>
      </c>
      <c r="AP57" s="10">
        <v>6</v>
      </c>
      <c r="AQ57" s="46">
        <v>5</v>
      </c>
      <c r="AR57" s="10">
        <v>4</v>
      </c>
      <c r="AS57" s="46">
        <v>3</v>
      </c>
      <c r="AT57" s="10">
        <v>2</v>
      </c>
      <c r="AU57" s="46">
        <v>1</v>
      </c>
      <c r="AV57" s="46">
        <v>0</v>
      </c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</row>
    <row r="58" spans="2:61">
      <c r="B58" s="138">
        <v>4</v>
      </c>
      <c r="C58" s="112"/>
      <c r="F58" s="3"/>
      <c r="G58" s="3"/>
      <c r="H58">
        <f>MOD(H57,$D$16)</f>
        <v>3</v>
      </c>
      <c r="I58">
        <f>_xlfn.FLOOR.MATH(H57/$D$16,,)</f>
        <v>7843</v>
      </c>
      <c r="AA58" s="38"/>
      <c r="AB58" s="38"/>
      <c r="AC58" s="38"/>
      <c r="AD58" s="35"/>
      <c r="AE58" s="38"/>
      <c r="AH58" s="110" t="s">
        <v>23</v>
      </c>
      <c r="AI58" s="111"/>
      <c r="AJ58" s="111"/>
      <c r="AK58" s="82">
        <f t="shared" ref="AK58:AV58" si="14">$AK$7</f>
        <v>4</v>
      </c>
      <c r="AL58" s="9">
        <f t="shared" si="14"/>
        <v>4</v>
      </c>
      <c r="AM58" s="9">
        <f t="shared" si="14"/>
        <v>4</v>
      </c>
      <c r="AN58" s="9">
        <f t="shared" si="14"/>
        <v>4</v>
      </c>
      <c r="AO58" s="9">
        <f t="shared" si="14"/>
        <v>4</v>
      </c>
      <c r="AP58" s="9">
        <f t="shared" si="14"/>
        <v>4</v>
      </c>
      <c r="AQ58" s="9">
        <f t="shared" si="14"/>
        <v>4</v>
      </c>
      <c r="AR58" s="9">
        <f t="shared" si="14"/>
        <v>4</v>
      </c>
      <c r="AS58" s="9">
        <f t="shared" si="14"/>
        <v>4</v>
      </c>
      <c r="AT58" s="9">
        <f t="shared" si="14"/>
        <v>4</v>
      </c>
      <c r="AU58" s="9">
        <f t="shared" si="14"/>
        <v>4</v>
      </c>
      <c r="AV58" s="24">
        <f t="shared" si="14"/>
        <v>4</v>
      </c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6"/>
    </row>
    <row r="59" spans="2:61">
      <c r="B59" s="138">
        <v>5</v>
      </c>
      <c r="C59" s="112"/>
      <c r="F59" s="3"/>
      <c r="G59" s="3"/>
      <c r="H59" s="3"/>
      <c r="I59">
        <f>MOD(I58,$D$16)</f>
        <v>3</v>
      </c>
      <c r="J59">
        <f>_xlfn.FLOOR.MATH(I58/$D$16,,)</f>
        <v>1960</v>
      </c>
      <c r="AA59" s="38"/>
      <c r="AB59" s="38"/>
      <c r="AC59" s="38"/>
      <c r="AD59" s="35"/>
      <c r="AE59" s="38"/>
      <c r="AH59" s="110" t="s">
        <v>24</v>
      </c>
      <c r="AI59" s="111"/>
      <c r="AJ59" s="111"/>
      <c r="AK59" s="76" t="str">
        <f t="shared" ref="AK59:AV59" si="15">AK52</f>
        <v>1</v>
      </c>
      <c r="AL59" s="5" t="str">
        <f t="shared" si="15"/>
        <v>3</v>
      </c>
      <c r="AM59" s="5" t="str">
        <f t="shared" si="15"/>
        <v>2</v>
      </c>
      <c r="AN59" s="5" t="str">
        <f t="shared" si="15"/>
        <v>2</v>
      </c>
      <c r="AO59" s="5" t="str">
        <f t="shared" si="15"/>
        <v>2</v>
      </c>
      <c r="AP59" s="5" t="str">
        <f t="shared" si="15"/>
        <v>0</v>
      </c>
      <c r="AQ59" s="5" t="str">
        <f t="shared" si="15"/>
        <v>3</v>
      </c>
      <c r="AR59" s="5" t="str">
        <f t="shared" si="15"/>
        <v>3</v>
      </c>
      <c r="AS59" s="5" t="str">
        <f t="shared" si="15"/>
        <v>0</v>
      </c>
      <c r="AT59" s="5" t="str">
        <f t="shared" si="15"/>
        <v>1</v>
      </c>
      <c r="AU59" s="5" t="str">
        <f t="shared" si="15"/>
        <v>1</v>
      </c>
      <c r="AV59" s="21" t="str">
        <f t="shared" si="15"/>
        <v>3</v>
      </c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34"/>
      <c r="BI59" s="3"/>
    </row>
    <row r="60" spans="2:61">
      <c r="B60" s="138">
        <v>6</v>
      </c>
      <c r="C60" s="112"/>
      <c r="G60" s="3"/>
      <c r="H60" s="3"/>
      <c r="I60" s="3"/>
      <c r="J60">
        <f>MOD(J59,$D$16)</f>
        <v>0</v>
      </c>
      <c r="K60">
        <f>_xlfn.FLOOR.MATH(J59/$D$16,,)</f>
        <v>490</v>
      </c>
      <c r="AA60" s="38"/>
      <c r="AB60" s="38"/>
      <c r="AC60" s="38"/>
      <c r="AD60" s="35"/>
      <c r="AE60" s="38"/>
      <c r="AH60" s="113" t="s">
        <v>25</v>
      </c>
      <c r="AI60" s="114"/>
      <c r="AJ60" s="114"/>
      <c r="AK60" s="64">
        <f t="shared" ref="AK60:AV60" si="16">AK59*POWER(AK58,AK57)</f>
        <v>4194304</v>
      </c>
      <c r="AL60" s="7">
        <f t="shared" si="16"/>
        <v>3145728</v>
      </c>
      <c r="AM60" s="7">
        <f t="shared" si="16"/>
        <v>524288</v>
      </c>
      <c r="AN60" s="7">
        <f t="shared" si="16"/>
        <v>131072</v>
      </c>
      <c r="AO60" s="7">
        <f t="shared" si="16"/>
        <v>32768</v>
      </c>
      <c r="AP60" s="7">
        <f t="shared" si="16"/>
        <v>0</v>
      </c>
      <c r="AQ60" s="7">
        <f t="shared" si="16"/>
        <v>3072</v>
      </c>
      <c r="AR60" s="7">
        <f t="shared" si="16"/>
        <v>768</v>
      </c>
      <c r="AS60" s="7">
        <f t="shared" si="16"/>
        <v>0</v>
      </c>
      <c r="AT60" s="7">
        <f t="shared" si="16"/>
        <v>16</v>
      </c>
      <c r="AU60" s="7">
        <f t="shared" si="16"/>
        <v>4</v>
      </c>
      <c r="AV60" s="22">
        <f t="shared" si="16"/>
        <v>3</v>
      </c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</row>
    <row r="61" spans="2:61">
      <c r="B61" s="138">
        <v>7</v>
      </c>
      <c r="C61" s="112"/>
      <c r="H61" s="3"/>
      <c r="I61" s="3"/>
      <c r="J61" s="3"/>
      <c r="K61">
        <f>MOD(K60,$D$16)</f>
        <v>2</v>
      </c>
      <c r="L61">
        <f>_xlfn.FLOOR.MATH(K60/$D$16,,)</f>
        <v>122</v>
      </c>
      <c r="AA61" s="38"/>
      <c r="AB61" s="38"/>
      <c r="AC61" s="38"/>
      <c r="AD61" s="35"/>
      <c r="AE61" s="38"/>
      <c r="AH61" s="105" t="s">
        <v>26</v>
      </c>
      <c r="AI61" s="106"/>
      <c r="AJ61" s="106"/>
      <c r="AK61" s="135">
        <f>SUM(AK60:BG60)</f>
        <v>8032023</v>
      </c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7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4"/>
      <c r="BI61" s="12"/>
    </row>
    <row r="62" spans="2:61">
      <c r="B62" s="138">
        <v>8</v>
      </c>
      <c r="C62" s="112"/>
      <c r="I62" s="3"/>
      <c r="J62" s="3"/>
      <c r="K62" s="3"/>
      <c r="L62">
        <f>MOD(L61,$D$16)</f>
        <v>2</v>
      </c>
      <c r="M62">
        <f>_xlfn.FLOOR.MATH(L61/$D$16,,)</f>
        <v>30</v>
      </c>
      <c r="AA62" s="38"/>
      <c r="AB62" s="38"/>
      <c r="AC62" s="38"/>
      <c r="AD62" s="35"/>
      <c r="AE62" s="38"/>
      <c r="AH62" s="3"/>
      <c r="AI62" s="3"/>
      <c r="AJ62" s="3"/>
    </row>
    <row r="63" spans="2:61">
      <c r="B63" s="138">
        <v>9</v>
      </c>
      <c r="C63" s="112"/>
      <c r="J63" s="3"/>
      <c r="K63" s="3"/>
      <c r="L63" s="3"/>
      <c r="M63">
        <f>MOD(M62,$D$16)</f>
        <v>2</v>
      </c>
      <c r="N63">
        <f>_xlfn.FLOOR.MATH(M62/$D$16,,)</f>
        <v>7</v>
      </c>
      <c r="AA63" s="38"/>
      <c r="AB63" s="38"/>
      <c r="AC63" s="38"/>
      <c r="AD63" s="35"/>
      <c r="AE63" s="38"/>
      <c r="AH63" s="3"/>
      <c r="AI63" s="3"/>
      <c r="AJ63" s="3"/>
      <c r="AK63" s="3"/>
    </row>
    <row r="64" spans="2:61">
      <c r="B64" s="138">
        <v>10</v>
      </c>
      <c r="C64" s="112"/>
      <c r="K64" s="3"/>
      <c r="L64" s="3"/>
      <c r="M64" s="3"/>
      <c r="N64">
        <f>MOD(N63,$D$16)</f>
        <v>3</v>
      </c>
      <c r="O64">
        <f>_xlfn.FLOOR.MATH(N63/$D$16,,)</f>
        <v>1</v>
      </c>
      <c r="AA64" s="38"/>
      <c r="AB64" s="38"/>
      <c r="AC64" s="38"/>
      <c r="AD64" s="35"/>
      <c r="AE64" s="38"/>
      <c r="AI64" s="3"/>
      <c r="AJ64" s="3"/>
      <c r="AK64" s="3"/>
      <c r="AL64" s="3"/>
    </row>
    <row r="65" spans="2:61">
      <c r="B65" s="175">
        <v>11</v>
      </c>
      <c r="C65" s="176"/>
      <c r="M65" s="3"/>
      <c r="N65" s="3"/>
      <c r="O65">
        <f>MOD(O64,$D$16)</f>
        <v>1</v>
      </c>
      <c r="AA65" s="38"/>
      <c r="AB65" s="38"/>
      <c r="AC65" s="38"/>
      <c r="AD65" s="35"/>
      <c r="AE65" s="38"/>
      <c r="AH65" s="12"/>
      <c r="AI65" s="12"/>
      <c r="AJ65" s="12"/>
      <c r="AK65" s="119" t="s">
        <v>27</v>
      </c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1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18"/>
      <c r="BI65" s="18"/>
    </row>
    <row r="66" spans="2:61">
      <c r="B66" s="177" t="s">
        <v>26</v>
      </c>
      <c r="C66" s="178"/>
      <c r="D66" s="77">
        <f>D54</f>
        <v>3</v>
      </c>
      <c r="E66" s="77">
        <f>E55</f>
        <v>1</v>
      </c>
      <c r="F66" s="77">
        <f>F56</f>
        <v>1</v>
      </c>
      <c r="G66" s="77">
        <f>G57</f>
        <v>0</v>
      </c>
      <c r="H66" s="77">
        <f>H58</f>
        <v>3</v>
      </c>
      <c r="I66" s="77">
        <f>I59</f>
        <v>3</v>
      </c>
      <c r="J66" s="77">
        <f>J60</f>
        <v>0</v>
      </c>
      <c r="K66" s="77">
        <f>K61</f>
        <v>2</v>
      </c>
      <c r="L66" s="77">
        <f>L62</f>
        <v>2</v>
      </c>
      <c r="M66" s="77">
        <f>M63</f>
        <v>2</v>
      </c>
      <c r="N66" s="77">
        <f>N64</f>
        <v>3</v>
      </c>
      <c r="O66" s="78">
        <f>O65</f>
        <v>1</v>
      </c>
      <c r="AA66" s="38"/>
      <c r="AB66" s="38"/>
      <c r="AC66" s="38"/>
      <c r="AD66" s="35"/>
      <c r="AE66" s="38"/>
      <c r="AH66" s="116" t="s">
        <v>28</v>
      </c>
      <c r="AI66" s="117"/>
      <c r="AJ66" s="117"/>
      <c r="AK66" s="94">
        <v>11</v>
      </c>
      <c r="AL66" s="39">
        <v>10</v>
      </c>
      <c r="AM66" s="45">
        <v>9</v>
      </c>
      <c r="AN66" s="39">
        <v>8</v>
      </c>
      <c r="AO66" s="45">
        <v>7</v>
      </c>
      <c r="AP66" s="39">
        <v>6</v>
      </c>
      <c r="AQ66" s="45">
        <v>5</v>
      </c>
      <c r="AR66" s="39">
        <v>4</v>
      </c>
      <c r="AS66" s="45">
        <v>3</v>
      </c>
      <c r="AT66" s="39">
        <v>2</v>
      </c>
      <c r="AU66" s="45">
        <v>1</v>
      </c>
      <c r="AV66" s="45">
        <v>0</v>
      </c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4"/>
    </row>
    <row r="67" spans="2:61">
      <c r="B67" s="174"/>
      <c r="C67" s="17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6"/>
      <c r="O67" s="36"/>
      <c r="P67" s="36"/>
      <c r="Q67" s="34"/>
      <c r="R67" s="34"/>
      <c r="AA67" s="38"/>
      <c r="AB67" s="38"/>
      <c r="AC67" s="38"/>
      <c r="AD67" s="35"/>
      <c r="AE67" s="38"/>
      <c r="AH67" s="110" t="s">
        <v>23</v>
      </c>
      <c r="AI67" s="111"/>
      <c r="AJ67" s="111"/>
      <c r="AK67" s="63">
        <f>$AK$7</f>
        <v>4</v>
      </c>
      <c r="AL67" s="6">
        <f t="shared" ref="AL67:AV67" si="17">$AK$7</f>
        <v>4</v>
      </c>
      <c r="AM67" s="6">
        <f t="shared" si="17"/>
        <v>4</v>
      </c>
      <c r="AN67" s="6">
        <f t="shared" si="17"/>
        <v>4</v>
      </c>
      <c r="AO67" s="6">
        <f t="shared" si="17"/>
        <v>4</v>
      </c>
      <c r="AP67" s="6">
        <f t="shared" si="17"/>
        <v>4</v>
      </c>
      <c r="AQ67" s="6">
        <f t="shared" si="17"/>
        <v>4</v>
      </c>
      <c r="AR67" s="6">
        <f t="shared" si="17"/>
        <v>4</v>
      </c>
      <c r="AS67" s="6">
        <f t="shared" si="17"/>
        <v>4</v>
      </c>
      <c r="AT67" s="6">
        <f t="shared" si="17"/>
        <v>4</v>
      </c>
      <c r="AU67" s="6">
        <f t="shared" si="17"/>
        <v>4</v>
      </c>
      <c r="AV67" s="46">
        <f t="shared" si="17"/>
        <v>4</v>
      </c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4"/>
    </row>
    <row r="68" spans="2:61">
      <c r="B68" s="174"/>
      <c r="C68" s="17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6"/>
      <c r="P68" s="36"/>
      <c r="Q68" s="36"/>
      <c r="R68" s="34"/>
      <c r="S68" s="34"/>
      <c r="T68" s="34"/>
      <c r="U68" s="34"/>
      <c r="V68" s="34"/>
      <c r="W68" s="34"/>
      <c r="X68" s="34"/>
      <c r="Y68" s="34"/>
      <c r="Z68" s="34"/>
      <c r="AA68" s="38"/>
      <c r="AB68" s="38"/>
      <c r="AC68" s="38"/>
      <c r="AD68" s="35"/>
      <c r="AE68" s="35"/>
      <c r="AH68" s="110" t="s">
        <v>24</v>
      </c>
      <c r="AI68" s="111"/>
      <c r="AJ68" s="111"/>
      <c r="AK68" s="76" t="str">
        <f>AK52</f>
        <v>1</v>
      </c>
      <c r="AL68" s="5" t="str">
        <f t="shared" ref="AL68:AV68" si="18">AL52</f>
        <v>3</v>
      </c>
      <c r="AM68" s="5" t="str">
        <f t="shared" si="18"/>
        <v>2</v>
      </c>
      <c r="AN68" s="5" t="str">
        <f t="shared" si="18"/>
        <v>2</v>
      </c>
      <c r="AO68" s="5" t="str">
        <f t="shared" si="18"/>
        <v>2</v>
      </c>
      <c r="AP68" s="5" t="str">
        <f t="shared" si="18"/>
        <v>0</v>
      </c>
      <c r="AQ68" s="5" t="str">
        <f t="shared" si="18"/>
        <v>3</v>
      </c>
      <c r="AR68" s="5" t="str">
        <f t="shared" si="18"/>
        <v>3</v>
      </c>
      <c r="AS68" s="5" t="str">
        <f t="shared" si="18"/>
        <v>0</v>
      </c>
      <c r="AT68" s="5" t="str">
        <f t="shared" si="18"/>
        <v>1</v>
      </c>
      <c r="AU68" s="5" t="str">
        <f t="shared" si="18"/>
        <v>1</v>
      </c>
      <c r="AV68" s="21" t="str">
        <f t="shared" si="18"/>
        <v>3</v>
      </c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36"/>
      <c r="BI68" s="3"/>
    </row>
    <row r="69" spans="2:61">
      <c r="B69" s="174"/>
      <c r="C69" s="17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8"/>
      <c r="AB69" s="38"/>
      <c r="AC69" s="38"/>
      <c r="AD69" s="35"/>
      <c r="AE69" s="35"/>
      <c r="AH69" s="113" t="s">
        <v>29</v>
      </c>
      <c r="AI69" s="114"/>
      <c r="AJ69" s="114"/>
      <c r="AK69" s="64">
        <f>AK67*AK68+AL68</f>
        <v>7</v>
      </c>
      <c r="AL69" s="7">
        <f>AL67*AK69+AM68</f>
        <v>30</v>
      </c>
      <c r="AM69" s="7">
        <f t="shared" ref="AM69:AU69" si="19">AM67*AL69+AN68</f>
        <v>122</v>
      </c>
      <c r="AN69" s="7">
        <f t="shared" si="19"/>
        <v>490</v>
      </c>
      <c r="AO69" s="7">
        <f t="shared" si="19"/>
        <v>1960</v>
      </c>
      <c r="AP69" s="7">
        <f t="shared" si="19"/>
        <v>7843</v>
      </c>
      <c r="AQ69" s="7">
        <f t="shared" si="19"/>
        <v>31375</v>
      </c>
      <c r="AR69" s="7">
        <f t="shared" si="19"/>
        <v>125500</v>
      </c>
      <c r="AS69" s="7">
        <f t="shared" si="19"/>
        <v>502001</v>
      </c>
      <c r="AT69" s="7">
        <f t="shared" si="19"/>
        <v>2008005</v>
      </c>
      <c r="AU69" s="7">
        <f t="shared" si="19"/>
        <v>8032023</v>
      </c>
      <c r="AV69" s="22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6"/>
    </row>
    <row r="70" spans="2:61">
      <c r="B70" s="174"/>
      <c r="C70" s="17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6"/>
      <c r="R70" s="36"/>
      <c r="S70" s="36"/>
      <c r="T70" s="34"/>
      <c r="U70" s="34"/>
      <c r="V70" s="34"/>
      <c r="W70" s="34"/>
      <c r="X70" s="34"/>
      <c r="Y70" s="34"/>
      <c r="Z70" s="34"/>
      <c r="AA70" s="35"/>
      <c r="AB70" s="35"/>
      <c r="AC70" s="35"/>
      <c r="AD70" s="35"/>
      <c r="AE70" s="35"/>
      <c r="AH70" s="105" t="s">
        <v>26</v>
      </c>
      <c r="AI70" s="106"/>
      <c r="AJ70" s="106"/>
      <c r="AK70" s="105">
        <f>AU69</f>
        <v>8032023</v>
      </c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59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44"/>
      <c r="BI70" s="31"/>
    </row>
    <row r="71" spans="2:61">
      <c r="B71" s="174"/>
      <c r="C71" s="17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6"/>
      <c r="S71" s="36"/>
      <c r="T71" s="36"/>
      <c r="U71" s="34"/>
      <c r="V71" s="34"/>
      <c r="W71" s="34"/>
      <c r="X71" s="34"/>
      <c r="Y71" s="34"/>
      <c r="Z71" s="34"/>
      <c r="AA71" s="35"/>
      <c r="AB71" s="35"/>
      <c r="AC71" s="35"/>
      <c r="AD71" s="35"/>
      <c r="AE71" s="35"/>
    </row>
    <row r="72" spans="2:61">
      <c r="B72" s="174"/>
      <c r="C72" s="17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6"/>
      <c r="T72" s="36"/>
      <c r="U72" s="36"/>
      <c r="V72" s="34"/>
      <c r="W72" s="34"/>
      <c r="X72" s="34"/>
      <c r="Y72" s="34"/>
      <c r="Z72" s="34"/>
      <c r="AA72" s="35"/>
      <c r="AB72" s="35"/>
      <c r="AC72" s="35"/>
      <c r="AD72" s="35"/>
      <c r="AE72" s="35"/>
    </row>
    <row r="73" spans="2:61">
      <c r="B73" s="174"/>
      <c r="C73" s="17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6"/>
      <c r="U73" s="36"/>
      <c r="V73" s="36"/>
      <c r="W73" s="34"/>
      <c r="X73" s="34"/>
      <c r="Y73" s="34"/>
      <c r="Z73" s="34"/>
      <c r="AA73" s="35"/>
      <c r="AB73" s="35"/>
      <c r="AC73" s="35"/>
      <c r="AD73" s="35"/>
      <c r="AE73" s="35"/>
    </row>
    <row r="74" spans="2:61">
      <c r="B74" s="174"/>
      <c r="C74" s="17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6"/>
      <c r="V74" s="36"/>
      <c r="W74" s="36"/>
      <c r="X74" s="34"/>
      <c r="Y74" s="34"/>
      <c r="Z74" s="34"/>
      <c r="AA74" s="35"/>
      <c r="AB74" s="35"/>
      <c r="AC74" s="35"/>
      <c r="AD74" s="35"/>
      <c r="AE74" s="35"/>
    </row>
    <row r="75" spans="2:61">
      <c r="B75" s="174"/>
      <c r="C75" s="17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6"/>
      <c r="W75" s="36"/>
      <c r="X75" s="34"/>
      <c r="Y75" s="34"/>
      <c r="Z75" s="34"/>
      <c r="AA75" s="35"/>
      <c r="AB75" s="35"/>
      <c r="AC75" s="35"/>
      <c r="AD75" s="35"/>
      <c r="AE75" s="35"/>
    </row>
    <row r="76" spans="2:61">
      <c r="B76" s="174"/>
      <c r="C76" s="17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5"/>
      <c r="AB76" s="35"/>
      <c r="AC76" s="35"/>
      <c r="AD76" s="35"/>
      <c r="AE76" s="35"/>
    </row>
    <row r="77" spans="2:61">
      <c r="B77" s="174"/>
      <c r="C77" s="174"/>
      <c r="X77" s="3"/>
      <c r="Y77" s="3"/>
      <c r="Z77" s="3"/>
      <c r="AA77" s="38"/>
      <c r="AB77" s="35"/>
      <c r="AC77" s="35"/>
      <c r="AD77" s="35"/>
      <c r="AE77" s="35"/>
    </row>
    <row r="78" spans="2:61">
      <c r="B78" s="140"/>
      <c r="C78" s="140"/>
      <c r="Y78" s="3"/>
      <c r="Z78" s="3"/>
      <c r="AA78" s="38"/>
      <c r="AB78" s="38"/>
      <c r="AC78" s="35"/>
      <c r="AD78" s="35"/>
      <c r="AE78" s="35"/>
    </row>
    <row r="79" spans="2:61">
      <c r="B79" s="140"/>
      <c r="C79" s="140"/>
      <c r="Z79" s="3"/>
      <c r="AA79" s="38"/>
      <c r="AB79" s="35"/>
      <c r="AC79" s="35"/>
      <c r="AD79" s="35"/>
      <c r="AE79" s="35"/>
    </row>
    <row r="80" spans="2:61">
      <c r="B80" s="140"/>
      <c r="C80" s="14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8"/>
      <c r="AB80" s="38"/>
      <c r="AC80" s="35"/>
      <c r="AD80" s="35"/>
      <c r="AE80" s="35"/>
    </row>
    <row r="81" spans="2:61">
      <c r="AA81" s="35"/>
      <c r="AB81" s="35"/>
      <c r="AC81" s="35"/>
      <c r="AD81" s="35"/>
      <c r="AE81" s="35"/>
    </row>
    <row r="82" spans="2:61">
      <c r="AA82" s="35"/>
      <c r="AB82" s="35"/>
      <c r="AC82" s="35"/>
      <c r="AD82" s="35"/>
      <c r="AE82" s="35"/>
    </row>
    <row r="83" spans="2:61">
      <c r="AA83" s="35"/>
      <c r="AB83" s="35"/>
      <c r="AC83" s="35"/>
      <c r="AD83" s="35"/>
      <c r="AE83" s="35"/>
    </row>
    <row r="84" spans="2:61">
      <c r="AA84" s="35"/>
      <c r="AB84" s="35"/>
      <c r="AC84" s="35"/>
      <c r="AD84" s="35"/>
      <c r="AE84" s="35"/>
    </row>
    <row r="85" spans="2:61">
      <c r="AA85" s="35"/>
      <c r="AB85" s="35"/>
      <c r="AC85" s="35"/>
      <c r="AD85" s="35"/>
      <c r="AE85" s="35"/>
    </row>
    <row r="86" spans="2:61">
      <c r="AA86" s="35"/>
      <c r="AB86" s="35"/>
      <c r="AC86" s="35"/>
      <c r="AD86" s="35"/>
      <c r="AE86" s="35"/>
    </row>
    <row r="87" spans="2:61">
      <c r="AA87" s="35"/>
      <c r="AB87" s="35"/>
      <c r="AC87" s="35"/>
      <c r="AD87" s="35"/>
      <c r="AE87" s="35"/>
    </row>
    <row r="88" spans="2:61">
      <c r="AA88" s="37"/>
      <c r="AB88" s="37"/>
      <c r="AC88" s="37"/>
      <c r="AD88" s="35"/>
      <c r="AE88" s="35"/>
      <c r="AH88" s="131" t="s">
        <v>7</v>
      </c>
      <c r="AI88" s="131"/>
      <c r="AJ88" s="131"/>
      <c r="AK88" s="131">
        <f>B94</f>
        <v>14114025</v>
      </c>
      <c r="AL88" s="131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2:61">
      <c r="AA89" s="37"/>
      <c r="AB89" s="37"/>
      <c r="AC89" s="37"/>
      <c r="AD89" s="35"/>
      <c r="AE89" s="35"/>
      <c r="AH89" s="131"/>
      <c r="AI89" s="131"/>
      <c r="AJ89" s="131"/>
      <c r="AK89" s="131"/>
      <c r="AL89" s="131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2:61">
      <c r="AA90" s="35"/>
      <c r="AB90" s="35"/>
      <c r="AC90" s="35"/>
      <c r="AD90" s="35"/>
      <c r="AE90" s="38"/>
      <c r="AH90" s="132" t="s">
        <v>10</v>
      </c>
      <c r="AI90" s="132"/>
      <c r="AJ90" s="132"/>
      <c r="AK90" s="132">
        <f>D94</f>
        <v>4</v>
      </c>
      <c r="AL90" s="13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39"/>
    </row>
    <row r="91" spans="2:61">
      <c r="AA91" s="35"/>
      <c r="AB91" s="35"/>
      <c r="AC91" s="35"/>
      <c r="AD91" s="35"/>
      <c r="AE91" s="38"/>
      <c r="AH91" s="131" t="s">
        <v>11</v>
      </c>
      <c r="AI91" s="131"/>
      <c r="AJ91" s="138"/>
      <c r="AK91" s="19">
        <v>1</v>
      </c>
      <c r="AL91" s="20">
        <v>2</v>
      </c>
      <c r="AM91" s="20">
        <v>3</v>
      </c>
      <c r="AN91" s="20">
        <v>4</v>
      </c>
      <c r="AO91" s="20">
        <v>5</v>
      </c>
      <c r="AP91" s="20">
        <v>6</v>
      </c>
      <c r="AQ91" s="20">
        <v>7</v>
      </c>
      <c r="AR91" s="20">
        <v>8</v>
      </c>
      <c r="AS91" s="20">
        <v>9</v>
      </c>
      <c r="AT91" s="20">
        <v>10</v>
      </c>
      <c r="AU91" s="20">
        <v>11</v>
      </c>
      <c r="AV91" s="23">
        <v>12</v>
      </c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4"/>
    </row>
    <row r="92" spans="2:61">
      <c r="AA92" s="38"/>
      <c r="AB92" s="35"/>
      <c r="AC92" s="35"/>
      <c r="AD92" s="35"/>
      <c r="AE92" s="38"/>
      <c r="AH92" s="131" t="s">
        <v>13</v>
      </c>
      <c r="AI92" s="131"/>
      <c r="AJ92" s="138"/>
      <c r="AK92" s="63">
        <f>AK88</f>
        <v>14114025</v>
      </c>
      <c r="AL92" s="6">
        <f t="shared" ref="AL92:AV92" si="20">AK94</f>
        <v>3528506</v>
      </c>
      <c r="AM92" s="6">
        <f t="shared" si="20"/>
        <v>882126</v>
      </c>
      <c r="AN92" s="6">
        <f t="shared" si="20"/>
        <v>220531</v>
      </c>
      <c r="AO92" s="6">
        <f t="shared" si="20"/>
        <v>55132</v>
      </c>
      <c r="AP92" s="6">
        <f t="shared" si="20"/>
        <v>13783</v>
      </c>
      <c r="AQ92" s="6">
        <f t="shared" si="20"/>
        <v>3445</v>
      </c>
      <c r="AR92" s="6">
        <f t="shared" si="20"/>
        <v>861</v>
      </c>
      <c r="AS92" s="6">
        <f t="shared" si="20"/>
        <v>215</v>
      </c>
      <c r="AT92" s="6">
        <f t="shared" si="20"/>
        <v>53</v>
      </c>
      <c r="AU92" s="6">
        <f t="shared" si="20"/>
        <v>13</v>
      </c>
      <c r="AV92" s="10">
        <f t="shared" si="20"/>
        <v>3</v>
      </c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4"/>
    </row>
    <row r="93" spans="2:61">
      <c r="B93" s="131" t="s">
        <v>2</v>
      </c>
      <c r="C93" s="131"/>
      <c r="D93" s="138" t="s">
        <v>19</v>
      </c>
      <c r="E93" s="112"/>
      <c r="AA93" s="38"/>
      <c r="AB93" s="35"/>
      <c r="AC93" s="35"/>
      <c r="AD93" s="35"/>
      <c r="AE93" s="38"/>
      <c r="AH93" s="131" t="s">
        <v>15</v>
      </c>
      <c r="AI93" s="131"/>
      <c r="AJ93" s="138"/>
      <c r="AK93" s="63">
        <f t="shared" ref="AK93:AV93" si="21">$AK$7</f>
        <v>4</v>
      </c>
      <c r="AL93" s="6">
        <f t="shared" si="21"/>
        <v>4</v>
      </c>
      <c r="AM93" s="6">
        <f t="shared" si="21"/>
        <v>4</v>
      </c>
      <c r="AN93" s="6">
        <f t="shared" si="21"/>
        <v>4</v>
      </c>
      <c r="AO93" s="6">
        <f t="shared" si="21"/>
        <v>4</v>
      </c>
      <c r="AP93" s="6">
        <f t="shared" si="21"/>
        <v>4</v>
      </c>
      <c r="AQ93" s="6">
        <f t="shared" si="21"/>
        <v>4</v>
      </c>
      <c r="AR93" s="6">
        <f t="shared" si="21"/>
        <v>4</v>
      </c>
      <c r="AS93" s="6">
        <f t="shared" si="21"/>
        <v>4</v>
      </c>
      <c r="AT93" s="6">
        <f t="shared" si="21"/>
        <v>4</v>
      </c>
      <c r="AU93" s="6">
        <f t="shared" si="21"/>
        <v>4</v>
      </c>
      <c r="AV93" s="10">
        <f t="shared" si="21"/>
        <v>4</v>
      </c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4"/>
    </row>
    <row r="94" spans="2:61">
      <c r="B94" s="131">
        <f>J2</f>
        <v>14114025</v>
      </c>
      <c r="C94" s="131"/>
      <c r="D94" s="138">
        <v>4</v>
      </c>
      <c r="E94" s="112"/>
      <c r="AA94" s="38"/>
      <c r="AB94" s="35"/>
      <c r="AC94" s="35"/>
      <c r="AD94" s="35"/>
      <c r="AE94" s="38"/>
      <c r="AH94" s="131" t="s">
        <v>16</v>
      </c>
      <c r="AI94" s="131"/>
      <c r="AJ94" s="138"/>
      <c r="AK94" s="63">
        <f t="shared" ref="AK94:AV94" si="22">ROUNDDOWN(AK92/AK93,0)</f>
        <v>3528506</v>
      </c>
      <c r="AL94" s="6">
        <f t="shared" si="22"/>
        <v>882126</v>
      </c>
      <c r="AM94" s="6">
        <f t="shared" si="22"/>
        <v>220531</v>
      </c>
      <c r="AN94" s="6">
        <f t="shared" si="22"/>
        <v>55132</v>
      </c>
      <c r="AO94" s="6">
        <f t="shared" si="22"/>
        <v>13783</v>
      </c>
      <c r="AP94" s="6">
        <f t="shared" si="22"/>
        <v>3445</v>
      </c>
      <c r="AQ94" s="6">
        <f t="shared" si="22"/>
        <v>861</v>
      </c>
      <c r="AR94" s="6">
        <f t="shared" si="22"/>
        <v>215</v>
      </c>
      <c r="AS94" s="6">
        <f t="shared" si="22"/>
        <v>53</v>
      </c>
      <c r="AT94" s="6">
        <f t="shared" si="22"/>
        <v>13</v>
      </c>
      <c r="AU94" s="6">
        <f t="shared" si="22"/>
        <v>3</v>
      </c>
      <c r="AV94" s="10">
        <f t="shared" si="22"/>
        <v>0</v>
      </c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4"/>
    </row>
    <row r="95" spans="2:61">
      <c r="AA95" s="38"/>
      <c r="AB95" s="35"/>
      <c r="AC95" s="35"/>
      <c r="AD95" s="35"/>
      <c r="AE95" s="38"/>
      <c r="AH95" s="131" t="s">
        <v>17</v>
      </c>
      <c r="AI95" s="131"/>
      <c r="AJ95" s="138"/>
      <c r="AK95" s="64">
        <f t="shared" ref="AK95:AV95" si="23">AK92-(AK93*AK94)</f>
        <v>1</v>
      </c>
      <c r="AL95" s="7">
        <f t="shared" si="23"/>
        <v>2</v>
      </c>
      <c r="AM95" s="7">
        <f t="shared" si="23"/>
        <v>2</v>
      </c>
      <c r="AN95" s="7">
        <f t="shared" si="23"/>
        <v>3</v>
      </c>
      <c r="AO95" s="7">
        <f t="shared" si="23"/>
        <v>0</v>
      </c>
      <c r="AP95" s="7">
        <f t="shared" si="23"/>
        <v>3</v>
      </c>
      <c r="AQ95" s="7">
        <f t="shared" si="23"/>
        <v>1</v>
      </c>
      <c r="AR95" s="7">
        <f t="shared" si="23"/>
        <v>1</v>
      </c>
      <c r="AS95" s="7">
        <f t="shared" si="23"/>
        <v>3</v>
      </c>
      <c r="AT95" s="7">
        <f t="shared" si="23"/>
        <v>1</v>
      </c>
      <c r="AU95" s="7">
        <f t="shared" si="23"/>
        <v>1</v>
      </c>
      <c r="AV95" s="8">
        <f t="shared" si="23"/>
        <v>3</v>
      </c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4"/>
    </row>
    <row r="96" spans="2:61">
      <c r="B96" s="139" t="s">
        <v>20</v>
      </c>
      <c r="C96" s="139"/>
      <c r="AA96" s="38"/>
      <c r="AB96" s="35"/>
      <c r="AC96" s="35"/>
      <c r="AD96" s="35"/>
      <c r="AE96" s="38"/>
      <c r="AH96" s="133" t="s">
        <v>18</v>
      </c>
      <c r="AI96" s="133"/>
      <c r="AJ96" s="134"/>
      <c r="AK96" s="135" t="str">
        <f>J5</f>
        <v>311311303221</v>
      </c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</row>
    <row r="97" spans="2:61">
      <c r="B97" s="139"/>
      <c r="C97" s="139"/>
      <c r="D97">
        <f>B94</f>
        <v>14114025</v>
      </c>
      <c r="L97" s="4"/>
      <c r="AA97" s="38"/>
      <c r="AB97" s="35"/>
      <c r="AC97" s="35"/>
      <c r="AD97" s="35"/>
      <c r="AE97" s="38"/>
      <c r="AH97" s="133"/>
      <c r="AI97" s="133"/>
      <c r="AJ97" s="134"/>
      <c r="AK97" s="83" t="str">
        <f>MID($AK$96,1,1)</f>
        <v>3</v>
      </c>
      <c r="AL97" s="84" t="str">
        <f>MID($AK$96,2,1)</f>
        <v>1</v>
      </c>
      <c r="AM97" s="84" t="str">
        <f>MID($AK$96,3,1)</f>
        <v>1</v>
      </c>
      <c r="AN97" s="84" t="str">
        <f>MID($AK$96,4,1)</f>
        <v>3</v>
      </c>
      <c r="AO97" s="84" t="str">
        <f>MID($AK$96,5,1)</f>
        <v>1</v>
      </c>
      <c r="AP97" s="84" t="str">
        <f>MID($AK$96,6,1)</f>
        <v>1</v>
      </c>
      <c r="AQ97" s="84" t="str">
        <f>MID($AK$96,7,1)</f>
        <v>3</v>
      </c>
      <c r="AR97" s="84" t="str">
        <f>MID($AK$96,8,1)</f>
        <v>0</v>
      </c>
      <c r="AS97" s="84" t="str">
        <f>MID($AK$96,9,1)</f>
        <v>3</v>
      </c>
      <c r="AT97" s="84" t="str">
        <f>MID($AK$96,10,1)</f>
        <v>2</v>
      </c>
      <c r="AU97" s="84" t="str">
        <f>MID($AK$96,11,1)</f>
        <v>2</v>
      </c>
      <c r="AV97" s="84" t="str">
        <f>MID($AK$96,12,1)</f>
        <v>1</v>
      </c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4"/>
    </row>
    <row r="98" spans="2:61">
      <c r="B98" s="138">
        <v>0</v>
      </c>
      <c r="C98" s="112"/>
      <c r="D98">
        <f>MOD(D97,D94)</f>
        <v>1</v>
      </c>
      <c r="E98">
        <f>_xlfn.FLOOR.MATH(D97/$D$16,,)</f>
        <v>3528506</v>
      </c>
      <c r="AA98" s="38"/>
      <c r="AB98" s="35"/>
      <c r="AC98" s="35"/>
      <c r="AD98" s="35"/>
      <c r="AE98" s="38"/>
    </row>
    <row r="99" spans="2:61">
      <c r="B99" s="138">
        <v>1</v>
      </c>
      <c r="C99" s="112"/>
      <c r="E99">
        <f>MOD(E98,$D$16)</f>
        <v>2</v>
      </c>
      <c r="F99">
        <f>_xlfn.FLOOR.MATH(E98/$D$16,,)</f>
        <v>882126</v>
      </c>
      <c r="AA99" s="38"/>
      <c r="AB99" s="35"/>
      <c r="AC99" s="35"/>
      <c r="AD99" s="35"/>
      <c r="AE99" s="38"/>
    </row>
    <row r="100" spans="2:61">
      <c r="B100" s="138">
        <v>2</v>
      </c>
      <c r="C100" s="112"/>
      <c r="F100">
        <f>MOD(F99,$D$16)</f>
        <v>2</v>
      </c>
      <c r="G100">
        <f>_xlfn.FLOOR.MATH(F99/$D$16,,)</f>
        <v>220531</v>
      </c>
      <c r="AA100" s="38"/>
      <c r="AB100" s="35"/>
      <c r="AC100" s="35"/>
      <c r="AD100" s="35"/>
      <c r="AE100" s="38"/>
    </row>
    <row r="101" spans="2:61">
      <c r="B101" s="138">
        <v>3</v>
      </c>
      <c r="C101" s="112"/>
      <c r="F101" s="3"/>
      <c r="G101">
        <f>MOD(G100,$D$16)</f>
        <v>3</v>
      </c>
      <c r="H101">
        <f>_xlfn.FLOOR.MATH(G100/$D$16,,)</f>
        <v>55132</v>
      </c>
      <c r="AA101" s="38"/>
      <c r="AB101" s="35"/>
      <c r="AC101" s="35"/>
      <c r="AD101" s="35"/>
      <c r="AE101" s="38"/>
      <c r="AK101" s="122" t="s">
        <v>21</v>
      </c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4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33"/>
    </row>
    <row r="102" spans="2:61">
      <c r="B102" s="138">
        <v>4</v>
      </c>
      <c r="C102" s="112"/>
      <c r="F102" s="3"/>
      <c r="G102" s="3"/>
      <c r="H102">
        <f>MOD(H101,$D$16)</f>
        <v>0</v>
      </c>
      <c r="I102">
        <f>_xlfn.FLOOR.MATH(H101/$D$16,,)</f>
        <v>13783</v>
      </c>
      <c r="AA102" s="38"/>
      <c r="AB102" s="35"/>
      <c r="AC102" s="35"/>
      <c r="AD102" s="35"/>
      <c r="AE102" s="38"/>
      <c r="AH102" s="107" t="s">
        <v>22</v>
      </c>
      <c r="AI102" s="108"/>
      <c r="AJ102" s="109"/>
      <c r="AK102" s="99">
        <v>11</v>
      </c>
      <c r="AL102" s="41">
        <v>10</v>
      </c>
      <c r="AM102" s="88">
        <v>9</v>
      </c>
      <c r="AN102" s="41">
        <v>8</v>
      </c>
      <c r="AO102" s="88">
        <v>7</v>
      </c>
      <c r="AP102" s="41">
        <v>6</v>
      </c>
      <c r="AQ102" s="88">
        <v>5</v>
      </c>
      <c r="AR102" s="41">
        <v>4</v>
      </c>
      <c r="AS102" s="88">
        <v>3</v>
      </c>
      <c r="AT102" s="41">
        <v>2</v>
      </c>
      <c r="AU102" s="88">
        <v>1</v>
      </c>
      <c r="AV102" s="88">
        <v>0</v>
      </c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34"/>
    </row>
    <row r="103" spans="2:61">
      <c r="B103" s="138">
        <v>5</v>
      </c>
      <c r="C103" s="112"/>
      <c r="F103" s="3"/>
      <c r="G103" s="3"/>
      <c r="H103" s="3"/>
      <c r="I103">
        <f>MOD(I102,$D$16)</f>
        <v>3</v>
      </c>
      <c r="J103">
        <f>_xlfn.FLOOR.MATH(I102/$D$16,,)</f>
        <v>3445</v>
      </c>
      <c r="AA103" s="38"/>
      <c r="AB103" s="35"/>
      <c r="AC103" s="35"/>
      <c r="AD103" s="35"/>
      <c r="AE103" s="38"/>
      <c r="AH103" s="110" t="s">
        <v>23</v>
      </c>
      <c r="AI103" s="111"/>
      <c r="AJ103" s="111"/>
      <c r="AK103" s="89">
        <f t="shared" ref="AK103:AV103" si="24">$AK$7</f>
        <v>4</v>
      </c>
      <c r="AL103" s="40">
        <f t="shared" si="24"/>
        <v>4</v>
      </c>
      <c r="AM103" s="40">
        <f t="shared" si="24"/>
        <v>4</v>
      </c>
      <c r="AN103" s="40">
        <f t="shared" si="24"/>
        <v>4</v>
      </c>
      <c r="AO103" s="40">
        <f t="shared" si="24"/>
        <v>4</v>
      </c>
      <c r="AP103" s="40">
        <f t="shared" si="24"/>
        <v>4</v>
      </c>
      <c r="AQ103" s="40">
        <f t="shared" si="24"/>
        <v>4</v>
      </c>
      <c r="AR103" s="40">
        <f t="shared" si="24"/>
        <v>4</v>
      </c>
      <c r="AS103" s="40">
        <f t="shared" si="24"/>
        <v>4</v>
      </c>
      <c r="AT103" s="40">
        <f t="shared" si="24"/>
        <v>4</v>
      </c>
      <c r="AU103" s="40">
        <f t="shared" si="24"/>
        <v>4</v>
      </c>
      <c r="AV103" s="88">
        <f t="shared" si="24"/>
        <v>4</v>
      </c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34"/>
    </row>
    <row r="104" spans="2:61">
      <c r="B104" s="138">
        <v>6</v>
      </c>
      <c r="C104" s="112"/>
      <c r="G104" s="3"/>
      <c r="H104" s="3"/>
      <c r="I104" s="3"/>
      <c r="J104">
        <f>MOD(J103,$D$16)</f>
        <v>1</v>
      </c>
      <c r="K104">
        <f>_xlfn.FLOOR.MATH(J103/$D$16,,)</f>
        <v>861</v>
      </c>
      <c r="AA104" s="38"/>
      <c r="AB104" s="35"/>
      <c r="AC104" s="35"/>
      <c r="AD104" s="35"/>
      <c r="AE104" s="38"/>
      <c r="AH104" s="110" t="s">
        <v>24</v>
      </c>
      <c r="AI104" s="111"/>
      <c r="AJ104" s="111"/>
      <c r="AK104" s="90" t="str">
        <f>AK97</f>
        <v>3</v>
      </c>
      <c r="AL104" s="42" t="str">
        <f t="shared" ref="AL104:AV104" si="25">AL97</f>
        <v>1</v>
      </c>
      <c r="AM104" s="42" t="str">
        <f t="shared" si="25"/>
        <v>1</v>
      </c>
      <c r="AN104" s="42" t="str">
        <f t="shared" si="25"/>
        <v>3</v>
      </c>
      <c r="AO104" s="42" t="str">
        <f t="shared" si="25"/>
        <v>1</v>
      </c>
      <c r="AP104" s="42" t="str">
        <f t="shared" si="25"/>
        <v>1</v>
      </c>
      <c r="AQ104" s="42" t="str">
        <f t="shared" si="25"/>
        <v>3</v>
      </c>
      <c r="AR104" s="42" t="str">
        <f t="shared" si="25"/>
        <v>0</v>
      </c>
      <c r="AS104" s="42" t="str">
        <f t="shared" si="25"/>
        <v>3</v>
      </c>
      <c r="AT104" s="42" t="str">
        <f t="shared" si="25"/>
        <v>2</v>
      </c>
      <c r="AU104" s="42" t="str">
        <f t="shared" si="25"/>
        <v>2</v>
      </c>
      <c r="AV104" s="91" t="str">
        <f t="shared" si="25"/>
        <v>1</v>
      </c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36"/>
    </row>
    <row r="105" spans="2:61">
      <c r="B105" s="138">
        <v>7</v>
      </c>
      <c r="C105" s="112"/>
      <c r="H105" s="3"/>
      <c r="I105" s="3"/>
      <c r="J105" s="3"/>
      <c r="K105">
        <f>MOD(K104,$D$16)</f>
        <v>1</v>
      </c>
      <c r="L105">
        <f>_xlfn.FLOOR.MATH(K104/$D$16,,)</f>
        <v>215</v>
      </c>
      <c r="AA105" s="38"/>
      <c r="AB105" s="35"/>
      <c r="AC105" s="35"/>
      <c r="AD105" s="35"/>
      <c r="AE105" s="38"/>
      <c r="AH105" s="113" t="s">
        <v>25</v>
      </c>
      <c r="AI105" s="114"/>
      <c r="AJ105" s="114"/>
      <c r="AK105" s="92">
        <f>AK104*POWER(AK103,AK102)</f>
        <v>12582912</v>
      </c>
      <c r="AL105" s="43">
        <f t="shared" ref="AL105:AV105" si="26">AL104*POWER(AL103,AL102)</f>
        <v>1048576</v>
      </c>
      <c r="AM105" s="43">
        <f t="shared" si="26"/>
        <v>262144</v>
      </c>
      <c r="AN105" s="43">
        <f t="shared" si="26"/>
        <v>196608</v>
      </c>
      <c r="AO105" s="43">
        <f t="shared" si="26"/>
        <v>16384</v>
      </c>
      <c r="AP105" s="43">
        <f t="shared" si="26"/>
        <v>4096</v>
      </c>
      <c r="AQ105" s="43">
        <f t="shared" si="26"/>
        <v>3072</v>
      </c>
      <c r="AR105" s="43">
        <f t="shared" si="26"/>
        <v>0</v>
      </c>
      <c r="AS105" s="43">
        <f t="shared" si="26"/>
        <v>192</v>
      </c>
      <c r="AT105" s="43">
        <f t="shared" si="26"/>
        <v>32</v>
      </c>
      <c r="AU105" s="43">
        <f t="shared" si="26"/>
        <v>8</v>
      </c>
      <c r="AV105" s="93">
        <f t="shared" si="26"/>
        <v>1</v>
      </c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34"/>
    </row>
    <row r="106" spans="2:61">
      <c r="B106" s="138">
        <v>8</v>
      </c>
      <c r="C106" s="112"/>
      <c r="I106" s="3"/>
      <c r="J106" s="3"/>
      <c r="K106" s="3"/>
      <c r="L106">
        <f>MOD(L105,$D$16)</f>
        <v>3</v>
      </c>
      <c r="M106">
        <f>_xlfn.FLOOR.MATH(L105/$D$16,,)</f>
        <v>53</v>
      </c>
      <c r="AA106" s="38"/>
      <c r="AB106" s="35"/>
      <c r="AC106" s="35"/>
      <c r="AD106" s="35"/>
      <c r="AE106" s="38"/>
      <c r="AH106" s="105" t="s">
        <v>26</v>
      </c>
      <c r="AI106" s="106"/>
      <c r="AJ106" s="106"/>
      <c r="AK106" s="125">
        <f>SUM(AK105:BH105)</f>
        <v>14114025</v>
      </c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9"/>
    </row>
    <row r="107" spans="2:61">
      <c r="B107" s="138">
        <v>9</v>
      </c>
      <c r="C107" s="112"/>
      <c r="J107" s="3"/>
      <c r="K107" s="3"/>
      <c r="L107" s="3"/>
      <c r="M107">
        <f>MOD(M106,$D$16)</f>
        <v>1</v>
      </c>
      <c r="N107">
        <f>_xlfn.FLOOR.MATH(M106/$D$16,,)</f>
        <v>13</v>
      </c>
      <c r="AA107" s="38"/>
      <c r="AB107" s="35"/>
      <c r="AC107" s="35"/>
      <c r="AD107" s="35"/>
      <c r="AE107" s="38"/>
      <c r="AH107" s="3"/>
      <c r="AI107" s="3"/>
      <c r="AJ107" s="3"/>
      <c r="AW107" s="34"/>
      <c r="AX107" s="34"/>
      <c r="AY107" s="34"/>
    </row>
    <row r="108" spans="2:61">
      <c r="B108" s="138">
        <v>10</v>
      </c>
      <c r="C108" s="112"/>
      <c r="K108" s="3"/>
      <c r="L108" s="3"/>
      <c r="M108" s="3"/>
      <c r="N108">
        <f>MOD(N107,$D$16)</f>
        <v>1</v>
      </c>
      <c r="O108">
        <f>_xlfn.FLOOR.MATH(N107/$D$16,,)</f>
        <v>3</v>
      </c>
      <c r="AA108" s="38"/>
      <c r="AB108" s="35"/>
      <c r="AC108" s="35"/>
      <c r="AD108" s="35"/>
      <c r="AE108" s="38"/>
      <c r="AH108" s="3"/>
      <c r="AI108" s="3"/>
      <c r="AJ108" s="3"/>
      <c r="AK108" s="3"/>
      <c r="AW108" s="34"/>
      <c r="AX108" s="34"/>
      <c r="AY108" s="34"/>
    </row>
    <row r="109" spans="2:61">
      <c r="B109" s="175">
        <v>11</v>
      </c>
      <c r="C109" s="176"/>
      <c r="M109" s="3"/>
      <c r="N109" s="3"/>
      <c r="O109">
        <f>MOD(O108,$D$16)</f>
        <v>3</v>
      </c>
      <c r="P109" s="34"/>
      <c r="Q109" s="34"/>
      <c r="R109" s="34"/>
      <c r="AA109" s="38"/>
      <c r="AB109" s="35"/>
      <c r="AC109" s="35"/>
      <c r="AD109" s="35"/>
      <c r="AE109" s="38"/>
      <c r="AI109" s="3"/>
      <c r="AJ109" s="3"/>
      <c r="AK109" s="3"/>
      <c r="AL109" s="3"/>
      <c r="AW109" s="34"/>
      <c r="AX109" s="34"/>
      <c r="AY109" s="34"/>
    </row>
    <row r="110" spans="2:61">
      <c r="B110" s="177" t="s">
        <v>26</v>
      </c>
      <c r="C110" s="178"/>
      <c r="D110" s="77">
        <f>D98</f>
        <v>1</v>
      </c>
      <c r="E110" s="77">
        <f>E99</f>
        <v>2</v>
      </c>
      <c r="F110" s="77">
        <f>F100</f>
        <v>2</v>
      </c>
      <c r="G110" s="77">
        <f>G101</f>
        <v>3</v>
      </c>
      <c r="H110" s="77">
        <f>H102</f>
        <v>0</v>
      </c>
      <c r="I110" s="77">
        <f>I103</f>
        <v>3</v>
      </c>
      <c r="J110" s="77">
        <f>J104</f>
        <v>1</v>
      </c>
      <c r="K110" s="77">
        <f>K105</f>
        <v>1</v>
      </c>
      <c r="L110" s="77">
        <f>L106</f>
        <v>3</v>
      </c>
      <c r="M110" s="77">
        <f>M107</f>
        <v>1</v>
      </c>
      <c r="N110" s="77">
        <f>N108</f>
        <v>1</v>
      </c>
      <c r="O110" s="78">
        <f>O109</f>
        <v>3</v>
      </c>
      <c r="P110" s="34"/>
      <c r="Q110" s="34"/>
      <c r="R110" s="34"/>
      <c r="AA110" s="38"/>
      <c r="AB110" s="35"/>
      <c r="AC110" s="35"/>
      <c r="AD110" s="35"/>
      <c r="AE110" s="38"/>
      <c r="AH110" s="12"/>
      <c r="AI110" s="12"/>
      <c r="AJ110" s="12"/>
      <c r="AK110" s="119" t="s">
        <v>27</v>
      </c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1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33"/>
      <c r="BI110" s="33"/>
    </row>
    <row r="111" spans="2:61">
      <c r="B111" s="174"/>
      <c r="C111" s="17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6"/>
      <c r="O111" s="36"/>
      <c r="P111" s="36"/>
      <c r="Q111" s="34"/>
      <c r="R111" s="34"/>
      <c r="AA111" s="38"/>
      <c r="AB111" s="35"/>
      <c r="AC111" s="35"/>
      <c r="AD111" s="35"/>
      <c r="AE111" s="38"/>
      <c r="AH111" s="116" t="s">
        <v>28</v>
      </c>
      <c r="AI111" s="117"/>
      <c r="AJ111" s="117"/>
      <c r="AK111" s="94">
        <v>11</v>
      </c>
      <c r="AL111" s="29">
        <v>10</v>
      </c>
      <c r="AM111" s="45">
        <v>9</v>
      </c>
      <c r="AN111" s="29">
        <v>8</v>
      </c>
      <c r="AO111" s="45">
        <v>7</v>
      </c>
      <c r="AP111" s="29">
        <v>6</v>
      </c>
      <c r="AQ111" s="45">
        <v>5</v>
      </c>
      <c r="AR111" s="29">
        <v>4</v>
      </c>
      <c r="AS111" s="45">
        <v>3</v>
      </c>
      <c r="AT111" s="29">
        <v>2</v>
      </c>
      <c r="AU111" s="45">
        <v>1</v>
      </c>
      <c r="AV111" s="24">
        <v>0</v>
      </c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4"/>
    </row>
    <row r="112" spans="2:61">
      <c r="B112" s="174"/>
      <c r="C112" s="17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6"/>
      <c r="P112" s="36"/>
      <c r="Q112" s="36"/>
      <c r="R112" s="34"/>
      <c r="S112" s="34"/>
      <c r="T112" s="34"/>
      <c r="U112" s="34"/>
      <c r="V112" s="34"/>
      <c r="W112" s="34"/>
      <c r="X112" s="34"/>
      <c r="Y112" s="34"/>
      <c r="Z112" s="34"/>
      <c r="AA112" s="38"/>
      <c r="AB112" s="35"/>
      <c r="AC112" s="35"/>
      <c r="AD112" s="35"/>
      <c r="AE112" s="38"/>
      <c r="AH112" s="110" t="s">
        <v>23</v>
      </c>
      <c r="AI112" s="111"/>
      <c r="AJ112" s="111"/>
      <c r="AK112" s="63">
        <f>$AK$7</f>
        <v>4</v>
      </c>
      <c r="AL112" s="6">
        <f t="shared" ref="AL112:AV112" si="27">$AK$7</f>
        <v>4</v>
      </c>
      <c r="AM112" s="6">
        <f t="shared" si="27"/>
        <v>4</v>
      </c>
      <c r="AN112" s="6">
        <f t="shared" si="27"/>
        <v>4</v>
      </c>
      <c r="AO112" s="6">
        <f t="shared" si="27"/>
        <v>4</v>
      </c>
      <c r="AP112" s="6">
        <f t="shared" si="27"/>
        <v>4</v>
      </c>
      <c r="AQ112" s="6">
        <f t="shared" si="27"/>
        <v>4</v>
      </c>
      <c r="AR112" s="6">
        <f t="shared" si="27"/>
        <v>4</v>
      </c>
      <c r="AS112" s="6">
        <f t="shared" si="27"/>
        <v>4</v>
      </c>
      <c r="AT112" s="6">
        <f t="shared" si="27"/>
        <v>4</v>
      </c>
      <c r="AU112" s="6">
        <f t="shared" si="27"/>
        <v>4</v>
      </c>
      <c r="AV112" s="46">
        <f t="shared" si="27"/>
        <v>4</v>
      </c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4"/>
    </row>
    <row r="113" spans="2:61">
      <c r="B113" s="174"/>
      <c r="C113" s="17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8"/>
      <c r="AB113" s="35"/>
      <c r="AC113" s="35"/>
      <c r="AD113" s="35"/>
      <c r="AE113" s="35"/>
      <c r="AH113" s="110" t="s">
        <v>24</v>
      </c>
      <c r="AI113" s="111"/>
      <c r="AJ113" s="111"/>
      <c r="AK113" s="76" t="str">
        <f>AK97</f>
        <v>3</v>
      </c>
      <c r="AL113" s="5" t="str">
        <f t="shared" ref="AL113:AV113" si="28">AL97</f>
        <v>1</v>
      </c>
      <c r="AM113" s="5" t="str">
        <f t="shared" si="28"/>
        <v>1</v>
      </c>
      <c r="AN113" s="5" t="str">
        <f t="shared" si="28"/>
        <v>3</v>
      </c>
      <c r="AO113" s="5" t="str">
        <f t="shared" si="28"/>
        <v>1</v>
      </c>
      <c r="AP113" s="5" t="str">
        <f t="shared" si="28"/>
        <v>1</v>
      </c>
      <c r="AQ113" s="5" t="str">
        <f t="shared" si="28"/>
        <v>3</v>
      </c>
      <c r="AR113" s="5" t="str">
        <f t="shared" si="28"/>
        <v>0</v>
      </c>
      <c r="AS113" s="5" t="str">
        <f t="shared" si="28"/>
        <v>3</v>
      </c>
      <c r="AT113" s="5" t="str">
        <f t="shared" si="28"/>
        <v>2</v>
      </c>
      <c r="AU113" s="5" t="str">
        <f t="shared" si="28"/>
        <v>2</v>
      </c>
      <c r="AV113" s="21" t="str">
        <f t="shared" si="28"/>
        <v>1</v>
      </c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36"/>
    </row>
    <row r="114" spans="2:61">
      <c r="B114" s="174"/>
      <c r="C114" s="17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6"/>
      <c r="R114" s="36"/>
      <c r="S114" s="36"/>
      <c r="T114" s="34"/>
      <c r="U114" s="34"/>
      <c r="V114" s="34"/>
      <c r="W114" s="34"/>
      <c r="X114" s="34"/>
      <c r="Y114" s="34"/>
      <c r="Z114" s="34"/>
      <c r="AA114" s="38"/>
      <c r="AB114" s="35"/>
      <c r="AC114" s="35"/>
      <c r="AD114" s="35"/>
      <c r="AE114" s="35"/>
      <c r="AH114" s="113" t="s">
        <v>29</v>
      </c>
      <c r="AI114" s="114"/>
      <c r="AJ114" s="114"/>
      <c r="AK114" s="64">
        <f>AK112*AK113+AL113</f>
        <v>13</v>
      </c>
      <c r="AL114" s="7">
        <f>AL112*AK114+AM113</f>
        <v>53</v>
      </c>
      <c r="AM114" s="7">
        <f t="shared" ref="AM114:AU114" si="29">AM112*AL114+AN113</f>
        <v>215</v>
      </c>
      <c r="AN114" s="7">
        <f t="shared" si="29"/>
        <v>861</v>
      </c>
      <c r="AO114" s="7">
        <f t="shared" si="29"/>
        <v>3445</v>
      </c>
      <c r="AP114" s="7">
        <f t="shared" si="29"/>
        <v>13783</v>
      </c>
      <c r="AQ114" s="7">
        <f t="shared" si="29"/>
        <v>55132</v>
      </c>
      <c r="AR114" s="7">
        <f t="shared" si="29"/>
        <v>220531</v>
      </c>
      <c r="AS114" s="7">
        <f t="shared" si="29"/>
        <v>882126</v>
      </c>
      <c r="AT114" s="7">
        <f t="shared" si="29"/>
        <v>3528506</v>
      </c>
      <c r="AU114" s="7">
        <f t="shared" si="29"/>
        <v>14114025</v>
      </c>
      <c r="AV114" s="22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4"/>
    </row>
    <row r="115" spans="2:61">
      <c r="B115" s="174"/>
      <c r="C115" s="17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6"/>
      <c r="S115" s="36"/>
      <c r="T115" s="36"/>
      <c r="U115" s="34"/>
      <c r="V115" s="34"/>
      <c r="W115" s="34"/>
      <c r="X115" s="34"/>
      <c r="Y115" s="34"/>
      <c r="Z115" s="34"/>
      <c r="AA115" s="34"/>
      <c r="AH115" s="105" t="s">
        <v>26</v>
      </c>
      <c r="AI115" s="106"/>
      <c r="AJ115" s="106"/>
      <c r="AK115" s="128">
        <f>AU114</f>
        <v>14114025</v>
      </c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30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44"/>
    </row>
    <row r="116" spans="2:61">
      <c r="B116" s="174"/>
      <c r="C116" s="17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6"/>
      <c r="T116" s="36"/>
      <c r="U116" s="36"/>
      <c r="V116" s="34"/>
      <c r="W116" s="34"/>
      <c r="X116" s="34"/>
      <c r="Y116" s="34"/>
      <c r="Z116" s="34"/>
      <c r="AA116" s="34"/>
      <c r="AW116" s="34"/>
      <c r="AX116" s="34"/>
      <c r="AY116" s="34"/>
    </row>
    <row r="117" spans="2:61">
      <c r="B117" s="174"/>
      <c r="C117" s="17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6"/>
      <c r="U117" s="36"/>
      <c r="V117" s="36"/>
      <c r="W117" s="34"/>
      <c r="X117" s="34"/>
      <c r="Y117" s="34"/>
      <c r="Z117" s="34"/>
      <c r="AA117" s="34"/>
    </row>
    <row r="118" spans="2:61">
      <c r="B118" s="174"/>
      <c r="C118" s="17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6"/>
      <c r="V118" s="36"/>
      <c r="W118" s="36"/>
      <c r="X118" s="34"/>
      <c r="Y118" s="34"/>
      <c r="Z118" s="34"/>
      <c r="AA118" s="34"/>
    </row>
    <row r="119" spans="2:61">
      <c r="B119" s="174"/>
      <c r="C119" s="17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6"/>
      <c r="W119" s="36"/>
      <c r="X119" s="34"/>
      <c r="Y119" s="34"/>
      <c r="Z119" s="34"/>
      <c r="AA119" s="34"/>
    </row>
    <row r="120" spans="2:61">
      <c r="B120" s="174"/>
      <c r="C120" s="17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6"/>
      <c r="W120" s="36"/>
      <c r="X120" s="34"/>
      <c r="Y120" s="34"/>
      <c r="Z120" s="34"/>
      <c r="AA120" s="34"/>
    </row>
    <row r="121" spans="2:61">
      <c r="B121" s="174"/>
      <c r="C121" s="17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6"/>
      <c r="W121" s="36"/>
      <c r="X121" s="34"/>
      <c r="Y121" s="34"/>
      <c r="Z121" s="34"/>
      <c r="AA121" s="34"/>
    </row>
    <row r="122" spans="2:61">
      <c r="B122" s="174"/>
      <c r="C122" s="17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"/>
    </row>
    <row r="123" spans="2:61">
      <c r="B123" s="140"/>
      <c r="C123" s="140"/>
      <c r="Y123" s="3"/>
      <c r="Z123" s="3"/>
      <c r="AA123" s="3"/>
    </row>
    <row r="124" spans="2:61">
      <c r="B124" s="140"/>
      <c r="C124" s="140"/>
      <c r="Z124" s="3"/>
      <c r="AA124" s="3"/>
    </row>
    <row r="125" spans="2:61">
      <c r="B125" s="140"/>
      <c r="C125" s="140"/>
      <c r="AB125" s="11"/>
    </row>
    <row r="126" spans="2:61">
      <c r="B126" s="140"/>
      <c r="C126" s="140"/>
      <c r="AA126" s="15"/>
    </row>
    <row r="127" spans="2:61"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</sheetData>
  <mergeCells count="189"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  <mergeCell ref="B7:E7"/>
    <mergeCell ref="F7:I7"/>
    <mergeCell ref="J7:M7"/>
    <mergeCell ref="AH7:AJ7"/>
    <mergeCell ref="AK7:AL7"/>
    <mergeCell ref="B8:E8"/>
    <mergeCell ref="F8:I8"/>
    <mergeCell ref="AH8:AJ8"/>
    <mergeCell ref="B5:E5"/>
    <mergeCell ref="F5:I5"/>
    <mergeCell ref="J5:M5"/>
    <mergeCell ref="AH5:AJ6"/>
    <mergeCell ref="AK5:AL6"/>
    <mergeCell ref="B6:E6"/>
    <mergeCell ref="F6:I6"/>
    <mergeCell ref="J6:M6"/>
    <mergeCell ref="AH11:AJ11"/>
    <mergeCell ref="AH12:AJ12"/>
    <mergeCell ref="AH13:AJ14"/>
    <mergeCell ref="B15:C15"/>
    <mergeCell ref="D15:E15"/>
    <mergeCell ref="B9:E9"/>
    <mergeCell ref="F9:I9"/>
    <mergeCell ref="AH9:AJ9"/>
    <mergeCell ref="B10:E10"/>
    <mergeCell ref="F10:I10"/>
    <mergeCell ref="AH10:AJ10"/>
    <mergeCell ref="B21:C21"/>
    <mergeCell ref="AH21:AJ21"/>
    <mergeCell ref="B22:C22"/>
    <mergeCell ref="AH22:AJ22"/>
    <mergeCell ref="B23:C23"/>
    <mergeCell ref="AH23:AJ23"/>
    <mergeCell ref="B16:C16"/>
    <mergeCell ref="D16:E16"/>
    <mergeCell ref="B18:C19"/>
    <mergeCell ref="AH19:AJ19"/>
    <mergeCell ref="B20:C20"/>
    <mergeCell ref="AH20:AJ20"/>
    <mergeCell ref="B28:C28"/>
    <mergeCell ref="AH28:AJ28"/>
    <mergeCell ref="B29:C29"/>
    <mergeCell ref="AH29:AJ29"/>
    <mergeCell ref="B30:C30"/>
    <mergeCell ref="AH30:AJ30"/>
    <mergeCell ref="B24:C24"/>
    <mergeCell ref="B25:C25"/>
    <mergeCell ref="B26:C26"/>
    <mergeCell ref="B27:C27"/>
    <mergeCell ref="B34:C34"/>
    <mergeCell ref="B35:C35"/>
    <mergeCell ref="AH43:AJ44"/>
    <mergeCell ref="AK43:AL44"/>
    <mergeCell ref="AH45:AJ45"/>
    <mergeCell ref="AK45:AL45"/>
    <mergeCell ref="B31:C31"/>
    <mergeCell ref="AH31:AJ31"/>
    <mergeCell ref="B32:C32"/>
    <mergeCell ref="AH32:AJ32"/>
    <mergeCell ref="B33:C33"/>
    <mergeCell ref="B50:C50"/>
    <mergeCell ref="D50:E50"/>
    <mergeCell ref="AH50:AJ50"/>
    <mergeCell ref="AH51:AJ52"/>
    <mergeCell ref="B52:C53"/>
    <mergeCell ref="AH46:AJ46"/>
    <mergeCell ref="AH47:AJ47"/>
    <mergeCell ref="AH48:AJ48"/>
    <mergeCell ref="B49:C49"/>
    <mergeCell ref="D49:E49"/>
    <mergeCell ref="AH49:AJ49"/>
    <mergeCell ref="B58:C58"/>
    <mergeCell ref="AH58:AJ58"/>
    <mergeCell ref="B59:C59"/>
    <mergeCell ref="AH59:AJ59"/>
    <mergeCell ref="B60:C60"/>
    <mergeCell ref="AH60:AJ60"/>
    <mergeCell ref="B54:C54"/>
    <mergeCell ref="B55:C55"/>
    <mergeCell ref="B56:C56"/>
    <mergeCell ref="B57:C57"/>
    <mergeCell ref="AH57:AJ57"/>
    <mergeCell ref="B65:C65"/>
    <mergeCell ref="B66:C66"/>
    <mergeCell ref="AH66:AJ66"/>
    <mergeCell ref="B67:C67"/>
    <mergeCell ref="AH67:AJ67"/>
    <mergeCell ref="AK65:AV65"/>
    <mergeCell ref="B61:C61"/>
    <mergeCell ref="AH61:AJ61"/>
    <mergeCell ref="B62:C62"/>
    <mergeCell ref="B63:C63"/>
    <mergeCell ref="B64:C64"/>
    <mergeCell ref="AK61:AV61"/>
    <mergeCell ref="B71:C71"/>
    <mergeCell ref="B72:C72"/>
    <mergeCell ref="B73:C73"/>
    <mergeCell ref="B74:C74"/>
    <mergeCell ref="B75:C75"/>
    <mergeCell ref="AK70:AV70"/>
    <mergeCell ref="B68:C68"/>
    <mergeCell ref="AH68:AJ68"/>
    <mergeCell ref="B69:C69"/>
    <mergeCell ref="AH69:AJ69"/>
    <mergeCell ref="B70:C70"/>
    <mergeCell ref="AH70:AJ70"/>
    <mergeCell ref="AK88:AL89"/>
    <mergeCell ref="AH90:AJ90"/>
    <mergeCell ref="AK90:AL90"/>
    <mergeCell ref="AH91:AJ91"/>
    <mergeCell ref="AH92:AJ92"/>
    <mergeCell ref="B93:C93"/>
    <mergeCell ref="D93:E93"/>
    <mergeCell ref="AH93:AJ93"/>
    <mergeCell ref="B76:C76"/>
    <mergeCell ref="B77:C77"/>
    <mergeCell ref="B78:C78"/>
    <mergeCell ref="B79:C79"/>
    <mergeCell ref="B80:C80"/>
    <mergeCell ref="AH88:AJ89"/>
    <mergeCell ref="B98:C98"/>
    <mergeCell ref="B99:C99"/>
    <mergeCell ref="B100:C100"/>
    <mergeCell ref="B101:C101"/>
    <mergeCell ref="AK101:AV101"/>
    <mergeCell ref="AK96:AV96"/>
    <mergeCell ref="B94:C94"/>
    <mergeCell ref="D94:E94"/>
    <mergeCell ref="AH94:AJ94"/>
    <mergeCell ref="AH95:AJ95"/>
    <mergeCell ref="B96:C97"/>
    <mergeCell ref="AH96:AJ97"/>
    <mergeCell ref="B105:C105"/>
    <mergeCell ref="AH105:AJ105"/>
    <mergeCell ref="B106:C106"/>
    <mergeCell ref="AH106:AJ106"/>
    <mergeCell ref="B107:C107"/>
    <mergeCell ref="AK106:AV106"/>
    <mergeCell ref="B102:C102"/>
    <mergeCell ref="AH102:AJ102"/>
    <mergeCell ref="B103:C103"/>
    <mergeCell ref="AH103:AJ103"/>
    <mergeCell ref="B104:C104"/>
    <mergeCell ref="AH104:AJ104"/>
    <mergeCell ref="B113:C113"/>
    <mergeCell ref="AH113:AJ113"/>
    <mergeCell ref="B114:C114"/>
    <mergeCell ref="AH114:AJ114"/>
    <mergeCell ref="B108:C108"/>
    <mergeCell ref="B109:C109"/>
    <mergeCell ref="B110:C110"/>
    <mergeCell ref="B111:C111"/>
    <mergeCell ref="AH111:AJ111"/>
    <mergeCell ref="AK110:AV110"/>
    <mergeCell ref="B125:C125"/>
    <mergeCell ref="B126:C126"/>
    <mergeCell ref="AK13:AV13"/>
    <mergeCell ref="AK18:AV18"/>
    <mergeCell ref="AK23:AV23"/>
    <mergeCell ref="AK27:AV27"/>
    <mergeCell ref="AK32:AV32"/>
    <mergeCell ref="AK51:AV51"/>
    <mergeCell ref="AK56:AV56"/>
    <mergeCell ref="B119:C119"/>
    <mergeCell ref="B120:C120"/>
    <mergeCell ref="B121:C121"/>
    <mergeCell ref="B122:C122"/>
    <mergeCell ref="B123:C123"/>
    <mergeCell ref="B124:C124"/>
    <mergeCell ref="B115:C115"/>
    <mergeCell ref="AH115:AJ115"/>
    <mergeCell ref="B116:C116"/>
    <mergeCell ref="B117:C117"/>
    <mergeCell ref="B118:C118"/>
    <mergeCell ref="AK115:AV115"/>
    <mergeCell ref="B112:C112"/>
    <mergeCell ref="AH112:AJ112"/>
  </mergeCell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127"/>
  <sheetViews>
    <sheetView topLeftCell="AB106" workbookViewId="0">
      <selection activeCell="AH88" sqref="AH88:AR115"/>
    </sheetView>
  </sheetViews>
  <sheetFormatPr defaultRowHeight="14.4"/>
  <cols>
    <col min="5" max="5" width="9.109375" customWidth="1"/>
    <col min="6" max="6" width="9.5546875" bestFit="1" customWidth="1"/>
  </cols>
  <sheetData>
    <row r="1" spans="1:59">
      <c r="A1" s="1"/>
      <c r="B1" s="138" t="s">
        <v>0</v>
      </c>
      <c r="C1" s="111"/>
      <c r="D1" s="111"/>
      <c r="E1" s="112"/>
      <c r="F1" s="131" t="s">
        <v>1</v>
      </c>
      <c r="G1" s="131"/>
      <c r="H1" s="131"/>
      <c r="I1" s="131"/>
      <c r="J1" s="131" t="s">
        <v>2</v>
      </c>
      <c r="K1" s="131"/>
      <c r="L1" s="131"/>
      <c r="M1" s="131"/>
    </row>
    <row r="2" spans="1:59">
      <c r="A2" s="2" t="s">
        <v>3</v>
      </c>
      <c r="B2" s="138">
        <v>6082002</v>
      </c>
      <c r="C2" s="111"/>
      <c r="D2" s="111"/>
      <c r="E2" s="112"/>
      <c r="F2" s="138">
        <v>8032023</v>
      </c>
      <c r="G2" s="111"/>
      <c r="H2" s="111"/>
      <c r="I2" s="112"/>
      <c r="J2" s="138">
        <f>B2+F2</f>
        <v>14114025</v>
      </c>
      <c r="K2" s="111"/>
      <c r="L2" s="111"/>
      <c r="M2" s="112"/>
    </row>
    <row r="3" spans="1:59">
      <c r="A3" s="2" t="s">
        <v>4</v>
      </c>
      <c r="B3" s="138" t="str">
        <f>_xlfn.BASE($B$2,2)</f>
        <v>10111001100110111010010</v>
      </c>
      <c r="C3" s="111"/>
      <c r="D3" s="111"/>
      <c r="E3" s="112"/>
      <c r="F3" s="138" t="str">
        <f>_xlfn.BASE($F$2,2)</f>
        <v>11110101000111100010111</v>
      </c>
      <c r="G3" s="111"/>
      <c r="H3" s="111"/>
      <c r="I3" s="112"/>
      <c r="J3" s="138" t="str">
        <f>_xlfn.BASE($J$2,2)</f>
        <v>110101110101110011101001</v>
      </c>
      <c r="K3" s="111"/>
      <c r="L3" s="111"/>
      <c r="M3" s="112"/>
    </row>
    <row r="4" spans="1:59">
      <c r="A4" s="2" t="s">
        <v>5</v>
      </c>
      <c r="B4" s="138" t="str">
        <f>_xlfn.BASE($B$2,3)</f>
        <v>102102222221100</v>
      </c>
      <c r="C4" s="111"/>
      <c r="D4" s="111"/>
      <c r="E4" s="112"/>
      <c r="F4" s="138" t="str">
        <f>_xlfn.BASE($F$2,3)</f>
        <v>120010001212100</v>
      </c>
      <c r="G4" s="111"/>
      <c r="H4" s="111"/>
      <c r="I4" s="112"/>
      <c r="J4" s="138" t="str">
        <f>_xlfn.BASE($J$2,3)</f>
        <v>222120001210200</v>
      </c>
      <c r="K4" s="111"/>
      <c r="L4" s="111"/>
      <c r="M4" s="112"/>
    </row>
    <row r="5" spans="1:59">
      <c r="A5" s="2" t="s">
        <v>6</v>
      </c>
      <c r="B5" s="138" t="str">
        <f>_xlfn.BASE($B$2,4)</f>
        <v>113030313102</v>
      </c>
      <c r="C5" s="111"/>
      <c r="D5" s="111"/>
      <c r="E5" s="112"/>
      <c r="F5" s="138" t="str">
        <f>_xlfn.BASE($F$2,4)</f>
        <v>132220330113</v>
      </c>
      <c r="G5" s="111"/>
      <c r="H5" s="111"/>
      <c r="I5" s="112"/>
      <c r="J5" s="138" t="str">
        <f>_xlfn.BASE($J$2,4)</f>
        <v>311311303221</v>
      </c>
      <c r="K5" s="111"/>
      <c r="L5" s="111"/>
      <c r="M5" s="112"/>
      <c r="AA5" s="37"/>
      <c r="AB5" s="37"/>
      <c r="AC5" s="37"/>
      <c r="AD5" s="35"/>
      <c r="AE5" s="35"/>
      <c r="AH5" s="131" t="s">
        <v>7</v>
      </c>
      <c r="AI5" s="131"/>
      <c r="AJ5" s="131"/>
      <c r="AK5" s="131">
        <f>B16</f>
        <v>6082002</v>
      </c>
      <c r="AL5" s="13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spans="1:59">
      <c r="A6" s="2" t="s">
        <v>8</v>
      </c>
      <c r="B6" s="138" t="str">
        <f>_xlfn.BASE($B$2,8)</f>
        <v>27146722</v>
      </c>
      <c r="C6" s="111"/>
      <c r="D6" s="111"/>
      <c r="E6" s="112"/>
      <c r="F6" s="138" t="str">
        <f>_xlfn.BASE($F$2,8)</f>
        <v>36507427</v>
      </c>
      <c r="G6" s="111"/>
      <c r="H6" s="111"/>
      <c r="I6" s="112"/>
      <c r="J6" s="138" t="str">
        <f>_xlfn.BASE($J$2,8)</f>
        <v>65656351</v>
      </c>
      <c r="K6" s="111"/>
      <c r="L6" s="111"/>
      <c r="M6" s="112"/>
      <c r="AA6" s="37"/>
      <c r="AB6" s="37"/>
      <c r="AC6" s="37"/>
      <c r="AD6" s="35"/>
      <c r="AE6" s="35"/>
      <c r="AH6" s="131"/>
      <c r="AI6" s="131"/>
      <c r="AJ6" s="131"/>
      <c r="AK6" s="131"/>
      <c r="AL6" s="131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>
      <c r="A7" s="2" t="s">
        <v>9</v>
      </c>
      <c r="B7" s="138" t="str">
        <f>_xlfn.BASE($B$2,16)</f>
        <v>5CCDD2</v>
      </c>
      <c r="C7" s="111"/>
      <c r="D7" s="111"/>
      <c r="E7" s="112"/>
      <c r="F7" s="138" t="str">
        <f>_xlfn.BASE($F$2,16)</f>
        <v>7A8F17</v>
      </c>
      <c r="G7" s="111"/>
      <c r="H7" s="111"/>
      <c r="I7" s="112"/>
      <c r="J7" s="138" t="str">
        <f>_xlfn.BASE($J$2,16)</f>
        <v>D75CE9</v>
      </c>
      <c r="K7" s="111"/>
      <c r="L7" s="111"/>
      <c r="M7" s="112"/>
      <c r="AA7" s="35"/>
      <c r="AB7" s="35"/>
      <c r="AC7" s="35"/>
      <c r="AD7" s="35"/>
      <c r="AE7" s="38"/>
      <c r="AH7" s="132" t="s">
        <v>10</v>
      </c>
      <c r="AI7" s="132"/>
      <c r="AJ7" s="132"/>
      <c r="AK7" s="132">
        <f>D16</f>
        <v>8</v>
      </c>
      <c r="AL7" s="13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ht="15.75" customHeight="1">
      <c r="B8" s="141"/>
      <c r="C8" s="141"/>
      <c r="D8" s="141"/>
      <c r="E8" s="141"/>
      <c r="F8" s="141"/>
      <c r="G8" s="141"/>
      <c r="H8" s="141"/>
      <c r="I8" s="141"/>
      <c r="AA8" s="35"/>
      <c r="AB8" s="35"/>
      <c r="AC8" s="35"/>
      <c r="AD8" s="35"/>
      <c r="AE8" s="38"/>
      <c r="AH8" s="131" t="s">
        <v>11</v>
      </c>
      <c r="AI8" s="131"/>
      <c r="AJ8" s="138"/>
      <c r="AK8" s="19">
        <v>1</v>
      </c>
      <c r="AL8" s="20">
        <v>2</v>
      </c>
      <c r="AM8" s="19">
        <v>3</v>
      </c>
      <c r="AN8" s="20">
        <v>4</v>
      </c>
      <c r="AO8" s="19">
        <v>5</v>
      </c>
      <c r="AP8" s="20">
        <v>6</v>
      </c>
      <c r="AQ8" s="19">
        <v>7</v>
      </c>
      <c r="AR8" s="56">
        <v>8</v>
      </c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>
      <c r="B9" s="149" t="s">
        <v>12</v>
      </c>
      <c r="C9" s="147"/>
      <c r="D9" s="147"/>
      <c r="E9" s="147"/>
      <c r="F9" s="146">
        <v>37415</v>
      </c>
      <c r="G9" s="147"/>
      <c r="H9" s="147"/>
      <c r="I9" s="148"/>
      <c r="AA9" s="35"/>
      <c r="AB9" s="35"/>
      <c r="AC9" s="35"/>
      <c r="AD9" s="35"/>
      <c r="AE9" s="38"/>
      <c r="AH9" s="131" t="s">
        <v>13</v>
      </c>
      <c r="AI9" s="131"/>
      <c r="AJ9" s="138"/>
      <c r="AK9" s="63">
        <f>AK5</f>
        <v>6082002</v>
      </c>
      <c r="AL9" s="6">
        <f>AK11</f>
        <v>760250</v>
      </c>
      <c r="AM9" s="6">
        <f>AL11</f>
        <v>95031</v>
      </c>
      <c r="AN9" s="6">
        <f t="shared" ref="AN9:AR9" si="0">AM11</f>
        <v>11878</v>
      </c>
      <c r="AO9" s="6">
        <f t="shared" si="0"/>
        <v>1484</v>
      </c>
      <c r="AP9" s="6">
        <f t="shared" si="0"/>
        <v>185</v>
      </c>
      <c r="AQ9" s="6">
        <f t="shared" si="0"/>
        <v>23</v>
      </c>
      <c r="AR9" s="46">
        <f t="shared" si="0"/>
        <v>2</v>
      </c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ht="15.75" customHeight="1">
      <c r="B10" s="145" t="s">
        <v>14</v>
      </c>
      <c r="C10" s="143"/>
      <c r="D10" s="143"/>
      <c r="E10" s="143"/>
      <c r="F10" s="142">
        <v>45141</v>
      </c>
      <c r="G10" s="143"/>
      <c r="H10" s="143"/>
      <c r="I10" s="144"/>
      <c r="AA10" s="35"/>
      <c r="AB10" s="35"/>
      <c r="AC10" s="35"/>
      <c r="AD10" s="35"/>
      <c r="AE10" s="38"/>
      <c r="AH10" s="131" t="s">
        <v>15</v>
      </c>
      <c r="AI10" s="131"/>
      <c r="AJ10" s="138"/>
      <c r="AK10" s="63">
        <f>$AK$7</f>
        <v>8</v>
      </c>
      <c r="AL10" s="6">
        <f t="shared" ref="AL10:AR10" si="1">$AK$7</f>
        <v>8</v>
      </c>
      <c r="AM10" s="6">
        <f t="shared" si="1"/>
        <v>8</v>
      </c>
      <c r="AN10" s="6">
        <f t="shared" si="1"/>
        <v>8</v>
      </c>
      <c r="AO10" s="6">
        <f t="shared" si="1"/>
        <v>8</v>
      </c>
      <c r="AP10" s="6">
        <f t="shared" si="1"/>
        <v>8</v>
      </c>
      <c r="AQ10" s="6">
        <f t="shared" si="1"/>
        <v>8</v>
      </c>
      <c r="AR10" s="46">
        <f t="shared" si="1"/>
        <v>8</v>
      </c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>
      <c r="AA11" s="35"/>
      <c r="AB11" s="35"/>
      <c r="AC11" s="35"/>
      <c r="AD11" s="35"/>
      <c r="AE11" s="38"/>
      <c r="AH11" s="131" t="s">
        <v>16</v>
      </c>
      <c r="AI11" s="131"/>
      <c r="AJ11" s="138"/>
      <c r="AK11" s="63">
        <f>ROUNDDOWN(AK9/AK10,0)</f>
        <v>760250</v>
      </c>
      <c r="AL11" s="6">
        <f>ROUNDDOWN(AL9/AL10,0)</f>
        <v>95031</v>
      </c>
      <c r="AM11" s="6">
        <f t="shared" ref="AM11:AR11" si="2">ROUNDDOWN(AM9/AM10,0)</f>
        <v>11878</v>
      </c>
      <c r="AN11" s="6">
        <f t="shared" si="2"/>
        <v>1484</v>
      </c>
      <c r="AO11" s="6">
        <f t="shared" si="2"/>
        <v>185</v>
      </c>
      <c r="AP11" s="6">
        <f t="shared" si="2"/>
        <v>23</v>
      </c>
      <c r="AQ11" s="6">
        <f t="shared" si="2"/>
        <v>2</v>
      </c>
      <c r="AR11" s="46">
        <f t="shared" si="2"/>
        <v>0</v>
      </c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>
      <c r="AA12" s="35"/>
      <c r="AB12" s="35"/>
      <c r="AC12" s="35"/>
      <c r="AD12" s="35"/>
      <c r="AE12" s="38"/>
      <c r="AH12" s="131" t="s">
        <v>17</v>
      </c>
      <c r="AI12" s="131"/>
      <c r="AJ12" s="138"/>
      <c r="AK12" s="64">
        <f>AK9-(AK10*AK11)</f>
        <v>2</v>
      </c>
      <c r="AL12" s="7">
        <f t="shared" ref="AL12:AR12" si="3">AL9-(AL10*AL11)</f>
        <v>2</v>
      </c>
      <c r="AM12" s="7">
        <f t="shared" si="3"/>
        <v>7</v>
      </c>
      <c r="AN12" s="7">
        <f t="shared" si="3"/>
        <v>6</v>
      </c>
      <c r="AO12" s="7">
        <f t="shared" si="3"/>
        <v>4</v>
      </c>
      <c r="AP12" s="7">
        <f t="shared" si="3"/>
        <v>1</v>
      </c>
      <c r="AQ12" s="7">
        <f t="shared" si="3"/>
        <v>7</v>
      </c>
      <c r="AR12" s="22">
        <f t="shared" si="3"/>
        <v>2</v>
      </c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>
      <c r="AA13" s="35"/>
      <c r="AB13" s="35"/>
      <c r="AC13" s="35"/>
      <c r="AD13" s="35"/>
      <c r="AE13" s="38"/>
      <c r="AH13" s="133" t="s">
        <v>18</v>
      </c>
      <c r="AI13" s="133"/>
      <c r="AJ13" s="134"/>
      <c r="AK13" s="135" t="str">
        <f>B6</f>
        <v>27146722</v>
      </c>
      <c r="AL13" s="136"/>
      <c r="AM13" s="136"/>
      <c r="AN13" s="136"/>
      <c r="AO13" s="136"/>
      <c r="AP13" s="136"/>
      <c r="AQ13" s="136"/>
      <c r="AR13" s="137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</row>
    <row r="14" spans="1:59">
      <c r="AA14" s="35"/>
      <c r="AB14" s="35"/>
      <c r="AC14" s="35"/>
      <c r="AD14" s="35"/>
      <c r="AE14" s="38"/>
      <c r="AH14" s="133"/>
      <c r="AI14" s="133"/>
      <c r="AJ14" s="134"/>
      <c r="AK14" s="65" t="str">
        <f>MID($AK$13,1,1)</f>
        <v>2</v>
      </c>
      <c r="AL14" s="66" t="str">
        <f>MID($AK$13,2,1)</f>
        <v>7</v>
      </c>
      <c r="AM14" s="66" t="str">
        <f>MID($AK$13,3,1)</f>
        <v>1</v>
      </c>
      <c r="AN14" s="66" t="str">
        <f>MID($AK$13,4,1)</f>
        <v>4</v>
      </c>
      <c r="AO14" s="66" t="str">
        <f>MID($AK$13,5,1)</f>
        <v>6</v>
      </c>
      <c r="AP14" s="66" t="str">
        <f>MID($AK$13,6,1)</f>
        <v>7</v>
      </c>
      <c r="AQ14" s="66" t="str">
        <f>MID($AK$13,7,1)</f>
        <v>2</v>
      </c>
      <c r="AR14" s="67" t="str">
        <f>MID($AK$13,8,1)</f>
        <v>2</v>
      </c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>
      <c r="B15" s="131" t="s">
        <v>0</v>
      </c>
      <c r="C15" s="131"/>
      <c r="D15" s="138" t="s">
        <v>19</v>
      </c>
      <c r="E15" s="112"/>
      <c r="AA15" s="35"/>
      <c r="AB15" s="35"/>
      <c r="AC15" s="35"/>
      <c r="AD15" s="35"/>
      <c r="AE15" s="38"/>
    </row>
    <row r="16" spans="1:59">
      <c r="B16" s="131">
        <f>B2</f>
        <v>6082002</v>
      </c>
      <c r="C16" s="131"/>
      <c r="D16" s="138">
        <v>8</v>
      </c>
      <c r="E16" s="112"/>
      <c r="AA16" s="35"/>
      <c r="AB16" s="35"/>
      <c r="AC16" s="35"/>
      <c r="AD16" s="35"/>
      <c r="AE16" s="38"/>
    </row>
    <row r="17" spans="2:59">
      <c r="AA17" s="35"/>
      <c r="AB17" s="35"/>
      <c r="AC17" s="35"/>
      <c r="AD17" s="35"/>
      <c r="AE17" s="38"/>
    </row>
    <row r="18" spans="2:59">
      <c r="B18" s="139" t="s">
        <v>20</v>
      </c>
      <c r="C18" s="139"/>
      <c r="AA18" s="35"/>
      <c r="AB18" s="35"/>
      <c r="AC18" s="35"/>
      <c r="AD18" s="35"/>
      <c r="AE18" s="38"/>
      <c r="AK18" s="119" t="s">
        <v>21</v>
      </c>
      <c r="AL18" s="120"/>
      <c r="AM18" s="120"/>
      <c r="AN18" s="120"/>
      <c r="AO18" s="120"/>
      <c r="AP18" s="120"/>
      <c r="AQ18" s="120"/>
      <c r="AR18" s="121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</row>
    <row r="19" spans="2:59">
      <c r="B19" s="139"/>
      <c r="C19" s="139"/>
      <c r="D19">
        <f>B2</f>
        <v>6082002</v>
      </c>
      <c r="L19" s="4"/>
      <c r="AA19" s="35"/>
      <c r="AB19" s="35"/>
      <c r="AC19" s="35"/>
      <c r="AD19" s="35"/>
      <c r="AE19" s="38"/>
      <c r="AH19" s="160" t="s">
        <v>22</v>
      </c>
      <c r="AI19" s="161"/>
      <c r="AJ19" s="162"/>
      <c r="AK19" s="96">
        <v>7</v>
      </c>
      <c r="AL19" s="95">
        <v>6</v>
      </c>
      <c r="AM19" s="75">
        <v>5</v>
      </c>
      <c r="AN19" s="95">
        <v>4</v>
      </c>
      <c r="AO19" s="75">
        <v>3</v>
      </c>
      <c r="AP19" s="95">
        <v>2</v>
      </c>
      <c r="AQ19" s="75">
        <v>1</v>
      </c>
      <c r="AR19" s="75">
        <v>0</v>
      </c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</row>
    <row r="20" spans="2:59">
      <c r="B20" s="138">
        <v>0</v>
      </c>
      <c r="C20" s="112"/>
      <c r="D20">
        <f>MOD(D19,D16)</f>
        <v>2</v>
      </c>
      <c r="E20">
        <f>_xlfn.FLOOR.MATH(D19/$D$16,,)</f>
        <v>760250</v>
      </c>
      <c r="AA20" s="35"/>
      <c r="AB20" s="35"/>
      <c r="AC20" s="35"/>
      <c r="AD20" s="35"/>
      <c r="AE20" s="38"/>
      <c r="AH20" s="150" t="s">
        <v>23</v>
      </c>
      <c r="AI20" s="151"/>
      <c r="AJ20" s="151"/>
      <c r="AK20" s="72">
        <f>$AK$7</f>
        <v>8</v>
      </c>
      <c r="AL20" s="50">
        <f t="shared" ref="AL20:AR20" si="4">$AK$7</f>
        <v>8</v>
      </c>
      <c r="AM20" s="50">
        <f t="shared" si="4"/>
        <v>8</v>
      </c>
      <c r="AN20" s="50">
        <f t="shared" si="4"/>
        <v>8</v>
      </c>
      <c r="AO20" s="50">
        <f t="shared" si="4"/>
        <v>8</v>
      </c>
      <c r="AP20" s="50">
        <f t="shared" si="4"/>
        <v>8</v>
      </c>
      <c r="AQ20" s="50">
        <f t="shared" si="4"/>
        <v>8</v>
      </c>
      <c r="AR20" s="51">
        <f t="shared" si="4"/>
        <v>8</v>
      </c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</row>
    <row r="21" spans="2:59">
      <c r="B21" s="138">
        <v>1</v>
      </c>
      <c r="C21" s="112"/>
      <c r="E21">
        <f>MOD(E20,$D$16)</f>
        <v>2</v>
      </c>
      <c r="F21">
        <f>_xlfn.FLOOR.MATH(E20/$D$16,,)</f>
        <v>95031</v>
      </c>
      <c r="AA21" s="35"/>
      <c r="AB21" s="35"/>
      <c r="AC21" s="35"/>
      <c r="AD21" s="35"/>
      <c r="AE21" s="38"/>
      <c r="AG21" s="3"/>
      <c r="AH21" s="150" t="s">
        <v>24</v>
      </c>
      <c r="AI21" s="151"/>
      <c r="AJ21" s="151"/>
      <c r="AK21" s="73" t="str">
        <f>AK14</f>
        <v>2</v>
      </c>
      <c r="AL21" s="52" t="str">
        <f t="shared" ref="AL21:AR21" si="5">AL14</f>
        <v>7</v>
      </c>
      <c r="AM21" s="52" t="str">
        <f t="shared" si="5"/>
        <v>1</v>
      </c>
      <c r="AN21" s="52" t="str">
        <f t="shared" si="5"/>
        <v>4</v>
      </c>
      <c r="AO21" s="52" t="str">
        <f t="shared" si="5"/>
        <v>6</v>
      </c>
      <c r="AP21" s="52" t="str">
        <f t="shared" si="5"/>
        <v>7</v>
      </c>
      <c r="AQ21" s="52" t="str">
        <f t="shared" si="5"/>
        <v>2</v>
      </c>
      <c r="AR21" s="53" t="str">
        <f t="shared" si="5"/>
        <v>2</v>
      </c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</row>
    <row r="22" spans="2:59">
      <c r="B22" s="138">
        <v>2</v>
      </c>
      <c r="C22" s="112"/>
      <c r="F22">
        <f>MOD(F21,$D$16)</f>
        <v>7</v>
      </c>
      <c r="G22">
        <f>_xlfn.FLOOR.MATH(F21/$D$16,,)</f>
        <v>11878</v>
      </c>
      <c r="AA22" s="35"/>
      <c r="AB22" s="35"/>
      <c r="AC22" s="35"/>
      <c r="AD22" s="35"/>
      <c r="AE22" s="38"/>
      <c r="AG22" s="3"/>
      <c r="AH22" s="153" t="s">
        <v>25</v>
      </c>
      <c r="AI22" s="154"/>
      <c r="AJ22" s="154"/>
      <c r="AK22" s="74">
        <f>AK21*POWER(AK20,AK19)</f>
        <v>4194304</v>
      </c>
      <c r="AL22" s="54">
        <f>AL21*POWER(AL20,AL19)</f>
        <v>1835008</v>
      </c>
      <c r="AM22" s="54">
        <f t="shared" ref="AM22:AR22" si="6">AM21*POWER(AM20,AM19)</f>
        <v>32768</v>
      </c>
      <c r="AN22" s="54">
        <f t="shared" si="6"/>
        <v>16384</v>
      </c>
      <c r="AO22" s="54">
        <f t="shared" si="6"/>
        <v>3072</v>
      </c>
      <c r="AP22" s="54">
        <f t="shared" si="6"/>
        <v>448</v>
      </c>
      <c r="AQ22" s="54">
        <f t="shared" si="6"/>
        <v>16</v>
      </c>
      <c r="AR22" s="55">
        <f t="shared" si="6"/>
        <v>2</v>
      </c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</row>
    <row r="23" spans="2:59">
      <c r="B23" s="138">
        <v>3</v>
      </c>
      <c r="C23" s="112"/>
      <c r="F23" s="3"/>
      <c r="G23">
        <f>MOD(G22,$D$16)</f>
        <v>6</v>
      </c>
      <c r="H23">
        <f>_xlfn.FLOOR.MATH(G22/$D$16,,)</f>
        <v>1484</v>
      </c>
      <c r="AA23" s="35"/>
      <c r="AB23" s="35"/>
      <c r="AC23" s="35"/>
      <c r="AD23" s="35"/>
      <c r="AE23" s="38"/>
      <c r="AG23" s="3"/>
      <c r="AH23" s="156" t="s">
        <v>26</v>
      </c>
      <c r="AI23" s="157"/>
      <c r="AJ23" s="157"/>
      <c r="AK23" s="167">
        <f>SUM(AK22:BG22)</f>
        <v>6082002</v>
      </c>
      <c r="AL23" s="168"/>
      <c r="AM23" s="168"/>
      <c r="AN23" s="168"/>
      <c r="AO23" s="168"/>
      <c r="AP23" s="168"/>
      <c r="AQ23" s="168"/>
      <c r="AR23" s="169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</row>
    <row r="24" spans="2:59">
      <c r="B24" s="138">
        <v>4</v>
      </c>
      <c r="C24" s="112"/>
      <c r="F24" s="3"/>
      <c r="G24" s="3"/>
      <c r="H24">
        <f>MOD(H23,$D$16)</f>
        <v>4</v>
      </c>
      <c r="I24">
        <f>_xlfn.FLOOR.MATH(H23/$D$16,,)</f>
        <v>185</v>
      </c>
      <c r="AA24" s="35"/>
      <c r="AB24" s="35"/>
      <c r="AC24" s="35"/>
      <c r="AD24" s="35"/>
      <c r="AE24" s="38"/>
      <c r="AG24" s="3"/>
      <c r="AH24" s="3"/>
      <c r="AI24" s="3"/>
      <c r="AJ24" s="3"/>
    </row>
    <row r="25" spans="2:59">
      <c r="B25" s="138">
        <v>5</v>
      </c>
      <c r="C25" s="112"/>
      <c r="F25" s="3"/>
      <c r="G25" s="3"/>
      <c r="H25" s="3"/>
      <c r="I25">
        <f>MOD(I24,$D$16)</f>
        <v>1</v>
      </c>
      <c r="J25">
        <f>_xlfn.FLOOR.MATH(I24/$D$16,,)</f>
        <v>23</v>
      </c>
      <c r="AA25" s="35"/>
      <c r="AB25" s="35"/>
      <c r="AC25" s="35"/>
      <c r="AD25" s="35"/>
      <c r="AE25" s="38"/>
      <c r="AH25" s="3"/>
      <c r="AI25" s="3"/>
      <c r="AJ25" s="3"/>
      <c r="AK25" s="3"/>
    </row>
    <row r="26" spans="2:59">
      <c r="B26" s="138">
        <v>6</v>
      </c>
      <c r="C26" s="112"/>
      <c r="G26" s="3"/>
      <c r="H26" s="3"/>
      <c r="I26" s="3"/>
      <c r="J26">
        <f>MOD(J25,$D$16)</f>
        <v>7</v>
      </c>
      <c r="K26">
        <f>_xlfn.FLOOR.MATH(J25/$D$16,,)</f>
        <v>2</v>
      </c>
      <c r="AA26" s="35"/>
      <c r="AB26" s="35"/>
      <c r="AC26" s="35"/>
      <c r="AD26" s="35"/>
      <c r="AE26" s="35"/>
      <c r="AI26" s="3"/>
      <c r="AJ26" s="3"/>
      <c r="AK26" s="3"/>
      <c r="AL26" s="3"/>
    </row>
    <row r="27" spans="2:59">
      <c r="B27" s="175">
        <v>7</v>
      </c>
      <c r="C27" s="176"/>
      <c r="H27" s="3"/>
      <c r="I27" s="3"/>
      <c r="J27" s="3"/>
      <c r="K27">
        <f>MOD(K26,$D$16)</f>
        <v>2</v>
      </c>
      <c r="AA27" s="35"/>
      <c r="AB27" s="35"/>
      <c r="AC27" s="35"/>
      <c r="AD27" s="35"/>
      <c r="AE27" s="35"/>
      <c r="AK27" s="119" t="s">
        <v>27</v>
      </c>
      <c r="AL27" s="120"/>
      <c r="AM27" s="120"/>
      <c r="AN27" s="120"/>
      <c r="AO27" s="120"/>
      <c r="AP27" s="120"/>
      <c r="AQ27" s="120"/>
      <c r="AR27" s="121"/>
      <c r="AS27" s="70"/>
      <c r="AT27" s="70"/>
      <c r="AU27" s="70"/>
      <c r="AV27" s="70"/>
      <c r="AW27" s="70"/>
      <c r="AX27" s="70"/>
      <c r="AY27" s="70"/>
      <c r="AZ27" s="97"/>
      <c r="BA27" s="97"/>
      <c r="BB27" s="97"/>
      <c r="BC27" s="97"/>
      <c r="BD27" s="97"/>
      <c r="BE27" s="97"/>
      <c r="BF27" s="97"/>
      <c r="BG27" s="97"/>
    </row>
    <row r="28" spans="2:59">
      <c r="B28" s="135" t="s">
        <v>26</v>
      </c>
      <c r="C28" s="136"/>
      <c r="D28" s="25">
        <f>D20</f>
        <v>2</v>
      </c>
      <c r="E28" s="61">
        <f>E21</f>
        <v>2</v>
      </c>
      <c r="F28" s="61">
        <f>F22</f>
        <v>7</v>
      </c>
      <c r="G28" s="61">
        <f>G23</f>
        <v>6</v>
      </c>
      <c r="H28" s="61">
        <f>H24</f>
        <v>4</v>
      </c>
      <c r="I28" s="61">
        <f>I25</f>
        <v>1</v>
      </c>
      <c r="J28" s="61">
        <f>J26</f>
        <v>7</v>
      </c>
      <c r="K28" s="62">
        <f>K27</f>
        <v>2</v>
      </c>
      <c r="AA28" s="35"/>
      <c r="AB28" s="35"/>
      <c r="AC28" s="35"/>
      <c r="AD28" s="35"/>
      <c r="AE28" s="35"/>
      <c r="AH28" s="116" t="s">
        <v>28</v>
      </c>
      <c r="AI28" s="117"/>
      <c r="AJ28" s="117"/>
      <c r="AK28" s="94">
        <v>7</v>
      </c>
      <c r="AL28" s="39">
        <v>6</v>
      </c>
      <c r="AM28" s="45">
        <v>5</v>
      </c>
      <c r="AN28" s="39">
        <v>4</v>
      </c>
      <c r="AO28" s="45">
        <v>3</v>
      </c>
      <c r="AP28" s="39">
        <v>2</v>
      </c>
      <c r="AQ28" s="45">
        <v>1</v>
      </c>
      <c r="AR28" s="45">
        <v>0</v>
      </c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2:59">
      <c r="B29" s="174"/>
      <c r="C29" s="174"/>
      <c r="D29" s="34"/>
      <c r="E29" s="34"/>
      <c r="F29" s="34"/>
      <c r="G29" s="34"/>
      <c r="H29" s="34"/>
      <c r="I29" s="34"/>
      <c r="J29" s="36"/>
      <c r="K29" s="36"/>
      <c r="L29" s="36"/>
      <c r="M29" s="34"/>
      <c r="N29" s="34"/>
      <c r="O29" s="34"/>
      <c r="AA29" s="35"/>
      <c r="AB29" s="35"/>
      <c r="AC29" s="35"/>
      <c r="AD29" s="35"/>
      <c r="AE29" s="35"/>
      <c r="AH29" s="110" t="s">
        <v>23</v>
      </c>
      <c r="AI29" s="111"/>
      <c r="AJ29" s="111"/>
      <c r="AK29" s="63">
        <f>$AK$7</f>
        <v>8</v>
      </c>
      <c r="AL29" s="6">
        <f t="shared" ref="AL29:AR29" si="7">$AK$7</f>
        <v>8</v>
      </c>
      <c r="AM29" s="6">
        <f t="shared" si="7"/>
        <v>8</v>
      </c>
      <c r="AN29" s="6">
        <f t="shared" si="7"/>
        <v>8</v>
      </c>
      <c r="AO29" s="6">
        <f t="shared" si="7"/>
        <v>8</v>
      </c>
      <c r="AP29" s="6">
        <f t="shared" si="7"/>
        <v>8</v>
      </c>
      <c r="AQ29" s="6">
        <f t="shared" si="7"/>
        <v>8</v>
      </c>
      <c r="AR29" s="46">
        <f t="shared" si="7"/>
        <v>8</v>
      </c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2:59">
      <c r="B30" s="174"/>
      <c r="C30" s="174"/>
      <c r="D30" s="34"/>
      <c r="E30" s="34"/>
      <c r="F30" s="34"/>
      <c r="G30" s="34"/>
      <c r="H30" s="34"/>
      <c r="I30" s="34"/>
      <c r="J30" s="34"/>
      <c r="K30" s="36"/>
      <c r="L30" s="36"/>
      <c r="M30" s="36"/>
      <c r="N30" s="34"/>
      <c r="O30" s="34"/>
      <c r="AA30" s="35"/>
      <c r="AB30" s="35"/>
      <c r="AC30" s="35"/>
      <c r="AD30" s="35"/>
      <c r="AE30" s="35"/>
      <c r="AH30" s="110" t="s">
        <v>24</v>
      </c>
      <c r="AI30" s="111"/>
      <c r="AJ30" s="111"/>
      <c r="AK30" s="76" t="str">
        <f>AK14</f>
        <v>2</v>
      </c>
      <c r="AL30" s="5" t="str">
        <f t="shared" ref="AL30:AR30" si="8">AL14</f>
        <v>7</v>
      </c>
      <c r="AM30" s="5" t="str">
        <f t="shared" si="8"/>
        <v>1</v>
      </c>
      <c r="AN30" s="5" t="str">
        <f t="shared" si="8"/>
        <v>4</v>
      </c>
      <c r="AO30" s="5" t="str">
        <f t="shared" si="8"/>
        <v>6</v>
      </c>
      <c r="AP30" s="5" t="str">
        <f t="shared" si="8"/>
        <v>7</v>
      </c>
      <c r="AQ30" s="5" t="str">
        <f t="shared" si="8"/>
        <v>2</v>
      </c>
      <c r="AR30" s="21" t="str">
        <f t="shared" si="8"/>
        <v>2</v>
      </c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</row>
    <row r="31" spans="2:59">
      <c r="B31" s="174"/>
      <c r="C31" s="174"/>
      <c r="D31" s="34"/>
      <c r="E31" s="34"/>
      <c r="F31" s="34"/>
      <c r="G31" s="34"/>
      <c r="H31" s="34"/>
      <c r="I31" s="34"/>
      <c r="J31" s="34"/>
      <c r="K31" s="34"/>
      <c r="L31" s="34"/>
      <c r="M31" s="36"/>
      <c r="N31" s="36"/>
      <c r="O31" s="34"/>
      <c r="AA31" s="35"/>
      <c r="AB31" s="35"/>
      <c r="AC31" s="35"/>
      <c r="AD31" s="35"/>
      <c r="AE31" s="35"/>
      <c r="AH31" s="113" t="s">
        <v>29</v>
      </c>
      <c r="AI31" s="114"/>
      <c r="AJ31" s="114"/>
      <c r="AK31" s="64">
        <f>AK29*AK30+AL30</f>
        <v>23</v>
      </c>
      <c r="AL31" s="7">
        <f>AL29*AK31+AM30</f>
        <v>185</v>
      </c>
      <c r="AM31" s="7">
        <f t="shared" ref="AM31:AQ31" si="9">AM29*AL31+AN30</f>
        <v>1484</v>
      </c>
      <c r="AN31" s="7">
        <f t="shared" si="9"/>
        <v>11878</v>
      </c>
      <c r="AO31" s="7">
        <f t="shared" si="9"/>
        <v>95031</v>
      </c>
      <c r="AP31" s="7">
        <f t="shared" si="9"/>
        <v>760250</v>
      </c>
      <c r="AQ31" s="7">
        <f t="shared" si="9"/>
        <v>6082002</v>
      </c>
      <c r="AR31" s="22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2:59">
      <c r="B32" s="174"/>
      <c r="C32" s="17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AA32" s="35"/>
      <c r="AB32" s="35"/>
      <c r="AC32" s="35"/>
      <c r="AD32" s="35"/>
      <c r="AE32" s="35"/>
      <c r="AH32" s="105" t="s">
        <v>26</v>
      </c>
      <c r="AI32" s="106"/>
      <c r="AJ32" s="106"/>
      <c r="AK32" s="105">
        <f>AQ31</f>
        <v>6082002</v>
      </c>
      <c r="AL32" s="106"/>
      <c r="AM32" s="106"/>
      <c r="AN32" s="106"/>
      <c r="AO32" s="106"/>
      <c r="AP32" s="106"/>
      <c r="AQ32" s="106"/>
      <c r="AR32" s="159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</row>
    <row r="33" spans="2:60">
      <c r="B33" s="174"/>
      <c r="C33" s="17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6"/>
      <c r="O33" s="36"/>
      <c r="P33" s="36"/>
      <c r="Q33" s="34"/>
      <c r="R33" s="34"/>
      <c r="AA33" s="35"/>
      <c r="AB33" s="35"/>
      <c r="AC33" s="35"/>
      <c r="AD33" s="35"/>
      <c r="AE33" s="35"/>
      <c r="AP33" s="3"/>
      <c r="AQ33" s="3"/>
      <c r="AR33" s="3"/>
      <c r="AS33" s="3"/>
    </row>
    <row r="34" spans="2:60">
      <c r="B34" s="174"/>
      <c r="C34" s="17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6"/>
      <c r="P34" s="36"/>
      <c r="Q34" s="36"/>
      <c r="R34" s="34"/>
      <c r="S34" s="34"/>
      <c r="T34" s="34"/>
      <c r="U34" s="34"/>
      <c r="V34" s="34"/>
      <c r="W34" s="34"/>
      <c r="X34" s="34"/>
      <c r="Y34" s="34"/>
      <c r="Z34" s="34"/>
      <c r="AA34" s="35"/>
      <c r="AB34" s="35"/>
      <c r="AC34" s="35"/>
      <c r="AD34" s="35"/>
      <c r="AE34" s="35"/>
      <c r="AQ34" s="3"/>
      <c r="AR34" s="3"/>
      <c r="AS34" s="3"/>
      <c r="AT34" s="3"/>
    </row>
    <row r="35" spans="2:60">
      <c r="B35" s="174"/>
      <c r="C35" s="17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5"/>
      <c r="AB35" s="35"/>
      <c r="AC35" s="35"/>
      <c r="AD35" s="35"/>
      <c r="AE35" s="35"/>
      <c r="AR35" s="3"/>
      <c r="AS35" s="3"/>
      <c r="AT35" s="3"/>
      <c r="AU35" s="3"/>
    </row>
    <row r="36" spans="2:60">
      <c r="B36" s="35"/>
      <c r="C36" s="35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6"/>
      <c r="R36" s="36"/>
      <c r="S36" s="36"/>
      <c r="T36" s="34"/>
      <c r="U36" s="34"/>
      <c r="V36" s="34"/>
      <c r="W36" s="34"/>
      <c r="X36" s="34"/>
      <c r="Y36" s="34"/>
      <c r="Z36" s="34"/>
      <c r="AA36" s="35"/>
      <c r="AB36" s="35"/>
      <c r="AC36" s="35"/>
      <c r="AD36" s="35"/>
      <c r="AE36" s="35"/>
      <c r="AS36" s="3"/>
      <c r="AT36" s="3"/>
      <c r="AU36" s="3"/>
      <c r="AV36" s="3"/>
    </row>
    <row r="37" spans="2:60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6"/>
      <c r="S37" s="36"/>
      <c r="T37" s="36"/>
      <c r="U37" s="34"/>
      <c r="V37" s="34"/>
      <c r="W37" s="34"/>
      <c r="X37" s="34"/>
      <c r="Y37" s="34"/>
      <c r="Z37" s="34"/>
      <c r="AA37" s="35"/>
      <c r="AB37" s="35"/>
      <c r="AC37" s="35"/>
      <c r="AD37" s="35"/>
      <c r="AE37" s="35"/>
      <c r="AT37" s="3"/>
      <c r="AU37" s="3"/>
      <c r="AV37" s="3"/>
      <c r="AW37" s="3"/>
    </row>
    <row r="38" spans="2:60">
      <c r="B38" s="35"/>
      <c r="C38" s="35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6"/>
      <c r="T38" s="36"/>
      <c r="U38" s="36"/>
      <c r="V38" s="34"/>
      <c r="W38" s="34"/>
      <c r="X38" s="34"/>
      <c r="Y38" s="34"/>
      <c r="Z38" s="34"/>
      <c r="AA38" s="35"/>
      <c r="AB38" s="35"/>
      <c r="AC38" s="35"/>
      <c r="AD38" s="35"/>
      <c r="AE38" s="35"/>
      <c r="AU38" s="3"/>
      <c r="AV38" s="3"/>
      <c r="AW38" s="3"/>
      <c r="AX38" s="3"/>
    </row>
    <row r="39" spans="2:60">
      <c r="B39" s="35"/>
      <c r="C39" s="35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6"/>
      <c r="U39" s="36"/>
      <c r="V39" s="36"/>
      <c r="W39" s="34"/>
      <c r="X39" s="34"/>
      <c r="Y39" s="34"/>
      <c r="Z39" s="34"/>
      <c r="AA39" s="35"/>
      <c r="AB39" s="35"/>
      <c r="AC39" s="35"/>
      <c r="AD39" s="35"/>
      <c r="AE39" s="35"/>
      <c r="AV39" s="3"/>
      <c r="AW39" s="3"/>
      <c r="AX39" s="3"/>
      <c r="AY39" s="3"/>
    </row>
    <row r="40" spans="2:60">
      <c r="B40" s="35"/>
      <c r="C40" s="35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6"/>
      <c r="V40" s="36"/>
      <c r="W40" s="36"/>
      <c r="X40" s="34"/>
      <c r="Y40" s="34"/>
      <c r="Z40" s="34"/>
      <c r="AA40" s="35"/>
      <c r="AB40" s="35"/>
      <c r="AC40" s="35"/>
      <c r="AD40" s="35"/>
      <c r="AE40" s="35"/>
      <c r="AW40" s="3"/>
      <c r="AX40" s="3"/>
    </row>
    <row r="41" spans="2:60">
      <c r="B41" s="35"/>
      <c r="C41" s="35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6"/>
      <c r="W41" s="36"/>
      <c r="X41" s="34"/>
      <c r="Y41" s="34"/>
      <c r="Z41" s="34"/>
      <c r="AA41" s="35"/>
      <c r="AB41" s="35"/>
      <c r="AC41" s="35"/>
      <c r="AD41" s="35"/>
      <c r="AE41" s="35"/>
    </row>
    <row r="42" spans="2:60">
      <c r="B42" s="35"/>
      <c r="C42" s="35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5"/>
      <c r="AB42" s="35"/>
      <c r="AC42" s="35"/>
      <c r="AD42" s="35"/>
      <c r="AE42" s="35"/>
    </row>
    <row r="43" spans="2:60">
      <c r="AA43" s="37"/>
      <c r="AB43" s="37"/>
      <c r="AC43" s="37"/>
      <c r="AD43" s="35"/>
      <c r="AE43" s="35"/>
      <c r="AH43" s="131" t="s">
        <v>7</v>
      </c>
      <c r="AI43" s="131"/>
      <c r="AJ43" s="131"/>
      <c r="AK43" s="131">
        <f>B50</f>
        <v>8032023</v>
      </c>
      <c r="AL43" s="131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2:60">
      <c r="AA44" s="37"/>
      <c r="AB44" s="37"/>
      <c r="AC44" s="37"/>
      <c r="AD44" s="35"/>
      <c r="AE44" s="35"/>
      <c r="AH44" s="131"/>
      <c r="AI44" s="131"/>
      <c r="AJ44" s="131"/>
      <c r="AK44" s="131"/>
      <c r="AL44" s="131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2:60">
      <c r="AA45" s="35"/>
      <c r="AB45" s="35"/>
      <c r="AC45" s="35"/>
      <c r="AD45" s="35"/>
      <c r="AE45" s="38"/>
      <c r="AH45" s="132" t="s">
        <v>10</v>
      </c>
      <c r="AI45" s="132"/>
      <c r="AJ45" s="132"/>
      <c r="AK45" s="132">
        <f>D50</f>
        <v>8</v>
      </c>
      <c r="AL45" s="13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2:60">
      <c r="AA46" s="35"/>
      <c r="AB46" s="35"/>
      <c r="AC46" s="35"/>
      <c r="AD46" s="35"/>
      <c r="AE46" s="38"/>
      <c r="AH46" s="131" t="s">
        <v>11</v>
      </c>
      <c r="AI46" s="131"/>
      <c r="AJ46" s="138"/>
      <c r="AK46" s="19">
        <v>1</v>
      </c>
      <c r="AL46" s="23">
        <v>2</v>
      </c>
      <c r="AM46" s="19">
        <v>3</v>
      </c>
      <c r="AN46" s="23">
        <v>4</v>
      </c>
      <c r="AO46" s="19">
        <v>5</v>
      </c>
      <c r="AP46" s="23">
        <v>6</v>
      </c>
      <c r="AQ46" s="19">
        <v>7</v>
      </c>
      <c r="AR46" s="56">
        <v>8</v>
      </c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4"/>
    </row>
    <row r="47" spans="2:60">
      <c r="AA47" s="38"/>
      <c r="AB47" s="38"/>
      <c r="AC47" s="38"/>
      <c r="AD47" s="35"/>
      <c r="AE47" s="38"/>
      <c r="AH47" s="131" t="s">
        <v>13</v>
      </c>
      <c r="AI47" s="131"/>
      <c r="AJ47" s="138"/>
      <c r="AK47" s="63">
        <f>AK43</f>
        <v>8032023</v>
      </c>
      <c r="AL47" s="6">
        <f t="shared" ref="AL47:AR47" si="10">AK49</f>
        <v>1004002</v>
      </c>
      <c r="AM47" s="6">
        <f t="shared" si="10"/>
        <v>125500</v>
      </c>
      <c r="AN47" s="6">
        <f t="shared" si="10"/>
        <v>15687</v>
      </c>
      <c r="AO47" s="6">
        <f t="shared" si="10"/>
        <v>1960</v>
      </c>
      <c r="AP47" s="6">
        <f t="shared" si="10"/>
        <v>245</v>
      </c>
      <c r="AQ47" s="6">
        <f t="shared" si="10"/>
        <v>30</v>
      </c>
      <c r="AR47" s="46">
        <f t="shared" si="10"/>
        <v>3</v>
      </c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4"/>
    </row>
    <row r="48" spans="2:60">
      <c r="AA48" s="38"/>
      <c r="AB48" s="38"/>
      <c r="AC48" s="38"/>
      <c r="AD48" s="35"/>
      <c r="AE48" s="38"/>
      <c r="AH48" s="131" t="s">
        <v>15</v>
      </c>
      <c r="AI48" s="131"/>
      <c r="AJ48" s="138"/>
      <c r="AK48" s="63">
        <f t="shared" ref="AK48:AR48" si="11">$AK$7</f>
        <v>8</v>
      </c>
      <c r="AL48" s="6">
        <f t="shared" si="11"/>
        <v>8</v>
      </c>
      <c r="AM48" s="6">
        <f t="shared" si="11"/>
        <v>8</v>
      </c>
      <c r="AN48" s="6">
        <f t="shared" si="11"/>
        <v>8</v>
      </c>
      <c r="AO48" s="6">
        <f t="shared" si="11"/>
        <v>8</v>
      </c>
      <c r="AP48" s="6">
        <f t="shared" si="11"/>
        <v>8</v>
      </c>
      <c r="AQ48" s="6">
        <f t="shared" si="11"/>
        <v>8</v>
      </c>
      <c r="AR48" s="46">
        <f t="shared" si="11"/>
        <v>8</v>
      </c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4"/>
    </row>
    <row r="49" spans="1:61">
      <c r="B49" s="131" t="s">
        <v>1</v>
      </c>
      <c r="C49" s="131"/>
      <c r="D49" s="138" t="s">
        <v>19</v>
      </c>
      <c r="E49" s="112"/>
      <c r="AA49" s="38"/>
      <c r="AB49" s="38"/>
      <c r="AC49" s="38"/>
      <c r="AD49" s="35"/>
      <c r="AE49" s="38"/>
      <c r="AH49" s="131" t="s">
        <v>16</v>
      </c>
      <c r="AI49" s="131"/>
      <c r="AJ49" s="138"/>
      <c r="AK49" s="63">
        <f t="shared" ref="AK49:AR49" si="12">ROUNDDOWN(AK47/AK48,0)</f>
        <v>1004002</v>
      </c>
      <c r="AL49" s="6">
        <f t="shared" si="12"/>
        <v>125500</v>
      </c>
      <c r="AM49" s="6">
        <f t="shared" si="12"/>
        <v>15687</v>
      </c>
      <c r="AN49" s="6">
        <f t="shared" si="12"/>
        <v>1960</v>
      </c>
      <c r="AO49" s="6">
        <f t="shared" si="12"/>
        <v>245</v>
      </c>
      <c r="AP49" s="6">
        <f t="shared" si="12"/>
        <v>30</v>
      </c>
      <c r="AQ49" s="6">
        <f t="shared" si="12"/>
        <v>3</v>
      </c>
      <c r="AR49" s="46">
        <f t="shared" si="12"/>
        <v>0</v>
      </c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4"/>
    </row>
    <row r="50" spans="1:61">
      <c r="B50" s="131">
        <f>F2</f>
        <v>8032023</v>
      </c>
      <c r="C50" s="131"/>
      <c r="D50" s="138">
        <v>8</v>
      </c>
      <c r="E50" s="112"/>
      <c r="AA50" s="38"/>
      <c r="AB50" s="38"/>
      <c r="AC50" s="38"/>
      <c r="AD50" s="35"/>
      <c r="AE50" s="38"/>
      <c r="AH50" s="131" t="s">
        <v>17</v>
      </c>
      <c r="AI50" s="131"/>
      <c r="AJ50" s="138"/>
      <c r="AK50" s="64">
        <f t="shared" ref="AK50:AR50" si="13">AK47-(AK48*AK49)</f>
        <v>7</v>
      </c>
      <c r="AL50" s="7">
        <f t="shared" si="13"/>
        <v>2</v>
      </c>
      <c r="AM50" s="7">
        <f t="shared" si="13"/>
        <v>4</v>
      </c>
      <c r="AN50" s="7">
        <f t="shared" si="13"/>
        <v>7</v>
      </c>
      <c r="AO50" s="7">
        <f t="shared" si="13"/>
        <v>0</v>
      </c>
      <c r="AP50" s="7">
        <f t="shared" si="13"/>
        <v>5</v>
      </c>
      <c r="AQ50" s="7">
        <f t="shared" si="13"/>
        <v>6</v>
      </c>
      <c r="AR50" s="22">
        <f t="shared" si="13"/>
        <v>3</v>
      </c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4"/>
    </row>
    <row r="51" spans="1:61">
      <c r="AA51" s="38"/>
      <c r="AB51" s="38"/>
      <c r="AC51" s="38"/>
      <c r="AD51" s="35"/>
      <c r="AE51" s="38"/>
      <c r="AH51" s="133" t="s">
        <v>18</v>
      </c>
      <c r="AI51" s="133"/>
      <c r="AJ51" s="134"/>
      <c r="AK51" s="135" t="str">
        <f>F6</f>
        <v>36507427</v>
      </c>
      <c r="AL51" s="136"/>
      <c r="AM51" s="136"/>
      <c r="AN51" s="136"/>
      <c r="AO51" s="136"/>
      <c r="AP51" s="136"/>
      <c r="AQ51" s="136"/>
      <c r="AR51" s="137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4"/>
    </row>
    <row r="52" spans="1:61">
      <c r="B52" s="139" t="s">
        <v>20</v>
      </c>
      <c r="C52" s="139"/>
      <c r="AA52" s="38"/>
      <c r="AB52" s="38"/>
      <c r="AC52" s="38"/>
      <c r="AD52" s="35"/>
      <c r="AE52" s="38"/>
      <c r="AH52" s="133"/>
      <c r="AI52" s="133"/>
      <c r="AJ52" s="134"/>
      <c r="AK52" s="65" t="str">
        <f>MID($AK$51,1,1)</f>
        <v>3</v>
      </c>
      <c r="AL52" s="66" t="str">
        <f>MID($AK$51,2,1)</f>
        <v>6</v>
      </c>
      <c r="AM52" s="66" t="str">
        <f>MID($AK$51,3,1)</f>
        <v>5</v>
      </c>
      <c r="AN52" s="66" t="str">
        <f>MID($AK$51,4,1)</f>
        <v>0</v>
      </c>
      <c r="AO52" s="66" t="str">
        <f>MID($AK$51,5,1)</f>
        <v>7</v>
      </c>
      <c r="AP52" s="66" t="str">
        <f>MID($AK$51,6,1)</f>
        <v>4</v>
      </c>
      <c r="AQ52" s="66" t="str">
        <f>MID($AK$51,7,1)</f>
        <v>2</v>
      </c>
      <c r="AR52" s="67" t="str">
        <f>MID($AK$51,8,1)</f>
        <v>7</v>
      </c>
      <c r="AS52" s="39"/>
      <c r="AT52" s="39"/>
      <c r="AU52" s="39"/>
      <c r="AV52" s="39"/>
      <c r="AW52" s="39"/>
      <c r="AX52" s="39"/>
      <c r="AY52" s="39"/>
      <c r="AZ52" s="39" t="str">
        <f>MID($AK$51,16,1)</f>
        <v/>
      </c>
      <c r="BA52" s="39" t="str">
        <f>MID($AK$51,17,1)</f>
        <v/>
      </c>
      <c r="BB52" s="39" t="str">
        <f>MID($AK$51,18,1)</f>
        <v/>
      </c>
      <c r="BC52" s="39" t="str">
        <f>MID($AK$51,19,1)</f>
        <v/>
      </c>
      <c r="BD52" s="39" t="str">
        <f>MID($AK$51,20,1)</f>
        <v/>
      </c>
      <c r="BE52" s="39" t="str">
        <f>MID($AK$51,21,1)</f>
        <v/>
      </c>
      <c r="BF52" s="39" t="str">
        <f>MID($AK$51,22,1)</f>
        <v/>
      </c>
      <c r="BG52" s="39" t="str">
        <f>MID($AK$51,23,1)</f>
        <v/>
      </c>
      <c r="BH52" s="34"/>
    </row>
    <row r="53" spans="1:61">
      <c r="B53" s="139"/>
      <c r="C53" s="139"/>
      <c r="D53">
        <f>B50</f>
        <v>8032023</v>
      </c>
      <c r="L53" s="4"/>
      <c r="AA53" s="38"/>
      <c r="AB53" s="38"/>
      <c r="AC53" s="38"/>
      <c r="AD53" s="35"/>
      <c r="AE53" s="38"/>
    </row>
    <row r="54" spans="1:61">
      <c r="B54" s="138">
        <v>0</v>
      </c>
      <c r="C54" s="112"/>
      <c r="D54">
        <f>MOD(D53,D50)</f>
        <v>7</v>
      </c>
      <c r="E54">
        <f>_xlfn.FLOOR.MATH(D53/$D$16,,)</f>
        <v>1004002</v>
      </c>
      <c r="AA54" s="38"/>
      <c r="AB54" s="38"/>
      <c r="AC54" s="38"/>
      <c r="AD54" s="35"/>
      <c r="AE54" s="38"/>
    </row>
    <row r="55" spans="1:61">
      <c r="B55" s="138">
        <v>1</v>
      </c>
      <c r="C55" s="112"/>
      <c r="E55">
        <f>MOD(E54,$D$16)</f>
        <v>2</v>
      </c>
      <c r="F55">
        <f>_xlfn.FLOOR.MATH(E54/$D$16,,)</f>
        <v>125500</v>
      </c>
      <c r="AA55" s="38"/>
      <c r="AB55" s="38"/>
      <c r="AC55" s="38"/>
      <c r="AD55" s="35"/>
      <c r="AE55" s="38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BH55" s="18"/>
    </row>
    <row r="56" spans="1:61">
      <c r="B56" s="138">
        <v>2</v>
      </c>
      <c r="C56" s="112"/>
      <c r="F56">
        <f>MOD(F55,$D$16)</f>
        <v>4</v>
      </c>
      <c r="G56">
        <f>_xlfn.FLOOR.MATH(F55/$D$16,,)</f>
        <v>15687</v>
      </c>
      <c r="AA56" s="38"/>
      <c r="AB56" s="38"/>
      <c r="AC56" s="38"/>
      <c r="AD56" s="35"/>
      <c r="AE56" s="38"/>
      <c r="AH56" s="12"/>
      <c r="AI56" s="12"/>
      <c r="AJ56" s="12"/>
      <c r="AK56" s="179" t="s">
        <v>21</v>
      </c>
      <c r="AL56" s="180"/>
      <c r="AM56" s="180"/>
      <c r="AN56" s="180"/>
      <c r="AO56" s="180"/>
      <c r="AP56" s="180"/>
      <c r="AQ56" s="180"/>
      <c r="AR56" s="181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34"/>
      <c r="BI56" s="18"/>
    </row>
    <row r="57" spans="1:61">
      <c r="B57" s="138">
        <v>3</v>
      </c>
      <c r="C57" s="112"/>
      <c r="F57" s="3"/>
      <c r="G57">
        <f>MOD(G56,$D$16)</f>
        <v>7</v>
      </c>
      <c r="H57">
        <f>_xlfn.FLOOR.MATH(G56/$D$16,,)</f>
        <v>1960</v>
      </c>
      <c r="AA57" s="38"/>
      <c r="AB57" s="38"/>
      <c r="AC57" s="38"/>
      <c r="AD57" s="35"/>
      <c r="AE57" s="38"/>
      <c r="AH57" s="107" t="s">
        <v>22</v>
      </c>
      <c r="AI57" s="108"/>
      <c r="AJ57" s="109"/>
      <c r="AK57" s="98">
        <v>7</v>
      </c>
      <c r="AL57" s="10">
        <v>6</v>
      </c>
      <c r="AM57" s="46">
        <v>5</v>
      </c>
      <c r="AN57" s="10">
        <v>4</v>
      </c>
      <c r="AO57" s="46">
        <v>3</v>
      </c>
      <c r="AP57" s="10">
        <v>2</v>
      </c>
      <c r="AQ57" s="46">
        <v>1</v>
      </c>
      <c r="AR57" s="46">
        <v>0</v>
      </c>
      <c r="AS57" s="39"/>
      <c r="AT57" s="39"/>
      <c r="AU57" s="39"/>
      <c r="AV57" s="39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</row>
    <row r="58" spans="1:61">
      <c r="B58" s="138">
        <v>4</v>
      </c>
      <c r="C58" s="112"/>
      <c r="F58" s="3"/>
      <c r="G58" s="3"/>
      <c r="H58">
        <f>MOD(H57,$D$16)</f>
        <v>0</v>
      </c>
      <c r="I58">
        <f>_xlfn.FLOOR.MATH(H57/$D$16,,)</f>
        <v>245</v>
      </c>
      <c r="AA58" s="38"/>
      <c r="AB58" s="38"/>
      <c r="AC58" s="38"/>
      <c r="AD58" s="35"/>
      <c r="AE58" s="38"/>
      <c r="AH58" s="110" t="s">
        <v>23</v>
      </c>
      <c r="AI58" s="111"/>
      <c r="AJ58" s="111"/>
      <c r="AK58" s="82">
        <f t="shared" ref="AK58:AR58" si="14">$AK$7</f>
        <v>8</v>
      </c>
      <c r="AL58" s="9">
        <f t="shared" si="14"/>
        <v>8</v>
      </c>
      <c r="AM58" s="9">
        <f t="shared" si="14"/>
        <v>8</v>
      </c>
      <c r="AN58" s="9">
        <f t="shared" si="14"/>
        <v>8</v>
      </c>
      <c r="AO58" s="9">
        <f t="shared" si="14"/>
        <v>8</v>
      </c>
      <c r="AP58" s="9">
        <f t="shared" si="14"/>
        <v>8</v>
      </c>
      <c r="AQ58" s="9">
        <f t="shared" si="14"/>
        <v>8</v>
      </c>
      <c r="AR58" s="24">
        <f t="shared" si="14"/>
        <v>8</v>
      </c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6"/>
    </row>
    <row r="59" spans="1:61">
      <c r="B59" s="138">
        <v>5</v>
      </c>
      <c r="C59" s="112"/>
      <c r="F59" s="3"/>
      <c r="G59" s="3"/>
      <c r="H59" s="3"/>
      <c r="I59">
        <f>MOD(I58,$D$16)</f>
        <v>5</v>
      </c>
      <c r="J59">
        <f>_xlfn.FLOOR.MATH(I58/$D$16,,)</f>
        <v>30</v>
      </c>
      <c r="AA59" s="38"/>
      <c r="AB59" s="38"/>
      <c r="AC59" s="38"/>
      <c r="AD59" s="35"/>
      <c r="AE59" s="38"/>
      <c r="AH59" s="110" t="s">
        <v>24</v>
      </c>
      <c r="AI59" s="111"/>
      <c r="AJ59" s="111"/>
      <c r="AK59" s="76" t="str">
        <f t="shared" ref="AK59:AR59" si="15">AK52</f>
        <v>3</v>
      </c>
      <c r="AL59" s="5" t="str">
        <f t="shared" si="15"/>
        <v>6</v>
      </c>
      <c r="AM59" s="5" t="str">
        <f t="shared" si="15"/>
        <v>5</v>
      </c>
      <c r="AN59" s="5" t="str">
        <f t="shared" si="15"/>
        <v>0</v>
      </c>
      <c r="AO59" s="5" t="str">
        <f t="shared" si="15"/>
        <v>7</v>
      </c>
      <c r="AP59" s="5" t="str">
        <f t="shared" si="15"/>
        <v>4</v>
      </c>
      <c r="AQ59" s="5" t="str">
        <f t="shared" si="15"/>
        <v>2</v>
      </c>
      <c r="AR59" s="21" t="str">
        <f t="shared" si="15"/>
        <v>7</v>
      </c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34"/>
      <c r="BI59" s="3"/>
    </row>
    <row r="60" spans="1:61">
      <c r="B60" s="138">
        <v>6</v>
      </c>
      <c r="C60" s="112"/>
      <c r="G60" s="3"/>
      <c r="H60" s="3"/>
      <c r="I60" s="3"/>
      <c r="J60">
        <f>MOD(J59,$D$16)</f>
        <v>6</v>
      </c>
      <c r="K60">
        <f>_xlfn.FLOOR.MATH(J59/$D$16,,)</f>
        <v>3</v>
      </c>
      <c r="AA60" s="38"/>
      <c r="AB60" s="38"/>
      <c r="AC60" s="38"/>
      <c r="AD60" s="35"/>
      <c r="AE60" s="38"/>
      <c r="AH60" s="113" t="s">
        <v>25</v>
      </c>
      <c r="AI60" s="114"/>
      <c r="AJ60" s="114"/>
      <c r="AK60" s="64">
        <f t="shared" ref="AK60:AR60" si="16">AK59*POWER(AK58,AK57)</f>
        <v>6291456</v>
      </c>
      <c r="AL60" s="7">
        <f t="shared" si="16"/>
        <v>1572864</v>
      </c>
      <c r="AM60" s="7">
        <f t="shared" si="16"/>
        <v>163840</v>
      </c>
      <c r="AN60" s="7">
        <f t="shared" si="16"/>
        <v>0</v>
      </c>
      <c r="AO60" s="7">
        <f t="shared" si="16"/>
        <v>3584</v>
      </c>
      <c r="AP60" s="7">
        <f t="shared" si="16"/>
        <v>256</v>
      </c>
      <c r="AQ60" s="7">
        <f t="shared" si="16"/>
        <v>16</v>
      </c>
      <c r="AR60" s="22">
        <f t="shared" si="16"/>
        <v>7</v>
      </c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</row>
    <row r="61" spans="1:61">
      <c r="B61" s="175">
        <v>7</v>
      </c>
      <c r="C61" s="176"/>
      <c r="H61" s="3"/>
      <c r="I61" s="3"/>
      <c r="J61" s="3"/>
      <c r="K61">
        <f>MOD(K60,$D$16)</f>
        <v>3</v>
      </c>
      <c r="AA61" s="38"/>
      <c r="AB61" s="38"/>
      <c r="AC61" s="38"/>
      <c r="AD61" s="35"/>
      <c r="AE61" s="38"/>
      <c r="AH61" s="105" t="s">
        <v>26</v>
      </c>
      <c r="AI61" s="106"/>
      <c r="AJ61" s="106"/>
      <c r="AK61" s="135">
        <f>SUM(AK60:BG60)</f>
        <v>8032023</v>
      </c>
      <c r="AL61" s="136"/>
      <c r="AM61" s="136"/>
      <c r="AN61" s="136"/>
      <c r="AO61" s="136"/>
      <c r="AP61" s="136"/>
      <c r="AQ61" s="136"/>
      <c r="AR61" s="137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4"/>
      <c r="BI61" s="12"/>
    </row>
    <row r="62" spans="1:61">
      <c r="B62" s="177" t="s">
        <v>26</v>
      </c>
      <c r="C62" s="178"/>
      <c r="D62" s="77">
        <f>D54</f>
        <v>7</v>
      </c>
      <c r="E62" s="77">
        <f>E55</f>
        <v>2</v>
      </c>
      <c r="F62" s="77">
        <f>F56</f>
        <v>4</v>
      </c>
      <c r="G62" s="77">
        <f>G57</f>
        <v>7</v>
      </c>
      <c r="H62" s="77">
        <f>H58</f>
        <v>0</v>
      </c>
      <c r="I62" s="77">
        <f>I59</f>
        <v>5</v>
      </c>
      <c r="J62" s="77">
        <f>J60</f>
        <v>6</v>
      </c>
      <c r="K62" s="78">
        <f>K61</f>
        <v>3</v>
      </c>
      <c r="AA62" s="38"/>
      <c r="AB62" s="38"/>
      <c r="AC62" s="38"/>
      <c r="AD62" s="35"/>
      <c r="AE62" s="38"/>
      <c r="AH62" s="3"/>
      <c r="AI62" s="3"/>
      <c r="AJ62" s="3"/>
    </row>
    <row r="63" spans="1:61">
      <c r="A63" s="34"/>
      <c r="B63" s="174"/>
      <c r="C63" s="174"/>
      <c r="D63" s="34"/>
      <c r="E63" s="34"/>
      <c r="F63" s="34"/>
      <c r="G63" s="34"/>
      <c r="H63" s="34"/>
      <c r="I63" s="34"/>
      <c r="J63" s="36"/>
      <c r="K63" s="36"/>
      <c r="L63" s="36"/>
      <c r="M63" s="34"/>
      <c r="N63" s="34"/>
      <c r="O63" s="34"/>
      <c r="AA63" s="38"/>
      <c r="AB63" s="38"/>
      <c r="AC63" s="38"/>
      <c r="AD63" s="35"/>
      <c r="AE63" s="38"/>
      <c r="AH63" s="3"/>
      <c r="AI63" s="3"/>
      <c r="AJ63" s="3"/>
      <c r="AK63" s="3"/>
    </row>
    <row r="64" spans="1:61">
      <c r="A64" s="34"/>
      <c r="B64" s="174"/>
      <c r="C64" s="174"/>
      <c r="D64" s="34"/>
      <c r="E64" s="34"/>
      <c r="F64" s="34"/>
      <c r="G64" s="34"/>
      <c r="H64" s="34"/>
      <c r="I64" s="34"/>
      <c r="J64" s="34"/>
      <c r="K64" s="36"/>
      <c r="L64" s="36"/>
      <c r="M64" s="36"/>
      <c r="N64" s="34"/>
      <c r="O64" s="34"/>
      <c r="AA64" s="38"/>
      <c r="AB64" s="38"/>
      <c r="AC64" s="38"/>
      <c r="AD64" s="35"/>
      <c r="AE64" s="38"/>
      <c r="AI64" s="3"/>
      <c r="AJ64" s="3"/>
      <c r="AK64" s="3"/>
      <c r="AL64" s="3"/>
    </row>
    <row r="65" spans="1:61">
      <c r="A65" s="34"/>
      <c r="B65" s="174"/>
      <c r="C65" s="174"/>
      <c r="D65" s="34"/>
      <c r="E65" s="34"/>
      <c r="F65" s="34"/>
      <c r="G65" s="34"/>
      <c r="H65" s="34"/>
      <c r="I65" s="34"/>
      <c r="J65" s="34"/>
      <c r="K65" s="34"/>
      <c r="L65" s="34"/>
      <c r="M65" s="36"/>
      <c r="N65" s="36"/>
      <c r="O65" s="34"/>
      <c r="AA65" s="38"/>
      <c r="AB65" s="38"/>
      <c r="AC65" s="38"/>
      <c r="AD65" s="35"/>
      <c r="AE65" s="38"/>
      <c r="AH65" s="12"/>
      <c r="AI65" s="12"/>
      <c r="AJ65" s="12"/>
      <c r="AK65" s="119" t="s">
        <v>27</v>
      </c>
      <c r="AL65" s="120"/>
      <c r="AM65" s="120"/>
      <c r="AN65" s="120"/>
      <c r="AO65" s="120"/>
      <c r="AP65" s="120"/>
      <c r="AQ65" s="120"/>
      <c r="AR65" s="121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18"/>
      <c r="BI65" s="18"/>
    </row>
    <row r="66" spans="1:61">
      <c r="A66" s="34"/>
      <c r="B66" s="174"/>
      <c r="C66" s="17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AA66" s="38"/>
      <c r="AB66" s="38"/>
      <c r="AC66" s="38"/>
      <c r="AD66" s="35"/>
      <c r="AE66" s="38"/>
      <c r="AH66" s="116" t="s">
        <v>28</v>
      </c>
      <c r="AI66" s="117"/>
      <c r="AJ66" s="117"/>
      <c r="AK66" s="94">
        <v>7</v>
      </c>
      <c r="AL66" s="39">
        <v>6</v>
      </c>
      <c r="AM66" s="45">
        <v>5</v>
      </c>
      <c r="AN66" s="39">
        <v>4</v>
      </c>
      <c r="AO66" s="45">
        <v>3</v>
      </c>
      <c r="AP66" s="39">
        <v>2</v>
      </c>
      <c r="AQ66" s="45">
        <v>1</v>
      </c>
      <c r="AR66" s="45">
        <v>0</v>
      </c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4"/>
    </row>
    <row r="67" spans="1:61">
      <c r="A67" s="34"/>
      <c r="B67" s="174"/>
      <c r="C67" s="17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6"/>
      <c r="O67" s="36"/>
      <c r="P67" s="36"/>
      <c r="Q67" s="34"/>
      <c r="R67" s="34"/>
      <c r="AA67" s="38"/>
      <c r="AB67" s="38"/>
      <c r="AC67" s="38"/>
      <c r="AD67" s="35"/>
      <c r="AE67" s="38"/>
      <c r="AH67" s="110" t="s">
        <v>23</v>
      </c>
      <c r="AI67" s="111"/>
      <c r="AJ67" s="111"/>
      <c r="AK67" s="63">
        <f>$AK$7</f>
        <v>8</v>
      </c>
      <c r="AL67" s="6">
        <f t="shared" ref="AL67:AR67" si="17">$AK$7</f>
        <v>8</v>
      </c>
      <c r="AM67" s="6">
        <f t="shared" si="17"/>
        <v>8</v>
      </c>
      <c r="AN67" s="6">
        <f t="shared" si="17"/>
        <v>8</v>
      </c>
      <c r="AO67" s="6">
        <f t="shared" si="17"/>
        <v>8</v>
      </c>
      <c r="AP67" s="6">
        <f t="shared" si="17"/>
        <v>8</v>
      </c>
      <c r="AQ67" s="6">
        <f t="shared" si="17"/>
        <v>8</v>
      </c>
      <c r="AR67" s="46">
        <f t="shared" si="17"/>
        <v>8</v>
      </c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4"/>
    </row>
    <row r="68" spans="1:61">
      <c r="A68" s="34"/>
      <c r="B68" s="174"/>
      <c r="C68" s="17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6"/>
      <c r="P68" s="36"/>
      <c r="Q68" s="36"/>
      <c r="R68" s="34"/>
      <c r="S68" s="34"/>
      <c r="T68" s="34"/>
      <c r="U68" s="34"/>
      <c r="V68" s="34"/>
      <c r="W68" s="34"/>
      <c r="X68" s="34"/>
      <c r="Y68" s="34"/>
      <c r="Z68" s="34"/>
      <c r="AA68" s="38"/>
      <c r="AB68" s="38"/>
      <c r="AC68" s="38"/>
      <c r="AD68" s="35"/>
      <c r="AE68" s="35"/>
      <c r="AH68" s="110" t="s">
        <v>24</v>
      </c>
      <c r="AI68" s="111"/>
      <c r="AJ68" s="111"/>
      <c r="AK68" s="76" t="str">
        <f>AK52</f>
        <v>3</v>
      </c>
      <c r="AL68" s="5" t="str">
        <f t="shared" ref="AL68:AR68" si="18">AL52</f>
        <v>6</v>
      </c>
      <c r="AM68" s="5" t="str">
        <f t="shared" si="18"/>
        <v>5</v>
      </c>
      <c r="AN68" s="5" t="str">
        <f t="shared" si="18"/>
        <v>0</v>
      </c>
      <c r="AO68" s="5" t="str">
        <f t="shared" si="18"/>
        <v>7</v>
      </c>
      <c r="AP68" s="5" t="str">
        <f t="shared" si="18"/>
        <v>4</v>
      </c>
      <c r="AQ68" s="5" t="str">
        <f t="shared" si="18"/>
        <v>2</v>
      </c>
      <c r="AR68" s="21" t="str">
        <f t="shared" si="18"/>
        <v>7</v>
      </c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36"/>
      <c r="BI68" s="3"/>
    </row>
    <row r="69" spans="1:61">
      <c r="B69" s="174"/>
      <c r="C69" s="17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8"/>
      <c r="AB69" s="38"/>
      <c r="AC69" s="38"/>
      <c r="AD69" s="35"/>
      <c r="AE69" s="35"/>
      <c r="AH69" s="113" t="s">
        <v>29</v>
      </c>
      <c r="AI69" s="114"/>
      <c r="AJ69" s="114"/>
      <c r="AK69" s="64">
        <f>AK67*AK68+AL68</f>
        <v>30</v>
      </c>
      <c r="AL69" s="7">
        <f>AL67*AK69+AM68</f>
        <v>245</v>
      </c>
      <c r="AM69" s="7">
        <f t="shared" ref="AM69:AQ69" si="19">AM67*AL69+AN68</f>
        <v>1960</v>
      </c>
      <c r="AN69" s="7">
        <f t="shared" si="19"/>
        <v>15687</v>
      </c>
      <c r="AO69" s="7">
        <f t="shared" si="19"/>
        <v>125500</v>
      </c>
      <c r="AP69" s="7">
        <f t="shared" si="19"/>
        <v>1004002</v>
      </c>
      <c r="AQ69" s="7">
        <f t="shared" si="19"/>
        <v>8032023</v>
      </c>
      <c r="AR69" s="22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6"/>
    </row>
    <row r="70" spans="1:61">
      <c r="B70" s="174"/>
      <c r="C70" s="17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6"/>
      <c r="R70" s="36"/>
      <c r="S70" s="36"/>
      <c r="T70" s="34"/>
      <c r="U70" s="34"/>
      <c r="V70" s="34"/>
      <c r="W70" s="34"/>
      <c r="X70" s="34"/>
      <c r="Y70" s="34"/>
      <c r="Z70" s="34"/>
      <c r="AA70" s="35"/>
      <c r="AB70" s="35"/>
      <c r="AC70" s="35"/>
      <c r="AD70" s="35"/>
      <c r="AE70" s="35"/>
      <c r="AH70" s="105" t="s">
        <v>26</v>
      </c>
      <c r="AI70" s="106"/>
      <c r="AJ70" s="106"/>
      <c r="AK70" s="105">
        <f>AQ69</f>
        <v>8032023</v>
      </c>
      <c r="AL70" s="106"/>
      <c r="AM70" s="106"/>
      <c r="AN70" s="106"/>
      <c r="AO70" s="106"/>
      <c r="AP70" s="106"/>
      <c r="AQ70" s="106"/>
      <c r="AR70" s="159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44"/>
      <c r="BI70" s="31"/>
    </row>
    <row r="71" spans="1:61">
      <c r="B71" s="174"/>
      <c r="C71" s="17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6"/>
      <c r="S71" s="36"/>
      <c r="T71" s="36"/>
      <c r="U71" s="34"/>
      <c r="V71" s="34"/>
      <c r="W71" s="34"/>
      <c r="X71" s="34"/>
      <c r="Y71" s="34"/>
      <c r="Z71" s="34"/>
      <c r="AA71" s="35"/>
      <c r="AB71" s="35"/>
      <c r="AC71" s="35"/>
      <c r="AD71" s="35"/>
      <c r="AE71" s="35"/>
    </row>
    <row r="72" spans="1:61">
      <c r="B72" s="174"/>
      <c r="C72" s="17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6"/>
      <c r="T72" s="36"/>
      <c r="U72" s="36"/>
      <c r="V72" s="34"/>
      <c r="W72" s="34"/>
      <c r="X72" s="34"/>
      <c r="Y72" s="34"/>
      <c r="Z72" s="34"/>
      <c r="AA72" s="35"/>
      <c r="AB72" s="35"/>
      <c r="AC72" s="35"/>
      <c r="AD72" s="35"/>
      <c r="AE72" s="35"/>
    </row>
    <row r="73" spans="1:61">
      <c r="B73" s="174"/>
      <c r="C73" s="17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6"/>
      <c r="U73" s="36"/>
      <c r="V73" s="36"/>
      <c r="W73" s="34"/>
      <c r="X73" s="34"/>
      <c r="Y73" s="34"/>
      <c r="Z73" s="34"/>
      <c r="AA73" s="35"/>
      <c r="AB73" s="35"/>
      <c r="AC73" s="35"/>
      <c r="AD73" s="35"/>
      <c r="AE73" s="35"/>
    </row>
    <row r="74" spans="1:61">
      <c r="B74" s="174"/>
      <c r="C74" s="17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6"/>
      <c r="V74" s="36"/>
      <c r="W74" s="36"/>
      <c r="X74" s="34"/>
      <c r="Y74" s="34"/>
      <c r="Z74" s="34"/>
      <c r="AA74" s="35"/>
      <c r="AB74" s="35"/>
      <c r="AC74" s="35"/>
      <c r="AD74" s="35"/>
      <c r="AE74" s="35"/>
    </row>
    <row r="75" spans="1:61">
      <c r="B75" s="174"/>
      <c r="C75" s="17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6"/>
      <c r="W75" s="36"/>
      <c r="X75" s="34"/>
      <c r="Y75" s="34"/>
      <c r="Z75" s="34"/>
      <c r="AA75" s="35"/>
      <c r="AB75" s="35"/>
      <c r="AC75" s="35"/>
      <c r="AD75" s="35"/>
      <c r="AE75" s="35"/>
    </row>
    <row r="76" spans="1:61">
      <c r="B76" s="174"/>
      <c r="C76" s="17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5"/>
      <c r="AB76" s="35"/>
      <c r="AC76" s="35"/>
      <c r="AD76" s="35"/>
      <c r="AE76" s="35"/>
    </row>
    <row r="77" spans="1:61">
      <c r="B77" s="174"/>
      <c r="C77" s="174"/>
      <c r="X77" s="3"/>
      <c r="Y77" s="3"/>
      <c r="Z77" s="3"/>
      <c r="AA77" s="38"/>
      <c r="AB77" s="35"/>
      <c r="AC77" s="35"/>
      <c r="AD77" s="35"/>
      <c r="AE77" s="35"/>
    </row>
    <row r="78" spans="1:61">
      <c r="B78" s="140"/>
      <c r="C78" s="140"/>
      <c r="Y78" s="3"/>
      <c r="Z78" s="3"/>
      <c r="AA78" s="38"/>
      <c r="AB78" s="38"/>
      <c r="AC78" s="35"/>
      <c r="AD78" s="35"/>
      <c r="AE78" s="35"/>
    </row>
    <row r="79" spans="1:61">
      <c r="B79" s="140"/>
      <c r="C79" s="140"/>
      <c r="Z79" s="3"/>
      <c r="AA79" s="38"/>
      <c r="AB79" s="35"/>
      <c r="AC79" s="35"/>
      <c r="AD79" s="35"/>
      <c r="AE79" s="35"/>
    </row>
    <row r="80" spans="1:61">
      <c r="B80" s="140"/>
      <c r="C80" s="14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8"/>
      <c r="AB80" s="38"/>
      <c r="AC80" s="35"/>
      <c r="AD80" s="35"/>
      <c r="AE80" s="35"/>
    </row>
    <row r="81" spans="2:61">
      <c r="AA81" s="35"/>
      <c r="AB81" s="35"/>
      <c r="AC81" s="35"/>
      <c r="AD81" s="35"/>
      <c r="AE81" s="35"/>
    </row>
    <row r="82" spans="2:61">
      <c r="AA82" s="35"/>
      <c r="AB82" s="35"/>
      <c r="AC82" s="35"/>
      <c r="AD82" s="35"/>
      <c r="AE82" s="35"/>
    </row>
    <row r="83" spans="2:61">
      <c r="AA83" s="35"/>
      <c r="AB83" s="35"/>
      <c r="AC83" s="35"/>
      <c r="AD83" s="35"/>
      <c r="AE83" s="35"/>
    </row>
    <row r="84" spans="2:61">
      <c r="AA84" s="35"/>
      <c r="AB84" s="35"/>
      <c r="AC84" s="35"/>
      <c r="AD84" s="35"/>
      <c r="AE84" s="35"/>
    </row>
    <row r="85" spans="2:61">
      <c r="AA85" s="35"/>
      <c r="AB85" s="35"/>
      <c r="AC85" s="35"/>
      <c r="AD85" s="35"/>
      <c r="AE85" s="35"/>
    </row>
    <row r="86" spans="2:61">
      <c r="AA86" s="35"/>
      <c r="AB86" s="35"/>
      <c r="AC86" s="35"/>
      <c r="AD86" s="35"/>
      <c r="AE86" s="35"/>
    </row>
    <row r="87" spans="2:61">
      <c r="AA87" s="35"/>
      <c r="AB87" s="35"/>
      <c r="AC87" s="35"/>
      <c r="AD87" s="35"/>
      <c r="AE87" s="35"/>
    </row>
    <row r="88" spans="2:61">
      <c r="AA88" s="37"/>
      <c r="AB88" s="37"/>
      <c r="AC88" s="37"/>
      <c r="AD88" s="35"/>
      <c r="AE88" s="35"/>
      <c r="AH88" s="131" t="s">
        <v>7</v>
      </c>
      <c r="AI88" s="131"/>
      <c r="AJ88" s="131"/>
      <c r="AK88" s="131">
        <f>B94</f>
        <v>14114025</v>
      </c>
      <c r="AL88" s="131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2:61">
      <c r="AA89" s="37"/>
      <c r="AB89" s="37"/>
      <c r="AC89" s="37"/>
      <c r="AD89" s="35"/>
      <c r="AE89" s="35"/>
      <c r="AH89" s="131"/>
      <c r="AI89" s="131"/>
      <c r="AJ89" s="131"/>
      <c r="AK89" s="131"/>
      <c r="AL89" s="131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2:61">
      <c r="AA90" s="35"/>
      <c r="AB90" s="35"/>
      <c r="AC90" s="35"/>
      <c r="AD90" s="35"/>
      <c r="AE90" s="38"/>
      <c r="AH90" s="132" t="s">
        <v>10</v>
      </c>
      <c r="AI90" s="132"/>
      <c r="AJ90" s="132"/>
      <c r="AK90" s="132">
        <f>D94</f>
        <v>8</v>
      </c>
      <c r="AL90" s="13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39"/>
    </row>
    <row r="91" spans="2:61">
      <c r="AA91" s="35"/>
      <c r="AB91" s="35"/>
      <c r="AC91" s="35"/>
      <c r="AD91" s="35"/>
      <c r="AE91" s="38"/>
      <c r="AH91" s="131" t="s">
        <v>11</v>
      </c>
      <c r="AI91" s="131"/>
      <c r="AJ91" s="138"/>
      <c r="AK91" s="19">
        <v>1</v>
      </c>
      <c r="AL91" s="20">
        <v>2</v>
      </c>
      <c r="AM91" s="20">
        <v>3</v>
      </c>
      <c r="AN91" s="20">
        <v>4</v>
      </c>
      <c r="AO91" s="20">
        <v>5</v>
      </c>
      <c r="AP91" s="20">
        <v>6</v>
      </c>
      <c r="AQ91" s="20">
        <v>7</v>
      </c>
      <c r="AR91" s="56">
        <v>8</v>
      </c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4"/>
    </row>
    <row r="92" spans="2:61">
      <c r="AA92" s="38"/>
      <c r="AB92" s="35"/>
      <c r="AC92" s="35"/>
      <c r="AD92" s="35"/>
      <c r="AE92" s="38"/>
      <c r="AH92" s="131" t="s">
        <v>13</v>
      </c>
      <c r="AI92" s="131"/>
      <c r="AJ92" s="138"/>
      <c r="AK92" s="63">
        <f>AK88</f>
        <v>14114025</v>
      </c>
      <c r="AL92" s="6">
        <f t="shared" ref="AL92:AR92" si="20">AK94</f>
        <v>1764253</v>
      </c>
      <c r="AM92" s="6">
        <f t="shared" si="20"/>
        <v>220531</v>
      </c>
      <c r="AN92" s="6">
        <f t="shared" si="20"/>
        <v>27566</v>
      </c>
      <c r="AO92" s="6">
        <f t="shared" si="20"/>
        <v>3445</v>
      </c>
      <c r="AP92" s="6">
        <f t="shared" si="20"/>
        <v>430</v>
      </c>
      <c r="AQ92" s="6">
        <f t="shared" si="20"/>
        <v>53</v>
      </c>
      <c r="AR92" s="46">
        <f t="shared" si="20"/>
        <v>6</v>
      </c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4"/>
    </row>
    <row r="93" spans="2:61">
      <c r="B93" s="131" t="s">
        <v>2</v>
      </c>
      <c r="C93" s="131"/>
      <c r="D93" s="138" t="s">
        <v>19</v>
      </c>
      <c r="E93" s="112"/>
      <c r="AA93" s="38"/>
      <c r="AB93" s="35"/>
      <c r="AC93" s="35"/>
      <c r="AD93" s="35"/>
      <c r="AE93" s="38"/>
      <c r="AH93" s="131" t="s">
        <v>15</v>
      </c>
      <c r="AI93" s="131"/>
      <c r="AJ93" s="138"/>
      <c r="AK93" s="63">
        <f t="shared" ref="AK93:AR93" si="21">$AK$7</f>
        <v>8</v>
      </c>
      <c r="AL93" s="6">
        <f t="shared" si="21"/>
        <v>8</v>
      </c>
      <c r="AM93" s="6">
        <f t="shared" si="21"/>
        <v>8</v>
      </c>
      <c r="AN93" s="6">
        <f t="shared" si="21"/>
        <v>8</v>
      </c>
      <c r="AO93" s="6">
        <f t="shared" si="21"/>
        <v>8</v>
      </c>
      <c r="AP93" s="6">
        <f t="shared" si="21"/>
        <v>8</v>
      </c>
      <c r="AQ93" s="6">
        <f t="shared" si="21"/>
        <v>8</v>
      </c>
      <c r="AR93" s="46">
        <f t="shared" si="21"/>
        <v>8</v>
      </c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4"/>
    </row>
    <row r="94" spans="2:61">
      <c r="B94" s="131">
        <f>J2</f>
        <v>14114025</v>
      </c>
      <c r="C94" s="131"/>
      <c r="D94" s="138">
        <v>8</v>
      </c>
      <c r="E94" s="112"/>
      <c r="AA94" s="38"/>
      <c r="AB94" s="35"/>
      <c r="AC94" s="35"/>
      <c r="AD94" s="35"/>
      <c r="AE94" s="38"/>
      <c r="AH94" s="131" t="s">
        <v>16</v>
      </c>
      <c r="AI94" s="131"/>
      <c r="AJ94" s="138"/>
      <c r="AK94" s="63">
        <f t="shared" ref="AK94:AR94" si="22">ROUNDDOWN(AK92/AK93,0)</f>
        <v>1764253</v>
      </c>
      <c r="AL94" s="6">
        <f t="shared" si="22"/>
        <v>220531</v>
      </c>
      <c r="AM94" s="6">
        <f t="shared" si="22"/>
        <v>27566</v>
      </c>
      <c r="AN94" s="6">
        <f t="shared" si="22"/>
        <v>3445</v>
      </c>
      <c r="AO94" s="6">
        <f t="shared" si="22"/>
        <v>430</v>
      </c>
      <c r="AP94" s="6">
        <f t="shared" si="22"/>
        <v>53</v>
      </c>
      <c r="AQ94" s="6">
        <f t="shared" si="22"/>
        <v>6</v>
      </c>
      <c r="AR94" s="46">
        <f t="shared" si="22"/>
        <v>0</v>
      </c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4"/>
    </row>
    <row r="95" spans="2:61">
      <c r="AA95" s="38"/>
      <c r="AB95" s="35"/>
      <c r="AC95" s="35"/>
      <c r="AD95" s="35"/>
      <c r="AE95" s="38"/>
      <c r="AH95" s="131" t="s">
        <v>17</v>
      </c>
      <c r="AI95" s="131"/>
      <c r="AJ95" s="138"/>
      <c r="AK95" s="64">
        <f t="shared" ref="AK95:AR95" si="23">AK92-(AK93*AK94)</f>
        <v>1</v>
      </c>
      <c r="AL95" s="7">
        <f t="shared" si="23"/>
        <v>5</v>
      </c>
      <c r="AM95" s="7">
        <f t="shared" si="23"/>
        <v>3</v>
      </c>
      <c r="AN95" s="7">
        <f t="shared" si="23"/>
        <v>6</v>
      </c>
      <c r="AO95" s="7">
        <f t="shared" si="23"/>
        <v>5</v>
      </c>
      <c r="AP95" s="7">
        <f t="shared" si="23"/>
        <v>6</v>
      </c>
      <c r="AQ95" s="7">
        <f t="shared" si="23"/>
        <v>5</v>
      </c>
      <c r="AR95" s="22">
        <f t="shared" si="23"/>
        <v>6</v>
      </c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4"/>
    </row>
    <row r="96" spans="2:61">
      <c r="B96" s="139" t="s">
        <v>20</v>
      </c>
      <c r="C96" s="139"/>
      <c r="AA96" s="38"/>
      <c r="AB96" s="35"/>
      <c r="AC96" s="35"/>
      <c r="AD96" s="35"/>
      <c r="AE96" s="38"/>
      <c r="AH96" s="133" t="s">
        <v>18</v>
      </c>
      <c r="AI96" s="133"/>
      <c r="AJ96" s="134"/>
      <c r="AK96" s="135" t="str">
        <f>J6</f>
        <v>65656351</v>
      </c>
      <c r="AL96" s="136"/>
      <c r="AM96" s="136"/>
      <c r="AN96" s="136"/>
      <c r="AO96" s="136"/>
      <c r="AP96" s="136"/>
      <c r="AQ96" s="136"/>
      <c r="AR96" s="137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</row>
    <row r="97" spans="2:61">
      <c r="B97" s="139"/>
      <c r="C97" s="139"/>
      <c r="D97">
        <f>B94</f>
        <v>14114025</v>
      </c>
      <c r="L97" s="4"/>
      <c r="AA97" s="38"/>
      <c r="AB97" s="35"/>
      <c r="AC97" s="35"/>
      <c r="AD97" s="35"/>
      <c r="AE97" s="38"/>
      <c r="AH97" s="133"/>
      <c r="AI97" s="133"/>
      <c r="AJ97" s="134"/>
      <c r="AK97" s="83" t="str">
        <f>MID($AK$96,1,1)</f>
        <v>6</v>
      </c>
      <c r="AL97" s="84" t="str">
        <f>MID($AK$96,2,1)</f>
        <v>5</v>
      </c>
      <c r="AM97" s="84" t="str">
        <f>MID($AK$96,3,1)</f>
        <v>6</v>
      </c>
      <c r="AN97" s="84" t="str">
        <f>MID($AK$96,4,1)</f>
        <v>5</v>
      </c>
      <c r="AO97" s="84" t="str">
        <f>MID($AK$96,5,1)</f>
        <v>6</v>
      </c>
      <c r="AP97" s="84" t="str">
        <f>MID($AK$96,6,1)</f>
        <v>3</v>
      </c>
      <c r="AQ97" s="84" t="str">
        <f>MID($AK$96,7,1)</f>
        <v>5</v>
      </c>
      <c r="AR97" s="67" t="str">
        <f>MID($AK$96,8,1)</f>
        <v>1</v>
      </c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4"/>
    </row>
    <row r="98" spans="2:61">
      <c r="B98" s="138">
        <v>0</v>
      </c>
      <c r="C98" s="112"/>
      <c r="D98">
        <f>MOD(D97,D94)</f>
        <v>1</v>
      </c>
      <c r="E98">
        <f>_xlfn.FLOOR.MATH(D97/$D$16,,)</f>
        <v>1764253</v>
      </c>
      <c r="AA98" s="38"/>
      <c r="AB98" s="35"/>
      <c r="AC98" s="35"/>
      <c r="AD98" s="35"/>
      <c r="AE98" s="38"/>
    </row>
    <row r="99" spans="2:61">
      <c r="B99" s="138">
        <v>1</v>
      </c>
      <c r="C99" s="112"/>
      <c r="E99">
        <f>MOD(E98,$D$16)</f>
        <v>5</v>
      </c>
      <c r="F99">
        <f>_xlfn.FLOOR.MATH(E98/$D$16,,)</f>
        <v>220531</v>
      </c>
      <c r="AA99" s="38"/>
      <c r="AB99" s="35"/>
      <c r="AC99" s="35"/>
      <c r="AD99" s="35"/>
      <c r="AE99" s="38"/>
    </row>
    <row r="100" spans="2:61">
      <c r="B100" s="138">
        <v>2</v>
      </c>
      <c r="C100" s="112"/>
      <c r="F100">
        <f>MOD(F99,$D$16)</f>
        <v>3</v>
      </c>
      <c r="G100">
        <f>_xlfn.FLOOR.MATH(F99/$D$16,,)</f>
        <v>27566</v>
      </c>
      <c r="AA100" s="38"/>
      <c r="AB100" s="35"/>
      <c r="AC100" s="35"/>
      <c r="AD100" s="35"/>
      <c r="AE100" s="38"/>
    </row>
    <row r="101" spans="2:61">
      <c r="B101" s="138">
        <v>3</v>
      </c>
      <c r="C101" s="112"/>
      <c r="F101" s="3"/>
      <c r="G101">
        <f>MOD(G100,$D$16)</f>
        <v>6</v>
      </c>
      <c r="H101">
        <f>_xlfn.FLOOR.MATH(G100/$D$16,,)</f>
        <v>3445</v>
      </c>
      <c r="AA101" s="38"/>
      <c r="AB101" s="35"/>
      <c r="AC101" s="35"/>
      <c r="AD101" s="35"/>
      <c r="AE101" s="38"/>
      <c r="AK101" s="122" t="s">
        <v>21</v>
      </c>
      <c r="AL101" s="123"/>
      <c r="AM101" s="123"/>
      <c r="AN101" s="123"/>
      <c r="AO101" s="123"/>
      <c r="AP101" s="123"/>
      <c r="AQ101" s="123"/>
      <c r="AR101" s="124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33"/>
    </row>
    <row r="102" spans="2:61">
      <c r="B102" s="138">
        <v>4</v>
      </c>
      <c r="C102" s="112"/>
      <c r="F102" s="3"/>
      <c r="G102" s="3"/>
      <c r="H102">
        <f>MOD(H101,$D$16)</f>
        <v>5</v>
      </c>
      <c r="I102">
        <f>_xlfn.FLOOR.MATH(H101/$D$16,,)</f>
        <v>430</v>
      </c>
      <c r="AA102" s="38"/>
      <c r="AB102" s="35"/>
      <c r="AC102" s="35"/>
      <c r="AD102" s="35"/>
      <c r="AE102" s="38"/>
      <c r="AH102" s="107" t="s">
        <v>22</v>
      </c>
      <c r="AI102" s="108"/>
      <c r="AJ102" s="109"/>
      <c r="AK102" s="99">
        <v>7</v>
      </c>
      <c r="AL102" s="41">
        <v>6</v>
      </c>
      <c r="AM102" s="88">
        <v>5</v>
      </c>
      <c r="AN102" s="41">
        <v>4</v>
      </c>
      <c r="AO102" s="88">
        <v>3</v>
      </c>
      <c r="AP102" s="41">
        <v>2</v>
      </c>
      <c r="AQ102" s="88">
        <v>1</v>
      </c>
      <c r="AR102" s="88">
        <v>0</v>
      </c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34"/>
    </row>
    <row r="103" spans="2:61">
      <c r="B103" s="138">
        <v>5</v>
      </c>
      <c r="C103" s="112"/>
      <c r="F103" s="3"/>
      <c r="G103" s="3"/>
      <c r="H103" s="3"/>
      <c r="I103">
        <f>MOD(I102,$D$16)</f>
        <v>6</v>
      </c>
      <c r="J103">
        <f>_xlfn.FLOOR.MATH(I102/$D$16,,)</f>
        <v>53</v>
      </c>
      <c r="AA103" s="38"/>
      <c r="AB103" s="35"/>
      <c r="AC103" s="35"/>
      <c r="AD103" s="35"/>
      <c r="AE103" s="38"/>
      <c r="AH103" s="110" t="s">
        <v>23</v>
      </c>
      <c r="AI103" s="111"/>
      <c r="AJ103" s="111"/>
      <c r="AK103" s="89">
        <f t="shared" ref="AK103:AR103" si="24">$AK$7</f>
        <v>8</v>
      </c>
      <c r="AL103" s="40">
        <f t="shared" si="24"/>
        <v>8</v>
      </c>
      <c r="AM103" s="40">
        <f t="shared" si="24"/>
        <v>8</v>
      </c>
      <c r="AN103" s="40">
        <f t="shared" si="24"/>
        <v>8</v>
      </c>
      <c r="AO103" s="40">
        <f t="shared" si="24"/>
        <v>8</v>
      </c>
      <c r="AP103" s="40">
        <f t="shared" si="24"/>
        <v>8</v>
      </c>
      <c r="AQ103" s="40">
        <f t="shared" si="24"/>
        <v>8</v>
      </c>
      <c r="AR103" s="88">
        <f t="shared" si="24"/>
        <v>8</v>
      </c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34"/>
    </row>
    <row r="104" spans="2:61">
      <c r="B104" s="138">
        <v>6</v>
      </c>
      <c r="C104" s="112"/>
      <c r="G104" s="3"/>
      <c r="H104" s="3"/>
      <c r="I104" s="3"/>
      <c r="J104">
        <f>MOD(J103,$D$16)</f>
        <v>5</v>
      </c>
      <c r="K104">
        <f>_xlfn.FLOOR.MATH(J103/$D$16,,)</f>
        <v>6</v>
      </c>
      <c r="AA104" s="38"/>
      <c r="AB104" s="35"/>
      <c r="AC104" s="35"/>
      <c r="AD104" s="35"/>
      <c r="AE104" s="38"/>
      <c r="AH104" s="110" t="s">
        <v>24</v>
      </c>
      <c r="AI104" s="111"/>
      <c r="AJ104" s="111"/>
      <c r="AK104" s="90" t="str">
        <f>AK97</f>
        <v>6</v>
      </c>
      <c r="AL104" s="42" t="str">
        <f t="shared" ref="AL104:AR104" si="25">AL97</f>
        <v>5</v>
      </c>
      <c r="AM104" s="42" t="str">
        <f t="shared" si="25"/>
        <v>6</v>
      </c>
      <c r="AN104" s="42" t="str">
        <f t="shared" si="25"/>
        <v>5</v>
      </c>
      <c r="AO104" s="42" t="str">
        <f t="shared" si="25"/>
        <v>6</v>
      </c>
      <c r="AP104" s="42" t="str">
        <f t="shared" si="25"/>
        <v>3</v>
      </c>
      <c r="AQ104" s="42" t="str">
        <f t="shared" si="25"/>
        <v>5</v>
      </c>
      <c r="AR104" s="91" t="str">
        <f t="shared" si="25"/>
        <v>1</v>
      </c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36"/>
    </row>
    <row r="105" spans="2:61">
      <c r="B105" s="175">
        <v>7</v>
      </c>
      <c r="C105" s="176"/>
      <c r="H105" s="3"/>
      <c r="I105" s="3"/>
      <c r="J105" s="3"/>
      <c r="K105">
        <f>MOD(K104,$D$16)</f>
        <v>6</v>
      </c>
      <c r="L105" s="34"/>
      <c r="M105" s="34"/>
      <c r="N105" s="34"/>
      <c r="O105" s="34"/>
      <c r="AA105" s="38"/>
      <c r="AB105" s="35"/>
      <c r="AC105" s="35"/>
      <c r="AD105" s="35"/>
      <c r="AE105" s="38"/>
      <c r="AH105" s="113" t="s">
        <v>25</v>
      </c>
      <c r="AI105" s="114"/>
      <c r="AJ105" s="114"/>
      <c r="AK105" s="92">
        <f>AK104*POWER(AK103,AK102)</f>
        <v>12582912</v>
      </c>
      <c r="AL105" s="43">
        <f t="shared" ref="AL105:AR105" si="26">AL104*POWER(AL103,AL102)</f>
        <v>1310720</v>
      </c>
      <c r="AM105" s="43">
        <f t="shared" si="26"/>
        <v>196608</v>
      </c>
      <c r="AN105" s="43">
        <f t="shared" si="26"/>
        <v>20480</v>
      </c>
      <c r="AO105" s="43">
        <f t="shared" si="26"/>
        <v>3072</v>
      </c>
      <c r="AP105" s="43">
        <f t="shared" si="26"/>
        <v>192</v>
      </c>
      <c r="AQ105" s="43">
        <f t="shared" si="26"/>
        <v>40</v>
      </c>
      <c r="AR105" s="93">
        <f t="shared" si="26"/>
        <v>1</v>
      </c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34"/>
    </row>
    <row r="106" spans="2:61">
      <c r="B106" s="177" t="s">
        <v>26</v>
      </c>
      <c r="C106" s="178"/>
      <c r="D106" s="77">
        <f>D98</f>
        <v>1</v>
      </c>
      <c r="E106" s="77">
        <f>E99</f>
        <v>5</v>
      </c>
      <c r="F106" s="77">
        <f>F100</f>
        <v>3</v>
      </c>
      <c r="G106" s="77">
        <f>G101</f>
        <v>6</v>
      </c>
      <c r="H106" s="77">
        <f>H102</f>
        <v>5</v>
      </c>
      <c r="I106" s="77">
        <f>I103</f>
        <v>6</v>
      </c>
      <c r="J106" s="77">
        <f>J104</f>
        <v>5</v>
      </c>
      <c r="K106" s="78">
        <f>K105</f>
        <v>6</v>
      </c>
      <c r="L106" s="34"/>
      <c r="M106" s="34"/>
      <c r="N106" s="34"/>
      <c r="O106" s="34"/>
      <c r="AA106" s="38"/>
      <c r="AB106" s="35"/>
      <c r="AC106" s="35"/>
      <c r="AD106" s="35"/>
      <c r="AE106" s="38"/>
      <c r="AH106" s="105" t="s">
        <v>26</v>
      </c>
      <c r="AI106" s="106"/>
      <c r="AJ106" s="106"/>
      <c r="AK106" s="125">
        <f>SUM(AK105:BH105)</f>
        <v>14114025</v>
      </c>
      <c r="AL106" s="126"/>
      <c r="AM106" s="126"/>
      <c r="AN106" s="126"/>
      <c r="AO106" s="126"/>
      <c r="AP106" s="126"/>
      <c r="AQ106" s="126"/>
      <c r="AR106" s="12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9"/>
    </row>
    <row r="107" spans="2:61">
      <c r="B107" s="174"/>
      <c r="C107" s="174"/>
      <c r="D107" s="34"/>
      <c r="E107" s="34"/>
      <c r="F107" s="34"/>
      <c r="G107" s="34"/>
      <c r="H107" s="34"/>
      <c r="I107" s="34"/>
      <c r="J107" s="36"/>
      <c r="K107" s="36"/>
      <c r="L107" s="36"/>
      <c r="M107" s="34"/>
      <c r="N107" s="34"/>
      <c r="O107" s="34"/>
      <c r="AA107" s="38"/>
      <c r="AB107" s="35"/>
      <c r="AC107" s="35"/>
      <c r="AD107" s="35"/>
      <c r="AE107" s="38"/>
      <c r="AH107" s="3"/>
      <c r="AI107" s="3"/>
      <c r="AJ107" s="3"/>
      <c r="AW107" s="34"/>
      <c r="AX107" s="34"/>
      <c r="AY107" s="34"/>
    </row>
    <row r="108" spans="2:61">
      <c r="B108" s="174"/>
      <c r="C108" s="174"/>
      <c r="D108" s="34"/>
      <c r="E108" s="34"/>
      <c r="F108" s="34"/>
      <c r="G108" s="34"/>
      <c r="H108" s="34"/>
      <c r="I108" s="34"/>
      <c r="J108" s="34"/>
      <c r="K108" s="36"/>
      <c r="L108" s="36"/>
      <c r="M108" s="36"/>
      <c r="N108" s="34"/>
      <c r="O108" s="34"/>
      <c r="AA108" s="38"/>
      <c r="AB108" s="35"/>
      <c r="AC108" s="35"/>
      <c r="AD108" s="35"/>
      <c r="AE108" s="38"/>
      <c r="AH108" s="3"/>
      <c r="AI108" s="3"/>
      <c r="AJ108" s="3"/>
      <c r="AK108" s="3"/>
      <c r="AW108" s="34"/>
      <c r="AX108" s="34"/>
      <c r="AY108" s="34"/>
    </row>
    <row r="109" spans="2:61">
      <c r="B109" s="174"/>
      <c r="C109" s="174"/>
      <c r="D109" s="34"/>
      <c r="E109" s="34"/>
      <c r="F109" s="34"/>
      <c r="G109" s="34"/>
      <c r="H109" s="34"/>
      <c r="I109" s="34"/>
      <c r="J109" s="34"/>
      <c r="K109" s="34"/>
      <c r="L109" s="34"/>
      <c r="M109" s="36"/>
      <c r="N109" s="36"/>
      <c r="O109" s="34"/>
      <c r="P109" s="34"/>
      <c r="Q109" s="34"/>
      <c r="R109" s="34"/>
      <c r="AA109" s="38"/>
      <c r="AB109" s="35"/>
      <c r="AC109" s="35"/>
      <c r="AD109" s="35"/>
      <c r="AE109" s="38"/>
      <c r="AI109" s="3"/>
      <c r="AJ109" s="3"/>
      <c r="AK109" s="3"/>
      <c r="AL109" s="3"/>
      <c r="AS109" s="34"/>
      <c r="AT109" s="34"/>
      <c r="AU109" s="34"/>
      <c r="AV109" s="34"/>
      <c r="AW109" s="34"/>
      <c r="AX109" s="34"/>
      <c r="AY109" s="34"/>
    </row>
    <row r="110" spans="2:61">
      <c r="B110" s="174"/>
      <c r="C110" s="17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AA110" s="38"/>
      <c r="AB110" s="35"/>
      <c r="AC110" s="35"/>
      <c r="AD110" s="35"/>
      <c r="AE110" s="38"/>
      <c r="AH110" s="12"/>
      <c r="AI110" s="12"/>
      <c r="AJ110" s="12"/>
      <c r="AK110" s="119" t="s">
        <v>27</v>
      </c>
      <c r="AL110" s="120"/>
      <c r="AM110" s="120"/>
      <c r="AN110" s="120"/>
      <c r="AO110" s="120"/>
      <c r="AP110" s="120"/>
      <c r="AQ110" s="120"/>
      <c r="AR110" s="121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33"/>
      <c r="BI110" s="33"/>
    </row>
    <row r="111" spans="2:61">
      <c r="B111" s="174"/>
      <c r="C111" s="17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6"/>
      <c r="O111" s="36"/>
      <c r="P111" s="36"/>
      <c r="Q111" s="34"/>
      <c r="R111" s="34"/>
      <c r="AA111" s="38"/>
      <c r="AB111" s="35"/>
      <c r="AC111" s="35"/>
      <c r="AD111" s="35"/>
      <c r="AE111" s="38"/>
      <c r="AH111" s="116" t="s">
        <v>28</v>
      </c>
      <c r="AI111" s="117"/>
      <c r="AJ111" s="117"/>
      <c r="AK111" s="94">
        <v>7</v>
      </c>
      <c r="AL111" s="29">
        <v>6</v>
      </c>
      <c r="AM111" s="45">
        <v>5</v>
      </c>
      <c r="AN111" s="29">
        <v>4</v>
      </c>
      <c r="AO111" s="45">
        <v>3</v>
      </c>
      <c r="AP111" s="29">
        <v>2</v>
      </c>
      <c r="AQ111" s="45">
        <v>1</v>
      </c>
      <c r="AR111" s="24">
        <v>0</v>
      </c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4"/>
    </row>
    <row r="112" spans="2:61">
      <c r="B112" s="174"/>
      <c r="C112" s="17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6"/>
      <c r="P112" s="36"/>
      <c r="Q112" s="36"/>
      <c r="R112" s="34"/>
      <c r="S112" s="34"/>
      <c r="T112" s="34"/>
      <c r="U112" s="34"/>
      <c r="V112" s="34"/>
      <c r="W112" s="34"/>
      <c r="X112" s="34"/>
      <c r="Y112" s="34"/>
      <c r="Z112" s="34"/>
      <c r="AA112" s="38"/>
      <c r="AB112" s="35"/>
      <c r="AC112" s="35"/>
      <c r="AD112" s="35"/>
      <c r="AE112" s="38"/>
      <c r="AH112" s="110" t="s">
        <v>23</v>
      </c>
      <c r="AI112" s="111"/>
      <c r="AJ112" s="111"/>
      <c r="AK112" s="63">
        <f>$AK$7</f>
        <v>8</v>
      </c>
      <c r="AL112" s="6">
        <f t="shared" ref="AL112:AR112" si="27">$AK$7</f>
        <v>8</v>
      </c>
      <c r="AM112" s="6">
        <f t="shared" si="27"/>
        <v>8</v>
      </c>
      <c r="AN112" s="6">
        <f t="shared" si="27"/>
        <v>8</v>
      </c>
      <c r="AO112" s="6">
        <f t="shared" si="27"/>
        <v>8</v>
      </c>
      <c r="AP112" s="6">
        <f t="shared" si="27"/>
        <v>8</v>
      </c>
      <c r="AQ112" s="6">
        <f t="shared" si="27"/>
        <v>8</v>
      </c>
      <c r="AR112" s="46">
        <f t="shared" si="27"/>
        <v>8</v>
      </c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4"/>
    </row>
    <row r="113" spans="2:61">
      <c r="B113" s="174"/>
      <c r="C113" s="17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8"/>
      <c r="AB113" s="35"/>
      <c r="AC113" s="35"/>
      <c r="AD113" s="35"/>
      <c r="AE113" s="35"/>
      <c r="AH113" s="110" t="s">
        <v>24</v>
      </c>
      <c r="AI113" s="111"/>
      <c r="AJ113" s="111"/>
      <c r="AK113" s="76" t="str">
        <f>AK97</f>
        <v>6</v>
      </c>
      <c r="AL113" s="5" t="str">
        <f t="shared" ref="AL113:AR113" si="28">AL97</f>
        <v>5</v>
      </c>
      <c r="AM113" s="5" t="str">
        <f t="shared" si="28"/>
        <v>6</v>
      </c>
      <c r="AN113" s="5" t="str">
        <f t="shared" si="28"/>
        <v>5</v>
      </c>
      <c r="AO113" s="5" t="str">
        <f t="shared" si="28"/>
        <v>6</v>
      </c>
      <c r="AP113" s="5" t="str">
        <f t="shared" si="28"/>
        <v>3</v>
      </c>
      <c r="AQ113" s="5" t="str">
        <f t="shared" si="28"/>
        <v>5</v>
      </c>
      <c r="AR113" s="21" t="str">
        <f t="shared" si="28"/>
        <v>1</v>
      </c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36"/>
    </row>
    <row r="114" spans="2:61">
      <c r="B114" s="174"/>
      <c r="C114" s="17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6"/>
      <c r="R114" s="36"/>
      <c r="S114" s="36"/>
      <c r="T114" s="34"/>
      <c r="U114" s="34"/>
      <c r="V114" s="34"/>
      <c r="W114" s="34"/>
      <c r="X114" s="34"/>
      <c r="Y114" s="34"/>
      <c r="Z114" s="34"/>
      <c r="AA114" s="38"/>
      <c r="AB114" s="35"/>
      <c r="AC114" s="35"/>
      <c r="AD114" s="35"/>
      <c r="AE114" s="35"/>
      <c r="AH114" s="113" t="s">
        <v>29</v>
      </c>
      <c r="AI114" s="114"/>
      <c r="AJ114" s="114"/>
      <c r="AK114" s="64">
        <f>AK112*AK113+AL113</f>
        <v>53</v>
      </c>
      <c r="AL114" s="7">
        <f>AL112*AK114+AM113</f>
        <v>430</v>
      </c>
      <c r="AM114" s="7">
        <f t="shared" ref="AM114:AQ114" si="29">AM112*AL114+AN113</f>
        <v>3445</v>
      </c>
      <c r="AN114" s="7">
        <f t="shared" si="29"/>
        <v>27566</v>
      </c>
      <c r="AO114" s="7">
        <f t="shared" si="29"/>
        <v>220531</v>
      </c>
      <c r="AP114" s="7">
        <f t="shared" si="29"/>
        <v>1764253</v>
      </c>
      <c r="AQ114" s="7">
        <f t="shared" si="29"/>
        <v>14114025</v>
      </c>
      <c r="AR114" s="22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4"/>
    </row>
    <row r="115" spans="2:61">
      <c r="B115" s="174"/>
      <c r="C115" s="17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6"/>
      <c r="S115" s="36"/>
      <c r="T115" s="36"/>
      <c r="U115" s="34"/>
      <c r="V115" s="34"/>
      <c r="W115" s="34"/>
      <c r="X115" s="34"/>
      <c r="Y115" s="34"/>
      <c r="Z115" s="34"/>
      <c r="AA115" s="34"/>
      <c r="AH115" s="105" t="s">
        <v>26</v>
      </c>
      <c r="AI115" s="106"/>
      <c r="AJ115" s="106"/>
      <c r="AK115" s="128">
        <f>AQ114</f>
        <v>14114025</v>
      </c>
      <c r="AL115" s="129"/>
      <c r="AM115" s="129"/>
      <c r="AN115" s="129"/>
      <c r="AO115" s="129"/>
      <c r="AP115" s="129"/>
      <c r="AQ115" s="129"/>
      <c r="AR115" s="130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44"/>
    </row>
    <row r="116" spans="2:61">
      <c r="B116" s="174"/>
      <c r="C116" s="17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6"/>
      <c r="T116" s="36"/>
      <c r="U116" s="36"/>
      <c r="V116" s="34"/>
      <c r="W116" s="34"/>
      <c r="X116" s="34"/>
      <c r="Y116" s="34"/>
      <c r="Z116" s="34"/>
      <c r="AA116" s="34"/>
      <c r="AW116" s="34"/>
      <c r="AX116" s="34"/>
      <c r="AY116" s="34"/>
    </row>
    <row r="117" spans="2:61">
      <c r="B117" s="174"/>
      <c r="C117" s="17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6"/>
      <c r="U117" s="36"/>
      <c r="V117" s="36"/>
      <c r="W117" s="34"/>
      <c r="X117" s="34"/>
      <c r="Y117" s="34"/>
      <c r="Z117" s="34"/>
      <c r="AA117" s="34"/>
    </row>
    <row r="118" spans="2:61">
      <c r="B118" s="174"/>
      <c r="C118" s="17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6"/>
      <c r="V118" s="36"/>
      <c r="W118" s="36"/>
      <c r="X118" s="34"/>
      <c r="Y118" s="34"/>
      <c r="Z118" s="34"/>
      <c r="AA118" s="34"/>
    </row>
    <row r="119" spans="2:61">
      <c r="B119" s="174"/>
      <c r="C119" s="17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6"/>
      <c r="W119" s="36"/>
      <c r="X119" s="34"/>
      <c r="Y119" s="34"/>
      <c r="Z119" s="34"/>
      <c r="AA119" s="34"/>
    </row>
    <row r="120" spans="2:61">
      <c r="B120" s="174"/>
      <c r="C120" s="17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6"/>
      <c r="W120" s="36"/>
      <c r="X120" s="34"/>
      <c r="Y120" s="34"/>
      <c r="Z120" s="34"/>
      <c r="AA120" s="34"/>
    </row>
    <row r="121" spans="2:61">
      <c r="B121" s="174"/>
      <c r="C121" s="17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6"/>
      <c r="W121" s="36"/>
      <c r="X121" s="34"/>
      <c r="Y121" s="34"/>
      <c r="Z121" s="34"/>
      <c r="AA121" s="34"/>
    </row>
    <row r="122" spans="2:61">
      <c r="B122" s="174"/>
      <c r="C122" s="17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"/>
    </row>
    <row r="123" spans="2:61">
      <c r="B123" s="140"/>
      <c r="C123" s="140"/>
      <c r="Y123" s="3"/>
      <c r="Z123" s="3"/>
      <c r="AA123" s="3"/>
    </row>
    <row r="124" spans="2:61">
      <c r="B124" s="140"/>
      <c r="C124" s="140"/>
      <c r="Z124" s="3"/>
      <c r="AA124" s="3"/>
    </row>
    <row r="125" spans="2:61">
      <c r="B125" s="140"/>
      <c r="C125" s="140"/>
      <c r="AB125" s="11"/>
    </row>
    <row r="126" spans="2:61">
      <c r="B126" s="140"/>
      <c r="C126" s="140"/>
      <c r="AA126" s="15"/>
    </row>
    <row r="127" spans="2:61"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</sheetData>
  <mergeCells count="189"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  <mergeCell ref="B7:E7"/>
    <mergeCell ref="F7:I7"/>
    <mergeCell ref="J7:M7"/>
    <mergeCell ref="AH7:AJ7"/>
    <mergeCell ref="AK7:AL7"/>
    <mergeCell ref="B8:E8"/>
    <mergeCell ref="F8:I8"/>
    <mergeCell ref="AH8:AJ8"/>
    <mergeCell ref="B5:E5"/>
    <mergeCell ref="F5:I5"/>
    <mergeCell ref="J5:M5"/>
    <mergeCell ref="AH5:AJ6"/>
    <mergeCell ref="AK5:AL6"/>
    <mergeCell ref="B6:E6"/>
    <mergeCell ref="F6:I6"/>
    <mergeCell ref="J6:M6"/>
    <mergeCell ref="AH11:AJ11"/>
    <mergeCell ref="AH12:AJ12"/>
    <mergeCell ref="AH13:AJ14"/>
    <mergeCell ref="B15:C15"/>
    <mergeCell ref="D15:E15"/>
    <mergeCell ref="B9:E9"/>
    <mergeCell ref="F9:I9"/>
    <mergeCell ref="AH9:AJ9"/>
    <mergeCell ref="B10:E10"/>
    <mergeCell ref="F10:I10"/>
    <mergeCell ref="AH10:AJ10"/>
    <mergeCell ref="B21:C21"/>
    <mergeCell ref="AH21:AJ21"/>
    <mergeCell ref="B22:C22"/>
    <mergeCell ref="AH22:AJ22"/>
    <mergeCell ref="B23:C23"/>
    <mergeCell ref="AH23:AJ23"/>
    <mergeCell ref="B16:C16"/>
    <mergeCell ref="D16:E16"/>
    <mergeCell ref="B18:C19"/>
    <mergeCell ref="AH19:AJ19"/>
    <mergeCell ref="B20:C20"/>
    <mergeCell ref="AH20:AJ20"/>
    <mergeCell ref="B28:C28"/>
    <mergeCell ref="AH28:AJ28"/>
    <mergeCell ref="B29:C29"/>
    <mergeCell ref="AH29:AJ29"/>
    <mergeCell ref="B30:C30"/>
    <mergeCell ref="AH30:AJ30"/>
    <mergeCell ref="B24:C24"/>
    <mergeCell ref="B25:C25"/>
    <mergeCell ref="B26:C26"/>
    <mergeCell ref="B27:C27"/>
    <mergeCell ref="B34:C34"/>
    <mergeCell ref="B35:C35"/>
    <mergeCell ref="AH43:AJ44"/>
    <mergeCell ref="AK43:AL44"/>
    <mergeCell ref="AH45:AJ45"/>
    <mergeCell ref="AK45:AL45"/>
    <mergeCell ref="B31:C31"/>
    <mergeCell ref="AH31:AJ31"/>
    <mergeCell ref="B32:C32"/>
    <mergeCell ref="AH32:AJ32"/>
    <mergeCell ref="B33:C33"/>
    <mergeCell ref="B50:C50"/>
    <mergeCell ref="D50:E50"/>
    <mergeCell ref="AH50:AJ50"/>
    <mergeCell ref="AH51:AJ52"/>
    <mergeCell ref="B52:C53"/>
    <mergeCell ref="AH46:AJ46"/>
    <mergeCell ref="AH47:AJ47"/>
    <mergeCell ref="AH48:AJ48"/>
    <mergeCell ref="B49:C49"/>
    <mergeCell ref="D49:E49"/>
    <mergeCell ref="AH49:AJ49"/>
    <mergeCell ref="B58:C58"/>
    <mergeCell ref="AH58:AJ58"/>
    <mergeCell ref="B59:C59"/>
    <mergeCell ref="AH59:AJ59"/>
    <mergeCell ref="B60:C60"/>
    <mergeCell ref="AH60:AJ60"/>
    <mergeCell ref="B54:C54"/>
    <mergeCell ref="B55:C55"/>
    <mergeCell ref="B56:C56"/>
    <mergeCell ref="B57:C57"/>
    <mergeCell ref="AH57:AJ57"/>
    <mergeCell ref="B65:C65"/>
    <mergeCell ref="B66:C66"/>
    <mergeCell ref="AH66:AJ66"/>
    <mergeCell ref="B67:C67"/>
    <mergeCell ref="AH67:AJ67"/>
    <mergeCell ref="AK65:AR65"/>
    <mergeCell ref="B61:C61"/>
    <mergeCell ref="AH61:AJ61"/>
    <mergeCell ref="B62:C62"/>
    <mergeCell ref="B63:C63"/>
    <mergeCell ref="B64:C64"/>
    <mergeCell ref="B71:C71"/>
    <mergeCell ref="B72:C72"/>
    <mergeCell ref="B73:C73"/>
    <mergeCell ref="B74:C74"/>
    <mergeCell ref="B75:C75"/>
    <mergeCell ref="AK70:AR70"/>
    <mergeCell ref="B68:C68"/>
    <mergeCell ref="AH68:AJ68"/>
    <mergeCell ref="B69:C69"/>
    <mergeCell ref="AH69:AJ69"/>
    <mergeCell ref="B70:C70"/>
    <mergeCell ref="AH70:AJ70"/>
    <mergeCell ref="AK88:AL89"/>
    <mergeCell ref="AH90:AJ90"/>
    <mergeCell ref="AK90:AL90"/>
    <mergeCell ref="AH91:AJ91"/>
    <mergeCell ref="AH92:AJ92"/>
    <mergeCell ref="B93:C93"/>
    <mergeCell ref="D93:E93"/>
    <mergeCell ref="AH93:AJ93"/>
    <mergeCell ref="B76:C76"/>
    <mergeCell ref="B77:C77"/>
    <mergeCell ref="B78:C78"/>
    <mergeCell ref="B79:C79"/>
    <mergeCell ref="B80:C80"/>
    <mergeCell ref="AH88:AJ89"/>
    <mergeCell ref="B98:C98"/>
    <mergeCell ref="B99:C99"/>
    <mergeCell ref="B100:C100"/>
    <mergeCell ref="B101:C101"/>
    <mergeCell ref="AK96:AR96"/>
    <mergeCell ref="AK101:AR101"/>
    <mergeCell ref="B94:C94"/>
    <mergeCell ref="D94:E94"/>
    <mergeCell ref="AH94:AJ94"/>
    <mergeCell ref="AH95:AJ95"/>
    <mergeCell ref="B96:C97"/>
    <mergeCell ref="AH96:AJ97"/>
    <mergeCell ref="AK110:AR110"/>
    <mergeCell ref="B105:C105"/>
    <mergeCell ref="AH105:AJ105"/>
    <mergeCell ref="B106:C106"/>
    <mergeCell ref="AH106:AJ106"/>
    <mergeCell ref="B107:C107"/>
    <mergeCell ref="AK106:AR106"/>
    <mergeCell ref="B102:C102"/>
    <mergeCell ref="AH102:AJ102"/>
    <mergeCell ref="B103:C103"/>
    <mergeCell ref="AH103:AJ103"/>
    <mergeCell ref="B104:C104"/>
    <mergeCell ref="AH104:AJ104"/>
    <mergeCell ref="B113:C113"/>
    <mergeCell ref="AH113:AJ113"/>
    <mergeCell ref="B114:C114"/>
    <mergeCell ref="AH114:AJ114"/>
    <mergeCell ref="B108:C108"/>
    <mergeCell ref="B109:C109"/>
    <mergeCell ref="B110:C110"/>
    <mergeCell ref="B111:C111"/>
    <mergeCell ref="AH111:AJ111"/>
    <mergeCell ref="B125:C125"/>
    <mergeCell ref="B126:C126"/>
    <mergeCell ref="AK23:AR23"/>
    <mergeCell ref="AK18:AR18"/>
    <mergeCell ref="AK13:AR13"/>
    <mergeCell ref="AK32:AR32"/>
    <mergeCell ref="AK27:AR27"/>
    <mergeCell ref="AK51:AR51"/>
    <mergeCell ref="AK61:AR61"/>
    <mergeCell ref="AK56:AR56"/>
    <mergeCell ref="B119:C119"/>
    <mergeCell ref="B120:C120"/>
    <mergeCell ref="B121:C121"/>
    <mergeCell ref="B122:C122"/>
    <mergeCell ref="B123:C123"/>
    <mergeCell ref="B124:C124"/>
    <mergeCell ref="B115:C115"/>
    <mergeCell ref="AH115:AJ115"/>
    <mergeCell ref="B116:C116"/>
    <mergeCell ref="B117:C117"/>
    <mergeCell ref="B118:C118"/>
    <mergeCell ref="AK115:AR115"/>
    <mergeCell ref="B112:C112"/>
    <mergeCell ref="AH112:AJ11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127"/>
  <sheetViews>
    <sheetView tabSelected="1" topLeftCell="AC90" workbookViewId="0">
      <selection activeCell="AH88" sqref="AH88:AP115"/>
    </sheetView>
  </sheetViews>
  <sheetFormatPr defaultRowHeight="14.4"/>
  <cols>
    <col min="5" max="5" width="9.109375" customWidth="1"/>
    <col min="6" max="6" width="9.5546875" bestFit="1" customWidth="1"/>
  </cols>
  <sheetData>
    <row r="1" spans="1:59">
      <c r="A1" s="1"/>
      <c r="B1" s="138" t="s">
        <v>0</v>
      </c>
      <c r="C1" s="111"/>
      <c r="D1" s="111"/>
      <c r="E1" s="112"/>
      <c r="F1" s="131" t="s">
        <v>1</v>
      </c>
      <c r="G1" s="131"/>
      <c r="H1" s="131"/>
      <c r="I1" s="131"/>
      <c r="J1" s="131" t="s">
        <v>2</v>
      </c>
      <c r="K1" s="131"/>
      <c r="L1" s="131"/>
      <c r="M1" s="131"/>
    </row>
    <row r="2" spans="1:59">
      <c r="A2" s="2" t="s">
        <v>3</v>
      </c>
      <c r="B2" s="138">
        <v>6082002</v>
      </c>
      <c r="C2" s="111"/>
      <c r="D2" s="111"/>
      <c r="E2" s="112"/>
      <c r="F2" s="138">
        <v>8032023</v>
      </c>
      <c r="G2" s="111"/>
      <c r="H2" s="111"/>
      <c r="I2" s="112"/>
      <c r="J2" s="138">
        <f>B2+F2</f>
        <v>14114025</v>
      </c>
      <c r="K2" s="111"/>
      <c r="L2" s="111"/>
      <c r="M2" s="112"/>
    </row>
    <row r="3" spans="1:59">
      <c r="A3" s="2" t="s">
        <v>4</v>
      </c>
      <c r="B3" s="138" t="str">
        <f>_xlfn.BASE($B$2,2)</f>
        <v>10111001100110111010010</v>
      </c>
      <c r="C3" s="111"/>
      <c r="D3" s="111"/>
      <c r="E3" s="112"/>
      <c r="F3" s="138" t="str">
        <f>_xlfn.BASE($F$2,2)</f>
        <v>11110101000111100010111</v>
      </c>
      <c r="G3" s="111"/>
      <c r="H3" s="111"/>
      <c r="I3" s="112"/>
      <c r="J3" s="138" t="str">
        <f>_xlfn.BASE($J$2,2)</f>
        <v>110101110101110011101001</v>
      </c>
      <c r="K3" s="111"/>
      <c r="L3" s="111"/>
      <c r="M3" s="112"/>
    </row>
    <row r="4" spans="1:59">
      <c r="A4" s="2" t="s">
        <v>5</v>
      </c>
      <c r="B4" s="138" t="str">
        <f>_xlfn.BASE($B$2,3)</f>
        <v>102102222221100</v>
      </c>
      <c r="C4" s="111"/>
      <c r="D4" s="111"/>
      <c r="E4" s="112"/>
      <c r="F4" s="138" t="str">
        <f>_xlfn.BASE($F$2,3)</f>
        <v>120010001212100</v>
      </c>
      <c r="G4" s="111"/>
      <c r="H4" s="111"/>
      <c r="I4" s="112"/>
      <c r="J4" s="138" t="str">
        <f>_xlfn.BASE($J$2,3)</f>
        <v>222120001210200</v>
      </c>
      <c r="K4" s="111"/>
      <c r="L4" s="111"/>
      <c r="M4" s="112"/>
    </row>
    <row r="5" spans="1:59">
      <c r="A5" s="2" t="s">
        <v>6</v>
      </c>
      <c r="B5" s="138" t="str">
        <f>_xlfn.BASE($B$2,4)</f>
        <v>113030313102</v>
      </c>
      <c r="C5" s="111"/>
      <c r="D5" s="111"/>
      <c r="E5" s="112"/>
      <c r="F5" s="138" t="str">
        <f>_xlfn.BASE($F$2,4)</f>
        <v>132220330113</v>
      </c>
      <c r="G5" s="111"/>
      <c r="H5" s="111"/>
      <c r="I5" s="112"/>
      <c r="J5" s="138" t="str">
        <f>_xlfn.BASE($J$2,4)</f>
        <v>311311303221</v>
      </c>
      <c r="K5" s="111"/>
      <c r="L5" s="111"/>
      <c r="M5" s="112"/>
      <c r="AA5" s="37"/>
      <c r="AB5" s="37"/>
      <c r="AC5" s="37"/>
      <c r="AD5" s="35"/>
      <c r="AE5" s="35"/>
      <c r="AH5" s="131" t="s">
        <v>7</v>
      </c>
      <c r="AI5" s="131"/>
      <c r="AJ5" s="131"/>
      <c r="AK5" s="131">
        <f>B16</f>
        <v>6082002</v>
      </c>
      <c r="AL5" s="13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spans="1:59">
      <c r="A6" s="2" t="s">
        <v>8</v>
      </c>
      <c r="B6" s="138" t="str">
        <f>_xlfn.BASE($B$2,8)</f>
        <v>27146722</v>
      </c>
      <c r="C6" s="111"/>
      <c r="D6" s="111"/>
      <c r="E6" s="112"/>
      <c r="F6" s="138" t="str">
        <f>_xlfn.BASE($F$2,8)</f>
        <v>36507427</v>
      </c>
      <c r="G6" s="111"/>
      <c r="H6" s="111"/>
      <c r="I6" s="112"/>
      <c r="J6" s="138" t="str">
        <f>_xlfn.BASE($J$2,8)</f>
        <v>65656351</v>
      </c>
      <c r="K6" s="111"/>
      <c r="L6" s="111"/>
      <c r="M6" s="112"/>
      <c r="AA6" s="37"/>
      <c r="AB6" s="37"/>
      <c r="AC6" s="37"/>
      <c r="AD6" s="35"/>
      <c r="AE6" s="35"/>
      <c r="AH6" s="131"/>
      <c r="AI6" s="131"/>
      <c r="AJ6" s="131"/>
      <c r="AK6" s="131"/>
      <c r="AL6" s="131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>
      <c r="A7" s="2" t="s">
        <v>9</v>
      </c>
      <c r="B7" s="138" t="str">
        <f>_xlfn.BASE($B$2,16)</f>
        <v>5CCDD2</v>
      </c>
      <c r="C7" s="111"/>
      <c r="D7" s="111"/>
      <c r="E7" s="112"/>
      <c r="F7" s="138" t="str">
        <f>_xlfn.BASE($F$2,16)</f>
        <v>7A8F17</v>
      </c>
      <c r="G7" s="111"/>
      <c r="H7" s="111"/>
      <c r="I7" s="112"/>
      <c r="J7" s="138" t="str">
        <f>_xlfn.BASE($J$2,16)</f>
        <v>D75CE9</v>
      </c>
      <c r="K7" s="111"/>
      <c r="L7" s="111"/>
      <c r="M7" s="112"/>
      <c r="AA7" s="35"/>
      <c r="AB7" s="35"/>
      <c r="AC7" s="35"/>
      <c r="AD7" s="35"/>
      <c r="AE7" s="38"/>
      <c r="AH7" s="132" t="s">
        <v>10</v>
      </c>
      <c r="AI7" s="132"/>
      <c r="AJ7" s="132"/>
      <c r="AK7" s="132">
        <f>D16</f>
        <v>16</v>
      </c>
      <c r="AL7" s="13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ht="15.75" customHeight="1">
      <c r="B8" s="141"/>
      <c r="C8" s="141"/>
      <c r="D8" s="141"/>
      <c r="E8" s="141"/>
      <c r="F8" s="141"/>
      <c r="G8" s="141"/>
      <c r="H8" s="141"/>
      <c r="I8" s="141"/>
      <c r="AA8" s="35"/>
      <c r="AB8" s="35"/>
      <c r="AC8" s="35"/>
      <c r="AD8" s="35"/>
      <c r="AE8" s="38"/>
      <c r="AH8" s="131" t="s">
        <v>11</v>
      </c>
      <c r="AI8" s="131"/>
      <c r="AJ8" s="138"/>
      <c r="AK8" s="101">
        <v>1</v>
      </c>
      <c r="AL8" s="101">
        <v>2</v>
      </c>
      <c r="AM8" s="101">
        <v>3</v>
      </c>
      <c r="AN8" s="101">
        <v>4</v>
      </c>
      <c r="AO8" s="101">
        <v>5</v>
      </c>
      <c r="AP8" s="101">
        <v>6</v>
      </c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>
      <c r="B9" s="149" t="s">
        <v>12</v>
      </c>
      <c r="C9" s="147"/>
      <c r="D9" s="147"/>
      <c r="E9" s="147"/>
      <c r="F9" s="146">
        <v>37415</v>
      </c>
      <c r="G9" s="147"/>
      <c r="H9" s="147"/>
      <c r="I9" s="148"/>
      <c r="AA9" s="35"/>
      <c r="AB9" s="35"/>
      <c r="AC9" s="35"/>
      <c r="AD9" s="35"/>
      <c r="AE9" s="38"/>
      <c r="AH9" s="131" t="s">
        <v>13</v>
      </c>
      <c r="AI9" s="131"/>
      <c r="AJ9" s="138"/>
      <c r="AK9" s="101">
        <f>AK5</f>
        <v>6082002</v>
      </c>
      <c r="AL9" s="101">
        <f>AK11</f>
        <v>380125</v>
      </c>
      <c r="AM9" s="101">
        <f>AL11</f>
        <v>23757</v>
      </c>
      <c r="AN9" s="101">
        <f t="shared" ref="AN9:AP9" si="0">AM11</f>
        <v>1484</v>
      </c>
      <c r="AO9" s="101">
        <f t="shared" si="0"/>
        <v>92</v>
      </c>
      <c r="AP9" s="101">
        <f t="shared" si="0"/>
        <v>5</v>
      </c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ht="15.75" customHeight="1">
      <c r="B10" s="145" t="s">
        <v>14</v>
      </c>
      <c r="C10" s="143"/>
      <c r="D10" s="143"/>
      <c r="E10" s="143"/>
      <c r="F10" s="142">
        <v>45141</v>
      </c>
      <c r="G10" s="143"/>
      <c r="H10" s="143"/>
      <c r="I10" s="144"/>
      <c r="AA10" s="35"/>
      <c r="AB10" s="35"/>
      <c r="AC10" s="35"/>
      <c r="AD10" s="35"/>
      <c r="AE10" s="38"/>
      <c r="AH10" s="131" t="s">
        <v>15</v>
      </c>
      <c r="AI10" s="131"/>
      <c r="AJ10" s="138"/>
      <c r="AK10" s="101">
        <f>$AK$7</f>
        <v>16</v>
      </c>
      <c r="AL10" s="101">
        <f t="shared" ref="AL10:AP10" si="1">$AK$7</f>
        <v>16</v>
      </c>
      <c r="AM10" s="101">
        <f t="shared" si="1"/>
        <v>16</v>
      </c>
      <c r="AN10" s="101">
        <f t="shared" si="1"/>
        <v>16</v>
      </c>
      <c r="AO10" s="101">
        <f t="shared" si="1"/>
        <v>16</v>
      </c>
      <c r="AP10" s="101">
        <f t="shared" si="1"/>
        <v>16</v>
      </c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>
      <c r="AA11" s="35"/>
      <c r="AB11" s="35"/>
      <c r="AC11" s="35"/>
      <c r="AD11" s="35"/>
      <c r="AE11" s="38"/>
      <c r="AH11" s="131" t="s">
        <v>16</v>
      </c>
      <c r="AI11" s="131"/>
      <c r="AJ11" s="138"/>
      <c r="AK11" s="101">
        <f>ROUNDDOWN(AK9/AK10,0)</f>
        <v>380125</v>
      </c>
      <c r="AL11" s="101">
        <f>ROUNDDOWN(AL9/AL10,0)</f>
        <v>23757</v>
      </c>
      <c r="AM11" s="101">
        <f t="shared" ref="AM11:AP11" si="2">ROUNDDOWN(AM9/AM10,0)</f>
        <v>1484</v>
      </c>
      <c r="AN11" s="101">
        <f t="shared" si="2"/>
        <v>92</v>
      </c>
      <c r="AO11" s="101">
        <f t="shared" si="2"/>
        <v>5</v>
      </c>
      <c r="AP11" s="101">
        <f t="shared" si="2"/>
        <v>0</v>
      </c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>
      <c r="AA12" s="35"/>
      <c r="AB12" s="35"/>
      <c r="AC12" s="35"/>
      <c r="AD12" s="35"/>
      <c r="AE12" s="38"/>
      <c r="AH12" s="131" t="s">
        <v>17</v>
      </c>
      <c r="AI12" s="131"/>
      <c r="AJ12" s="138"/>
      <c r="AK12" s="101">
        <f>AK9-(AK10*AK11)</f>
        <v>2</v>
      </c>
      <c r="AL12" s="101">
        <f t="shared" ref="AL12:AP12" si="3">AL9-(AL10*AL11)</f>
        <v>13</v>
      </c>
      <c r="AM12" s="101">
        <f t="shared" si="3"/>
        <v>13</v>
      </c>
      <c r="AN12" s="101">
        <f t="shared" si="3"/>
        <v>12</v>
      </c>
      <c r="AO12" s="101">
        <f t="shared" si="3"/>
        <v>12</v>
      </c>
      <c r="AP12" s="101">
        <f t="shared" si="3"/>
        <v>5</v>
      </c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>
      <c r="AA13" s="35"/>
      <c r="AB13" s="35"/>
      <c r="AC13" s="35"/>
      <c r="AD13" s="35"/>
      <c r="AE13" s="38"/>
      <c r="AH13" s="133" t="s">
        <v>18</v>
      </c>
      <c r="AI13" s="133"/>
      <c r="AJ13" s="134"/>
      <c r="AK13" s="182" t="str">
        <f>B7</f>
        <v>5CCDD2</v>
      </c>
      <c r="AL13" s="182"/>
      <c r="AM13" s="182"/>
      <c r="AN13" s="182"/>
      <c r="AO13" s="182"/>
      <c r="AP13" s="182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</row>
    <row r="14" spans="1:59">
      <c r="AA14" s="35"/>
      <c r="AB14" s="35"/>
      <c r="AC14" s="35"/>
      <c r="AD14" s="35"/>
      <c r="AE14" s="38"/>
      <c r="AH14" s="133"/>
      <c r="AI14" s="133"/>
      <c r="AJ14" s="134"/>
      <c r="AK14" s="104">
        <f>HEX2DEC(MID($AK$13,1,1))</f>
        <v>5</v>
      </c>
      <c r="AL14" s="104">
        <f>HEX2DEC(MID($AK$13,2,1))</f>
        <v>12</v>
      </c>
      <c r="AM14" s="104">
        <f>HEX2DEC(MID($AK$13,3,1))</f>
        <v>12</v>
      </c>
      <c r="AN14" s="104">
        <f>HEX2DEC(MID($AK$13,4,1))</f>
        <v>13</v>
      </c>
      <c r="AO14" s="104">
        <f>HEX2DEC(MID($AK$13,5,1))</f>
        <v>13</v>
      </c>
      <c r="AP14" s="104">
        <f>HEX2DEC(MID($AK$13,6,1))</f>
        <v>2</v>
      </c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>
      <c r="B15" s="131" t="s">
        <v>0</v>
      </c>
      <c r="C15" s="131"/>
      <c r="D15" s="138" t="s">
        <v>19</v>
      </c>
      <c r="E15" s="112"/>
      <c r="AA15" s="35"/>
      <c r="AB15" s="35"/>
      <c r="AC15" s="35"/>
      <c r="AD15" s="35"/>
      <c r="AE15" s="38"/>
      <c r="AQ15" s="34"/>
      <c r="AR15" s="34"/>
    </row>
    <row r="16" spans="1:59">
      <c r="B16" s="131">
        <f>B2</f>
        <v>6082002</v>
      </c>
      <c r="C16" s="131"/>
      <c r="D16" s="138">
        <v>16</v>
      </c>
      <c r="E16" s="112"/>
      <c r="AA16" s="35"/>
      <c r="AB16" s="35"/>
      <c r="AC16" s="35"/>
      <c r="AD16" s="35"/>
      <c r="AE16" s="38"/>
      <c r="AQ16" s="34"/>
      <c r="AR16" s="34"/>
    </row>
    <row r="17" spans="2:59">
      <c r="AA17" s="35"/>
      <c r="AB17" s="35"/>
      <c r="AC17" s="35"/>
      <c r="AD17" s="35"/>
      <c r="AE17" s="38"/>
      <c r="AQ17" s="34"/>
      <c r="AR17" s="34"/>
    </row>
    <row r="18" spans="2:59">
      <c r="B18" s="139" t="s">
        <v>20</v>
      </c>
      <c r="C18" s="139"/>
      <c r="AA18" s="35"/>
      <c r="AB18" s="35"/>
      <c r="AC18" s="35"/>
      <c r="AD18" s="35"/>
      <c r="AE18" s="38"/>
      <c r="AK18" s="183" t="s">
        <v>21</v>
      </c>
      <c r="AL18" s="183"/>
      <c r="AM18" s="183"/>
      <c r="AN18" s="183"/>
      <c r="AO18" s="183"/>
      <c r="AP18" s="183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</row>
    <row r="19" spans="2:59">
      <c r="B19" s="139"/>
      <c r="C19" s="139"/>
      <c r="D19">
        <f>B2</f>
        <v>6082002</v>
      </c>
      <c r="L19" s="4"/>
      <c r="AA19" s="35"/>
      <c r="AB19" s="35"/>
      <c r="AC19" s="35"/>
      <c r="AD19" s="35"/>
      <c r="AE19" s="38"/>
      <c r="AH19" s="160" t="s">
        <v>22</v>
      </c>
      <c r="AI19" s="161"/>
      <c r="AJ19" s="162"/>
      <c r="AK19" s="100">
        <v>5</v>
      </c>
      <c r="AL19" s="100">
        <v>4</v>
      </c>
      <c r="AM19" s="100">
        <v>3</v>
      </c>
      <c r="AN19" s="100">
        <v>2</v>
      </c>
      <c r="AO19" s="100">
        <v>1</v>
      </c>
      <c r="AP19" s="100">
        <v>0</v>
      </c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</row>
    <row r="20" spans="2:59">
      <c r="B20" s="138">
        <v>0</v>
      </c>
      <c r="C20" s="112"/>
      <c r="D20">
        <f>MOD(D19,D16)</f>
        <v>2</v>
      </c>
      <c r="E20">
        <f>_xlfn.FLOOR.MATH(D19/$D$16,,)</f>
        <v>380125</v>
      </c>
      <c r="AA20" s="35"/>
      <c r="AB20" s="35"/>
      <c r="AC20" s="35"/>
      <c r="AD20" s="35"/>
      <c r="AE20" s="38"/>
      <c r="AH20" s="150" t="s">
        <v>23</v>
      </c>
      <c r="AI20" s="151"/>
      <c r="AJ20" s="151"/>
      <c r="AK20" s="100">
        <f>$AK$7</f>
        <v>16</v>
      </c>
      <c r="AL20" s="100">
        <f t="shared" ref="AL20:AP20" si="4">$AK$7</f>
        <v>16</v>
      </c>
      <c r="AM20" s="100">
        <f t="shared" si="4"/>
        <v>16</v>
      </c>
      <c r="AN20" s="100">
        <f t="shared" si="4"/>
        <v>16</v>
      </c>
      <c r="AO20" s="100">
        <f t="shared" si="4"/>
        <v>16</v>
      </c>
      <c r="AP20" s="100">
        <f t="shared" si="4"/>
        <v>16</v>
      </c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</row>
    <row r="21" spans="2:59">
      <c r="B21" s="138">
        <v>1</v>
      </c>
      <c r="C21" s="112"/>
      <c r="E21">
        <f>MOD(E20,$D$16)</f>
        <v>13</v>
      </c>
      <c r="F21">
        <f>_xlfn.FLOOR.MATH(E20/$D$16,,)</f>
        <v>23757</v>
      </c>
      <c r="AA21" s="35"/>
      <c r="AB21" s="35"/>
      <c r="AC21" s="35"/>
      <c r="AD21" s="35"/>
      <c r="AE21" s="38"/>
      <c r="AG21" s="3"/>
      <c r="AH21" s="150" t="s">
        <v>24</v>
      </c>
      <c r="AI21" s="151"/>
      <c r="AJ21" s="151"/>
      <c r="AK21" s="102">
        <f>AK14</f>
        <v>5</v>
      </c>
      <c r="AL21" s="102">
        <f>AL14</f>
        <v>12</v>
      </c>
      <c r="AM21" s="102">
        <f t="shared" ref="AM21:AP21" si="5">AM14</f>
        <v>12</v>
      </c>
      <c r="AN21" s="102">
        <f t="shared" si="5"/>
        <v>13</v>
      </c>
      <c r="AO21" s="102">
        <f t="shared" si="5"/>
        <v>13</v>
      </c>
      <c r="AP21" s="102">
        <f t="shared" si="5"/>
        <v>2</v>
      </c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</row>
    <row r="22" spans="2:59">
      <c r="B22" s="138">
        <v>2</v>
      </c>
      <c r="C22" s="112"/>
      <c r="F22">
        <f>MOD(F21,$D$16)</f>
        <v>13</v>
      </c>
      <c r="G22">
        <f>_xlfn.FLOOR.MATH(F21/$D$16,,)</f>
        <v>1484</v>
      </c>
      <c r="AA22" s="35"/>
      <c r="AB22" s="35"/>
      <c r="AC22" s="35"/>
      <c r="AD22" s="35"/>
      <c r="AE22" s="38"/>
      <c r="AG22" s="3"/>
      <c r="AH22" s="153" t="s">
        <v>25</v>
      </c>
      <c r="AI22" s="154"/>
      <c r="AJ22" s="154"/>
      <c r="AK22" s="100">
        <f>AK21*POWER(AK20,AK19)</f>
        <v>5242880</v>
      </c>
      <c r="AL22" s="100">
        <f>AL21*POWER(AL20,AL19)</f>
        <v>786432</v>
      </c>
      <c r="AM22" s="100">
        <f t="shared" ref="AM22:AO22" si="6">AM21*POWER(AM20,AM19)</f>
        <v>49152</v>
      </c>
      <c r="AN22" s="100">
        <f t="shared" si="6"/>
        <v>3328</v>
      </c>
      <c r="AO22" s="100">
        <f t="shared" si="6"/>
        <v>208</v>
      </c>
      <c r="AP22" s="100">
        <f>AP21*POWER(AP20,AP19)</f>
        <v>2</v>
      </c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</row>
    <row r="23" spans="2:59">
      <c r="B23" s="138">
        <v>3</v>
      </c>
      <c r="C23" s="112"/>
      <c r="F23" s="3"/>
      <c r="G23">
        <f>MOD(G22,$D$16)</f>
        <v>12</v>
      </c>
      <c r="H23">
        <f>_xlfn.FLOOR.MATH(G22/$D$16,,)</f>
        <v>92</v>
      </c>
      <c r="AA23" s="35"/>
      <c r="AB23" s="35"/>
      <c r="AC23" s="35"/>
      <c r="AD23" s="35"/>
      <c r="AE23" s="38"/>
      <c r="AG23" s="3"/>
      <c r="AH23" s="156" t="s">
        <v>26</v>
      </c>
      <c r="AI23" s="157"/>
      <c r="AJ23" s="157"/>
      <c r="AK23" s="184">
        <f>SUM(AK22:BG22)</f>
        <v>6082002</v>
      </c>
      <c r="AL23" s="184"/>
      <c r="AM23" s="184"/>
      <c r="AN23" s="184"/>
      <c r="AO23" s="184"/>
      <c r="AP23" s="184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</row>
    <row r="24" spans="2:59">
      <c r="B24" s="138">
        <v>4</v>
      </c>
      <c r="C24" s="112"/>
      <c r="F24" s="3"/>
      <c r="G24" s="3"/>
      <c r="H24">
        <f>MOD(H23,$D$16)</f>
        <v>12</v>
      </c>
      <c r="I24">
        <f>_xlfn.FLOOR.MATH(H23/$D$16,,)</f>
        <v>5</v>
      </c>
      <c r="AA24" s="35"/>
      <c r="AB24" s="35"/>
      <c r="AC24" s="35"/>
      <c r="AD24" s="35"/>
      <c r="AE24" s="38"/>
      <c r="AG24" s="3"/>
      <c r="AH24" s="3"/>
      <c r="AI24" s="3"/>
      <c r="AJ24" s="3"/>
      <c r="AQ24" s="34"/>
      <c r="AR24" s="34"/>
    </row>
    <row r="25" spans="2:59">
      <c r="B25" s="175">
        <v>5</v>
      </c>
      <c r="C25" s="176"/>
      <c r="F25" s="3"/>
      <c r="G25" s="3"/>
      <c r="H25" s="3"/>
      <c r="I25">
        <f>MOD(I24,$D$16)</f>
        <v>5</v>
      </c>
      <c r="J25" s="34"/>
      <c r="K25" s="34"/>
      <c r="AA25" s="35"/>
      <c r="AB25" s="35"/>
      <c r="AC25" s="35"/>
      <c r="AD25" s="35"/>
      <c r="AE25" s="38"/>
      <c r="AH25" s="3"/>
      <c r="AI25" s="3"/>
      <c r="AJ25" s="3"/>
      <c r="AK25" s="3"/>
      <c r="AQ25" s="34"/>
      <c r="AR25" s="34"/>
    </row>
    <row r="26" spans="2:59">
      <c r="B26" s="135" t="s">
        <v>26</v>
      </c>
      <c r="C26" s="136"/>
      <c r="D26" s="25">
        <f>D20</f>
        <v>2</v>
      </c>
      <c r="E26" s="61">
        <f>E21</f>
        <v>13</v>
      </c>
      <c r="F26" s="61">
        <f>F22</f>
        <v>13</v>
      </c>
      <c r="G26" s="61">
        <f>G23</f>
        <v>12</v>
      </c>
      <c r="H26" s="61">
        <f>H24</f>
        <v>12</v>
      </c>
      <c r="I26" s="62">
        <f>I25</f>
        <v>5</v>
      </c>
      <c r="J26" s="34"/>
      <c r="K26" s="34"/>
      <c r="AA26" s="35"/>
      <c r="AB26" s="35"/>
      <c r="AC26" s="35"/>
      <c r="AD26" s="35"/>
      <c r="AE26" s="35"/>
      <c r="AI26" s="3"/>
      <c r="AJ26" s="3"/>
      <c r="AK26" s="3"/>
      <c r="AL26" s="3"/>
      <c r="AQ26" s="34"/>
      <c r="AR26" s="34"/>
    </row>
    <row r="27" spans="2:59">
      <c r="B27" s="174"/>
      <c r="C27" s="174"/>
      <c r="D27" s="34"/>
      <c r="E27" s="34"/>
      <c r="F27" s="34"/>
      <c r="G27" s="34"/>
      <c r="H27" s="36"/>
      <c r="I27" s="36"/>
      <c r="J27" s="36"/>
      <c r="K27" s="34"/>
      <c r="AA27" s="35"/>
      <c r="AB27" s="35"/>
      <c r="AC27" s="35"/>
      <c r="AD27" s="35"/>
      <c r="AE27" s="35"/>
      <c r="AK27" s="183" t="s">
        <v>27</v>
      </c>
      <c r="AL27" s="183"/>
      <c r="AM27" s="183"/>
      <c r="AN27" s="183"/>
      <c r="AO27" s="183"/>
      <c r="AP27" s="183"/>
      <c r="AQ27" s="70"/>
      <c r="AR27" s="70"/>
      <c r="AS27" s="70"/>
      <c r="AT27" s="70"/>
      <c r="AU27" s="70"/>
      <c r="AV27" s="70"/>
      <c r="AW27" s="70"/>
      <c r="AX27" s="70"/>
      <c r="AY27" s="70"/>
      <c r="AZ27" s="97"/>
      <c r="BA27" s="97"/>
      <c r="BB27" s="97"/>
      <c r="BC27" s="97"/>
      <c r="BD27" s="97"/>
      <c r="BE27" s="97"/>
      <c r="BF27" s="97"/>
      <c r="BG27" s="97"/>
    </row>
    <row r="28" spans="2:59">
      <c r="B28" s="174"/>
      <c r="C28" s="174"/>
      <c r="D28" s="34"/>
      <c r="E28" s="34"/>
      <c r="F28" s="34"/>
      <c r="G28" s="34"/>
      <c r="H28" s="34"/>
      <c r="I28" s="34"/>
      <c r="J28" s="34"/>
      <c r="K28" s="34"/>
      <c r="AA28" s="35"/>
      <c r="AB28" s="35"/>
      <c r="AC28" s="35"/>
      <c r="AD28" s="35"/>
      <c r="AE28" s="35"/>
      <c r="AH28" s="116" t="s">
        <v>28</v>
      </c>
      <c r="AI28" s="117"/>
      <c r="AJ28" s="117"/>
      <c r="AK28" s="101">
        <v>5</v>
      </c>
      <c r="AL28" s="101">
        <v>4</v>
      </c>
      <c r="AM28" s="101">
        <v>3</v>
      </c>
      <c r="AN28" s="101">
        <v>2</v>
      </c>
      <c r="AO28" s="101">
        <v>1</v>
      </c>
      <c r="AP28" s="101">
        <v>0</v>
      </c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2:59">
      <c r="B29" s="174"/>
      <c r="C29" s="174"/>
      <c r="D29" s="34"/>
      <c r="E29" s="34"/>
      <c r="F29" s="34"/>
      <c r="G29" s="34"/>
      <c r="H29" s="34"/>
      <c r="I29" s="34"/>
      <c r="J29" s="36"/>
      <c r="K29" s="36"/>
      <c r="L29" s="36"/>
      <c r="M29" s="34"/>
      <c r="N29" s="34"/>
      <c r="O29" s="34"/>
      <c r="AA29" s="35"/>
      <c r="AB29" s="35"/>
      <c r="AC29" s="35"/>
      <c r="AD29" s="35"/>
      <c r="AE29" s="35"/>
      <c r="AH29" s="110" t="s">
        <v>23</v>
      </c>
      <c r="AI29" s="111"/>
      <c r="AJ29" s="111"/>
      <c r="AK29" s="101">
        <f>$AK$7</f>
        <v>16</v>
      </c>
      <c r="AL29" s="101">
        <f t="shared" ref="AL29:AP29" si="7">$AK$7</f>
        <v>16</v>
      </c>
      <c r="AM29" s="101">
        <f t="shared" si="7"/>
        <v>16</v>
      </c>
      <c r="AN29" s="101">
        <f t="shared" si="7"/>
        <v>16</v>
      </c>
      <c r="AO29" s="101">
        <f t="shared" si="7"/>
        <v>16</v>
      </c>
      <c r="AP29" s="101">
        <f t="shared" si="7"/>
        <v>16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2:59">
      <c r="B30" s="174"/>
      <c r="C30" s="174"/>
      <c r="D30" s="34"/>
      <c r="E30" s="34"/>
      <c r="F30" s="34"/>
      <c r="G30" s="34"/>
      <c r="H30" s="34"/>
      <c r="I30" s="34"/>
      <c r="J30" s="34"/>
      <c r="K30" s="36"/>
      <c r="L30" s="36"/>
      <c r="M30" s="36"/>
      <c r="N30" s="34"/>
      <c r="O30" s="34"/>
      <c r="AA30" s="35"/>
      <c r="AB30" s="35"/>
      <c r="AC30" s="35"/>
      <c r="AD30" s="35"/>
      <c r="AE30" s="35"/>
      <c r="AH30" s="110" t="s">
        <v>24</v>
      </c>
      <c r="AI30" s="111"/>
      <c r="AJ30" s="111"/>
      <c r="AK30" s="103">
        <f>AK14</f>
        <v>5</v>
      </c>
      <c r="AL30" s="103">
        <f t="shared" ref="AL30:AP30" si="8">AL14</f>
        <v>12</v>
      </c>
      <c r="AM30" s="103">
        <f t="shared" si="8"/>
        <v>12</v>
      </c>
      <c r="AN30" s="103">
        <f t="shared" si="8"/>
        <v>13</v>
      </c>
      <c r="AO30" s="103">
        <f t="shared" si="8"/>
        <v>13</v>
      </c>
      <c r="AP30" s="103">
        <f t="shared" si="8"/>
        <v>2</v>
      </c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</row>
    <row r="31" spans="2:59">
      <c r="B31" s="174"/>
      <c r="C31" s="174"/>
      <c r="D31" s="34"/>
      <c r="E31" s="34"/>
      <c r="F31" s="34"/>
      <c r="G31" s="34"/>
      <c r="H31" s="34"/>
      <c r="I31" s="34"/>
      <c r="J31" s="34"/>
      <c r="K31" s="34"/>
      <c r="L31" s="34"/>
      <c r="M31" s="36"/>
      <c r="N31" s="36"/>
      <c r="O31" s="34"/>
      <c r="AA31" s="35"/>
      <c r="AB31" s="35"/>
      <c r="AC31" s="35"/>
      <c r="AD31" s="35"/>
      <c r="AE31" s="35"/>
      <c r="AH31" s="113" t="s">
        <v>29</v>
      </c>
      <c r="AI31" s="114"/>
      <c r="AJ31" s="114"/>
      <c r="AK31" s="101">
        <f>AK29*AK30+AL30</f>
        <v>92</v>
      </c>
      <c r="AL31" s="101">
        <f>AL29*AK31+AM30</f>
        <v>1484</v>
      </c>
      <c r="AM31" s="101">
        <f t="shared" ref="AM31:AO31" si="9">AM29*AL31+AN30</f>
        <v>23757</v>
      </c>
      <c r="AN31" s="101">
        <f t="shared" si="9"/>
        <v>380125</v>
      </c>
      <c r="AO31" s="101">
        <f t="shared" si="9"/>
        <v>6082002</v>
      </c>
      <c r="AP31" s="101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2:59">
      <c r="B32" s="174"/>
      <c r="C32" s="17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AA32" s="35"/>
      <c r="AB32" s="35"/>
      <c r="AC32" s="35"/>
      <c r="AD32" s="35"/>
      <c r="AE32" s="35"/>
      <c r="AH32" s="105" t="s">
        <v>26</v>
      </c>
      <c r="AI32" s="106"/>
      <c r="AJ32" s="106"/>
      <c r="AK32" s="185">
        <f>AO31</f>
        <v>6082002</v>
      </c>
      <c r="AL32" s="185"/>
      <c r="AM32" s="185"/>
      <c r="AN32" s="185"/>
      <c r="AO32" s="185"/>
      <c r="AP32" s="185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</row>
    <row r="33" spans="2:60">
      <c r="B33" s="174"/>
      <c r="C33" s="17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6"/>
      <c r="O33" s="36"/>
      <c r="P33" s="36"/>
      <c r="Q33" s="34"/>
      <c r="R33" s="34"/>
      <c r="AA33" s="35"/>
      <c r="AB33" s="35"/>
      <c r="AC33" s="35"/>
      <c r="AD33" s="35"/>
      <c r="AE33" s="35"/>
      <c r="AP33" s="3"/>
      <c r="AQ33" s="3"/>
      <c r="AR33" s="3"/>
      <c r="AS33" s="3"/>
    </row>
    <row r="34" spans="2:60">
      <c r="B34" s="174"/>
      <c r="C34" s="17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6"/>
      <c r="P34" s="36"/>
      <c r="Q34" s="36"/>
      <c r="R34" s="34"/>
      <c r="S34" s="34"/>
      <c r="T34" s="34"/>
      <c r="U34" s="34"/>
      <c r="V34" s="34"/>
      <c r="W34" s="34"/>
      <c r="X34" s="34"/>
      <c r="Y34" s="34"/>
      <c r="Z34" s="34"/>
      <c r="AA34" s="35"/>
      <c r="AB34" s="35"/>
      <c r="AC34" s="35"/>
      <c r="AD34" s="35"/>
      <c r="AE34" s="35"/>
      <c r="AQ34" s="3"/>
      <c r="AR34" s="3"/>
      <c r="AS34" s="3"/>
      <c r="AT34" s="3"/>
    </row>
    <row r="35" spans="2:60">
      <c r="B35" s="174"/>
      <c r="C35" s="17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5"/>
      <c r="AB35" s="35"/>
      <c r="AC35" s="35"/>
      <c r="AD35" s="35"/>
      <c r="AE35" s="35"/>
      <c r="AR35" s="3"/>
      <c r="AS35" s="3"/>
      <c r="AT35" s="3"/>
      <c r="AU35" s="3"/>
    </row>
    <row r="36" spans="2:60">
      <c r="B36" s="35"/>
      <c r="C36" s="35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6"/>
      <c r="R36" s="36"/>
      <c r="S36" s="36"/>
      <c r="T36" s="34"/>
      <c r="U36" s="34"/>
      <c r="V36" s="34"/>
      <c r="W36" s="34"/>
      <c r="X36" s="34"/>
      <c r="Y36" s="34"/>
      <c r="Z36" s="34"/>
      <c r="AA36" s="35"/>
      <c r="AB36" s="35"/>
      <c r="AC36" s="35"/>
      <c r="AD36" s="35"/>
      <c r="AE36" s="35"/>
      <c r="AS36" s="3"/>
      <c r="AT36" s="3"/>
      <c r="AU36" s="3"/>
      <c r="AV36" s="3"/>
    </row>
    <row r="37" spans="2:60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6"/>
      <c r="S37" s="36"/>
      <c r="T37" s="36"/>
      <c r="U37" s="34"/>
      <c r="V37" s="34"/>
      <c r="W37" s="34"/>
      <c r="X37" s="34"/>
      <c r="Y37" s="34"/>
      <c r="Z37" s="34"/>
      <c r="AA37" s="35"/>
      <c r="AB37" s="35"/>
      <c r="AC37" s="35"/>
      <c r="AD37" s="35"/>
      <c r="AE37" s="35"/>
      <c r="AT37" s="3"/>
      <c r="AU37" s="3"/>
      <c r="AV37" s="3"/>
      <c r="AW37" s="3"/>
    </row>
    <row r="38" spans="2:60">
      <c r="B38" s="35"/>
      <c r="C38" s="35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6"/>
      <c r="T38" s="36"/>
      <c r="U38" s="36"/>
      <c r="V38" s="34"/>
      <c r="W38" s="34"/>
      <c r="X38" s="34"/>
      <c r="Y38" s="34"/>
      <c r="Z38" s="34"/>
      <c r="AA38" s="35"/>
      <c r="AB38" s="35"/>
      <c r="AC38" s="35"/>
      <c r="AD38" s="35"/>
      <c r="AE38" s="35"/>
      <c r="AU38" s="3"/>
      <c r="AV38" s="3"/>
      <c r="AW38" s="3"/>
      <c r="AX38" s="3"/>
    </row>
    <row r="39" spans="2:60">
      <c r="B39" s="35"/>
      <c r="C39" s="35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6"/>
      <c r="U39" s="36"/>
      <c r="V39" s="36"/>
      <c r="W39" s="34"/>
      <c r="X39" s="34"/>
      <c r="Y39" s="34"/>
      <c r="Z39" s="34"/>
      <c r="AA39" s="35"/>
      <c r="AB39" s="35"/>
      <c r="AC39" s="35"/>
      <c r="AD39" s="35"/>
      <c r="AE39" s="35"/>
      <c r="AV39" s="3"/>
      <c r="AW39" s="3"/>
      <c r="AX39" s="3"/>
      <c r="AY39" s="3"/>
    </row>
    <row r="40" spans="2:60">
      <c r="B40" s="35"/>
      <c r="C40" s="35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6"/>
      <c r="V40" s="36"/>
      <c r="W40" s="36"/>
      <c r="X40" s="34"/>
      <c r="Y40" s="34"/>
      <c r="Z40" s="34"/>
      <c r="AA40" s="35"/>
      <c r="AB40" s="35"/>
      <c r="AC40" s="35"/>
      <c r="AD40" s="35"/>
      <c r="AE40" s="35"/>
      <c r="AW40" s="3"/>
      <c r="AX40" s="3"/>
    </row>
    <row r="41" spans="2:60">
      <c r="B41" s="35"/>
      <c r="C41" s="35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6"/>
      <c r="W41" s="36"/>
      <c r="X41" s="34"/>
      <c r="Y41" s="34"/>
      <c r="Z41" s="34"/>
      <c r="AA41" s="35"/>
      <c r="AB41" s="35"/>
      <c r="AC41" s="35"/>
      <c r="AD41" s="35"/>
      <c r="AE41" s="35"/>
    </row>
    <row r="42" spans="2:60">
      <c r="B42" s="35"/>
      <c r="C42" s="35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5"/>
      <c r="AB42" s="35"/>
      <c r="AC42" s="35"/>
      <c r="AD42" s="35"/>
      <c r="AE42" s="35"/>
    </row>
    <row r="43" spans="2:60">
      <c r="AA43" s="37"/>
      <c r="AB43" s="37"/>
      <c r="AC43" s="37"/>
      <c r="AD43" s="35"/>
      <c r="AE43" s="35"/>
      <c r="AH43" s="131" t="s">
        <v>7</v>
      </c>
      <c r="AI43" s="131"/>
      <c r="AJ43" s="131"/>
      <c r="AK43" s="131">
        <f>B50</f>
        <v>8032023</v>
      </c>
      <c r="AL43" s="131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2:60">
      <c r="AA44" s="37"/>
      <c r="AB44" s="37"/>
      <c r="AC44" s="37"/>
      <c r="AD44" s="35"/>
      <c r="AE44" s="35"/>
      <c r="AH44" s="131"/>
      <c r="AI44" s="131"/>
      <c r="AJ44" s="131"/>
      <c r="AK44" s="131"/>
      <c r="AL44" s="131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2:60">
      <c r="AA45" s="35"/>
      <c r="AB45" s="35"/>
      <c r="AC45" s="35"/>
      <c r="AD45" s="35"/>
      <c r="AE45" s="38"/>
      <c r="AH45" s="132" t="s">
        <v>10</v>
      </c>
      <c r="AI45" s="132"/>
      <c r="AJ45" s="132"/>
      <c r="AK45" s="132">
        <f>D50</f>
        <v>16</v>
      </c>
      <c r="AL45" s="13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2:60">
      <c r="AA46" s="35"/>
      <c r="AB46" s="35"/>
      <c r="AC46" s="35"/>
      <c r="AD46" s="35"/>
      <c r="AE46" s="38"/>
      <c r="AH46" s="131" t="s">
        <v>11</v>
      </c>
      <c r="AI46" s="131"/>
      <c r="AJ46" s="138"/>
      <c r="AK46" s="19">
        <v>1</v>
      </c>
      <c r="AL46" s="23">
        <v>2</v>
      </c>
      <c r="AM46" s="19">
        <v>3</v>
      </c>
      <c r="AN46" s="23">
        <v>4</v>
      </c>
      <c r="AO46" s="19">
        <v>5</v>
      </c>
      <c r="AP46" s="56">
        <v>6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4"/>
    </row>
    <row r="47" spans="2:60">
      <c r="AA47" s="38"/>
      <c r="AB47" s="38"/>
      <c r="AC47" s="38"/>
      <c r="AD47" s="35"/>
      <c r="AE47" s="38"/>
      <c r="AH47" s="131" t="s">
        <v>13</v>
      </c>
      <c r="AI47" s="131"/>
      <c r="AJ47" s="138"/>
      <c r="AK47" s="63">
        <f>AK43</f>
        <v>8032023</v>
      </c>
      <c r="AL47" s="6">
        <f>AK49</f>
        <v>502001</v>
      </c>
      <c r="AM47" s="6">
        <f>AL49</f>
        <v>31375</v>
      </c>
      <c r="AN47" s="6">
        <f>AM49</f>
        <v>1960</v>
      </c>
      <c r="AO47" s="6">
        <f>AN49</f>
        <v>122</v>
      </c>
      <c r="AP47" s="46">
        <f>AO49</f>
        <v>7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4"/>
    </row>
    <row r="48" spans="2:60">
      <c r="AA48" s="38"/>
      <c r="AB48" s="38"/>
      <c r="AC48" s="38"/>
      <c r="AD48" s="35"/>
      <c r="AE48" s="38"/>
      <c r="AH48" s="131" t="s">
        <v>15</v>
      </c>
      <c r="AI48" s="131"/>
      <c r="AJ48" s="138"/>
      <c r="AK48" s="63">
        <f t="shared" ref="AK48:AP48" si="10">$AK$7</f>
        <v>16</v>
      </c>
      <c r="AL48" s="6">
        <f t="shared" si="10"/>
        <v>16</v>
      </c>
      <c r="AM48" s="6">
        <f t="shared" si="10"/>
        <v>16</v>
      </c>
      <c r="AN48" s="6">
        <f t="shared" si="10"/>
        <v>16</v>
      </c>
      <c r="AO48" s="6">
        <f t="shared" si="10"/>
        <v>16</v>
      </c>
      <c r="AP48" s="46">
        <f t="shared" si="10"/>
        <v>16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4"/>
    </row>
    <row r="49" spans="1:61">
      <c r="B49" s="131" t="s">
        <v>1</v>
      </c>
      <c r="C49" s="131"/>
      <c r="D49" s="138" t="s">
        <v>19</v>
      </c>
      <c r="E49" s="112"/>
      <c r="AA49" s="38"/>
      <c r="AB49" s="38"/>
      <c r="AC49" s="38"/>
      <c r="AD49" s="35"/>
      <c r="AE49" s="38"/>
      <c r="AH49" s="131" t="s">
        <v>16</v>
      </c>
      <c r="AI49" s="131"/>
      <c r="AJ49" s="138"/>
      <c r="AK49" s="63">
        <f t="shared" ref="AK49:AP49" si="11">ROUNDDOWN(AK47/AK48,0)</f>
        <v>502001</v>
      </c>
      <c r="AL49" s="6">
        <f t="shared" si="11"/>
        <v>31375</v>
      </c>
      <c r="AM49" s="6">
        <f t="shared" si="11"/>
        <v>1960</v>
      </c>
      <c r="AN49" s="6">
        <f t="shared" si="11"/>
        <v>122</v>
      </c>
      <c r="AO49" s="6">
        <f t="shared" si="11"/>
        <v>7</v>
      </c>
      <c r="AP49" s="46">
        <f t="shared" si="11"/>
        <v>0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4"/>
    </row>
    <row r="50" spans="1:61">
      <c r="B50" s="131">
        <f>F2</f>
        <v>8032023</v>
      </c>
      <c r="C50" s="131"/>
      <c r="D50" s="138">
        <v>16</v>
      </c>
      <c r="E50" s="112"/>
      <c r="AA50" s="38"/>
      <c r="AB50" s="38"/>
      <c r="AC50" s="38"/>
      <c r="AD50" s="35"/>
      <c r="AE50" s="38"/>
      <c r="AH50" s="131" t="s">
        <v>17</v>
      </c>
      <c r="AI50" s="131"/>
      <c r="AJ50" s="138"/>
      <c r="AK50" s="64">
        <f t="shared" ref="AK50:AP50" si="12">AK47-(AK48*AK49)</f>
        <v>7</v>
      </c>
      <c r="AL50" s="7">
        <f t="shared" si="12"/>
        <v>1</v>
      </c>
      <c r="AM50" s="7">
        <f t="shared" si="12"/>
        <v>15</v>
      </c>
      <c r="AN50" s="7">
        <f t="shared" si="12"/>
        <v>8</v>
      </c>
      <c r="AO50" s="7">
        <f t="shared" si="12"/>
        <v>10</v>
      </c>
      <c r="AP50" s="22">
        <f t="shared" si="12"/>
        <v>7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4"/>
    </row>
    <row r="51" spans="1:61">
      <c r="AA51" s="38"/>
      <c r="AB51" s="38"/>
      <c r="AC51" s="38"/>
      <c r="AD51" s="35"/>
      <c r="AE51" s="38"/>
      <c r="AH51" s="133" t="s">
        <v>18</v>
      </c>
      <c r="AI51" s="133"/>
      <c r="AJ51" s="134"/>
      <c r="AK51" s="135" t="str">
        <f>F7</f>
        <v>7A8F17</v>
      </c>
      <c r="AL51" s="136"/>
      <c r="AM51" s="136"/>
      <c r="AN51" s="136"/>
      <c r="AO51" s="136"/>
      <c r="AP51" s="137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4"/>
    </row>
    <row r="52" spans="1:61">
      <c r="B52" s="139" t="s">
        <v>20</v>
      </c>
      <c r="C52" s="139"/>
      <c r="AA52" s="38"/>
      <c r="AB52" s="38"/>
      <c r="AC52" s="38"/>
      <c r="AD52" s="35"/>
      <c r="AE52" s="38"/>
      <c r="AH52" s="133"/>
      <c r="AI52" s="133"/>
      <c r="AJ52" s="134"/>
      <c r="AK52" s="104">
        <f>HEX2DEC(MID($AK$51,1,1))</f>
        <v>7</v>
      </c>
      <c r="AL52" s="104">
        <f>HEX2DEC(MID($AK$51,2,1))</f>
        <v>10</v>
      </c>
      <c r="AM52" s="104">
        <f>HEX2DEC(MID($AK$51,3,1))</f>
        <v>8</v>
      </c>
      <c r="AN52" s="104">
        <f>HEX2DEC(MID($AK$51,4,1))</f>
        <v>15</v>
      </c>
      <c r="AO52" s="104">
        <f>HEX2DEC(MID($AK$51,5,1))</f>
        <v>1</v>
      </c>
      <c r="AP52" s="104">
        <f>HEX2DEC(MID($AK$51,6,1))</f>
        <v>7</v>
      </c>
      <c r="AQ52" s="39"/>
      <c r="AR52" s="39"/>
      <c r="AS52" s="39"/>
      <c r="AT52" s="39"/>
      <c r="AU52" s="39"/>
      <c r="AV52" s="39"/>
      <c r="AW52" s="39"/>
      <c r="AX52" s="39"/>
      <c r="AY52" s="39"/>
      <c r="AZ52" s="39" t="str">
        <f>MID($AK$51,16,1)</f>
        <v/>
      </c>
      <c r="BA52" s="39" t="str">
        <f>MID($AK$51,17,1)</f>
        <v/>
      </c>
      <c r="BB52" s="39" t="str">
        <f>MID($AK$51,18,1)</f>
        <v/>
      </c>
      <c r="BC52" s="39" t="str">
        <f>MID($AK$51,19,1)</f>
        <v/>
      </c>
      <c r="BD52" s="39" t="str">
        <f>MID($AK$51,20,1)</f>
        <v/>
      </c>
      <c r="BE52" s="39" t="str">
        <f>MID($AK$51,21,1)</f>
        <v/>
      </c>
      <c r="BF52" s="39" t="str">
        <f>MID($AK$51,22,1)</f>
        <v/>
      </c>
      <c r="BG52" s="39" t="str">
        <f>MID($AK$51,23,1)</f>
        <v/>
      </c>
      <c r="BH52" s="34"/>
    </row>
    <row r="53" spans="1:61">
      <c r="B53" s="139"/>
      <c r="C53" s="139"/>
      <c r="D53">
        <f>B50</f>
        <v>8032023</v>
      </c>
      <c r="L53" s="4"/>
      <c r="AA53" s="38"/>
      <c r="AB53" s="38"/>
      <c r="AC53" s="38"/>
      <c r="AD53" s="35"/>
      <c r="AE53" s="38"/>
      <c r="AQ53" s="34"/>
      <c r="AR53" s="34"/>
    </row>
    <row r="54" spans="1:61">
      <c r="B54" s="138">
        <v>0</v>
      </c>
      <c r="C54" s="112"/>
      <c r="D54">
        <f>MOD(D53,D50)</f>
        <v>7</v>
      </c>
      <c r="E54">
        <f>_xlfn.FLOOR.MATH(D53/$D$16,,)</f>
        <v>502001</v>
      </c>
      <c r="AA54" s="38"/>
      <c r="AB54" s="38"/>
      <c r="AC54" s="38"/>
      <c r="AD54" s="35"/>
      <c r="AE54" s="38"/>
      <c r="AQ54" s="34"/>
      <c r="AR54" s="34"/>
    </row>
    <row r="55" spans="1:61">
      <c r="B55" s="138">
        <v>1</v>
      </c>
      <c r="C55" s="112"/>
      <c r="E55">
        <f>MOD(E54,$D$16)</f>
        <v>1</v>
      </c>
      <c r="F55">
        <f>_xlfn.FLOOR.MATH(E54/$D$16,,)</f>
        <v>31375</v>
      </c>
      <c r="AA55" s="38"/>
      <c r="AB55" s="38"/>
      <c r="AC55" s="38"/>
      <c r="AD55" s="35"/>
      <c r="AE55" s="38"/>
      <c r="AK55" s="57"/>
      <c r="AL55" s="57"/>
      <c r="AM55" s="57"/>
      <c r="AN55" s="57"/>
      <c r="AO55" s="57"/>
      <c r="AP55" s="57"/>
      <c r="AQ55" s="35"/>
      <c r="AR55" s="35"/>
      <c r="AS55" s="57"/>
      <c r="AT55" s="57"/>
      <c r="AU55" s="57"/>
      <c r="AV55" s="57"/>
      <c r="AW55" s="57"/>
      <c r="AX55" s="57"/>
      <c r="AY55" s="57"/>
      <c r="BH55" s="18"/>
    </row>
    <row r="56" spans="1:61">
      <c r="B56" s="138">
        <v>2</v>
      </c>
      <c r="C56" s="112"/>
      <c r="F56">
        <f>MOD(F55,$D$16)</f>
        <v>15</v>
      </c>
      <c r="G56">
        <f>_xlfn.FLOOR.MATH(F55/$D$16,,)</f>
        <v>1960</v>
      </c>
      <c r="AA56" s="38"/>
      <c r="AB56" s="38"/>
      <c r="AC56" s="38"/>
      <c r="AD56" s="35"/>
      <c r="AE56" s="38"/>
      <c r="AH56" s="12"/>
      <c r="AI56" s="12"/>
      <c r="AJ56" s="12"/>
      <c r="AK56" s="179" t="s">
        <v>21</v>
      </c>
      <c r="AL56" s="180"/>
      <c r="AM56" s="180"/>
      <c r="AN56" s="180"/>
      <c r="AO56" s="180"/>
      <c r="AP56" s="181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34"/>
      <c r="BI56" s="18"/>
    </row>
    <row r="57" spans="1:61">
      <c r="B57" s="138">
        <v>3</v>
      </c>
      <c r="C57" s="112"/>
      <c r="F57" s="3"/>
      <c r="G57">
        <f>MOD(G56,$D$16)</f>
        <v>8</v>
      </c>
      <c r="H57">
        <f>_xlfn.FLOOR.MATH(G56/$D$16,,)</f>
        <v>122</v>
      </c>
      <c r="AA57" s="38"/>
      <c r="AB57" s="38"/>
      <c r="AC57" s="38"/>
      <c r="AD57" s="35"/>
      <c r="AE57" s="38"/>
      <c r="AH57" s="107" t="s">
        <v>22</v>
      </c>
      <c r="AI57" s="108"/>
      <c r="AJ57" s="109"/>
      <c r="AK57" s="46">
        <v>5</v>
      </c>
      <c r="AL57" s="46">
        <v>4</v>
      </c>
      <c r="AM57" s="46">
        <v>3</v>
      </c>
      <c r="AN57" s="46">
        <v>2</v>
      </c>
      <c r="AO57" s="46">
        <v>1</v>
      </c>
      <c r="AP57" s="46">
        <v>0</v>
      </c>
      <c r="AQ57" s="39"/>
      <c r="AR57" s="39"/>
      <c r="AS57" s="39"/>
      <c r="AT57" s="39"/>
      <c r="AU57" s="39"/>
      <c r="AV57" s="39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</row>
    <row r="58" spans="1:61">
      <c r="B58" s="138">
        <v>4</v>
      </c>
      <c r="C58" s="112"/>
      <c r="F58" s="3"/>
      <c r="G58" s="3"/>
      <c r="H58">
        <f>MOD(H57,$D$16)</f>
        <v>10</v>
      </c>
      <c r="I58">
        <f>_xlfn.FLOOR.MATH(H57/$D$16,,)</f>
        <v>7</v>
      </c>
      <c r="AA58" s="38"/>
      <c r="AB58" s="38"/>
      <c r="AC58" s="38"/>
      <c r="AD58" s="35"/>
      <c r="AE58" s="38"/>
      <c r="AH58" s="110" t="s">
        <v>23</v>
      </c>
      <c r="AI58" s="111"/>
      <c r="AJ58" s="111"/>
      <c r="AK58" s="82">
        <f t="shared" ref="AK58:AP58" si="13">$AK$7</f>
        <v>16</v>
      </c>
      <c r="AL58" s="9">
        <f t="shared" si="13"/>
        <v>16</v>
      </c>
      <c r="AM58" s="9">
        <f t="shared" si="13"/>
        <v>16</v>
      </c>
      <c r="AN58" s="9">
        <f t="shared" si="13"/>
        <v>16</v>
      </c>
      <c r="AO58" s="9">
        <f t="shared" si="13"/>
        <v>16</v>
      </c>
      <c r="AP58" s="24">
        <f t="shared" si="13"/>
        <v>16</v>
      </c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6"/>
    </row>
    <row r="59" spans="1:61">
      <c r="B59" s="175">
        <v>5</v>
      </c>
      <c r="C59" s="176"/>
      <c r="F59" s="3"/>
      <c r="G59" s="3"/>
      <c r="H59" s="3"/>
      <c r="I59">
        <f>MOD(I58,$D$16)</f>
        <v>7</v>
      </c>
      <c r="AA59" s="38"/>
      <c r="AB59" s="38"/>
      <c r="AC59" s="38"/>
      <c r="AD59" s="35"/>
      <c r="AE59" s="38"/>
      <c r="AH59" s="110" t="s">
        <v>24</v>
      </c>
      <c r="AI59" s="111"/>
      <c r="AJ59" s="111"/>
      <c r="AK59" s="76">
        <f t="shared" ref="AK59:AP59" si="14">AK52</f>
        <v>7</v>
      </c>
      <c r="AL59" s="5">
        <f t="shared" si="14"/>
        <v>10</v>
      </c>
      <c r="AM59" s="5">
        <f t="shared" si="14"/>
        <v>8</v>
      </c>
      <c r="AN59" s="5">
        <f t="shared" si="14"/>
        <v>15</v>
      </c>
      <c r="AO59" s="5">
        <f t="shared" si="14"/>
        <v>1</v>
      </c>
      <c r="AP59" s="21">
        <f t="shared" si="14"/>
        <v>7</v>
      </c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34"/>
      <c r="BI59" s="3"/>
    </row>
    <row r="60" spans="1:61">
      <c r="B60" s="177" t="s">
        <v>26</v>
      </c>
      <c r="C60" s="178"/>
      <c r="D60" s="77">
        <f>D54</f>
        <v>7</v>
      </c>
      <c r="E60" s="77">
        <f>E55</f>
        <v>1</v>
      </c>
      <c r="F60" s="77">
        <f>F56</f>
        <v>15</v>
      </c>
      <c r="G60" s="77">
        <f>G57</f>
        <v>8</v>
      </c>
      <c r="H60" s="77">
        <f>H58</f>
        <v>10</v>
      </c>
      <c r="I60" s="78">
        <f>I59</f>
        <v>7</v>
      </c>
      <c r="AA60" s="38"/>
      <c r="AB60" s="38"/>
      <c r="AC60" s="38"/>
      <c r="AD60" s="35"/>
      <c r="AE60" s="38"/>
      <c r="AH60" s="113" t="s">
        <v>25</v>
      </c>
      <c r="AI60" s="114"/>
      <c r="AJ60" s="114"/>
      <c r="AK60" s="64">
        <f t="shared" ref="AK60:AP60" si="15">AK59*POWER(AK58,AK57)</f>
        <v>7340032</v>
      </c>
      <c r="AL60" s="7">
        <f t="shared" si="15"/>
        <v>655360</v>
      </c>
      <c r="AM60" s="7">
        <f t="shared" si="15"/>
        <v>32768</v>
      </c>
      <c r="AN60" s="7">
        <f t="shared" si="15"/>
        <v>3840</v>
      </c>
      <c r="AO60" s="7">
        <f t="shared" si="15"/>
        <v>16</v>
      </c>
      <c r="AP60" s="22">
        <f t="shared" si="15"/>
        <v>7</v>
      </c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</row>
    <row r="61" spans="1:61">
      <c r="B61" s="174"/>
      <c r="C61" s="174"/>
      <c r="D61" s="34"/>
      <c r="E61" s="34"/>
      <c r="F61" s="34"/>
      <c r="G61" s="34"/>
      <c r="H61" s="36"/>
      <c r="I61" s="36"/>
      <c r="J61" s="36"/>
      <c r="K61" s="34"/>
      <c r="AA61" s="38"/>
      <c r="AB61" s="38"/>
      <c r="AC61" s="38"/>
      <c r="AD61" s="35"/>
      <c r="AE61" s="38"/>
      <c r="AH61" s="105" t="s">
        <v>26</v>
      </c>
      <c r="AI61" s="106"/>
      <c r="AJ61" s="106"/>
      <c r="AK61" s="135">
        <f>SUM(AK60:BG60)</f>
        <v>8032023</v>
      </c>
      <c r="AL61" s="136"/>
      <c r="AM61" s="136"/>
      <c r="AN61" s="136"/>
      <c r="AO61" s="136"/>
      <c r="AP61" s="137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4"/>
      <c r="BI61" s="12"/>
    </row>
    <row r="62" spans="1:61">
      <c r="B62" s="174"/>
      <c r="C62" s="174"/>
      <c r="D62" s="34"/>
      <c r="E62" s="34"/>
      <c r="F62" s="34"/>
      <c r="G62" s="34"/>
      <c r="H62" s="34"/>
      <c r="I62" s="34"/>
      <c r="J62" s="34"/>
      <c r="K62" s="34"/>
      <c r="AA62" s="38"/>
      <c r="AB62" s="38"/>
      <c r="AC62" s="38"/>
      <c r="AD62" s="35"/>
      <c r="AE62" s="38"/>
      <c r="AH62" s="3"/>
      <c r="AI62" s="3"/>
      <c r="AJ62" s="3"/>
    </row>
    <row r="63" spans="1:61">
      <c r="A63" s="34"/>
      <c r="B63" s="174"/>
      <c r="C63" s="174"/>
      <c r="D63" s="34"/>
      <c r="E63" s="34"/>
      <c r="F63" s="34"/>
      <c r="G63" s="34"/>
      <c r="H63" s="34"/>
      <c r="I63" s="34"/>
      <c r="J63" s="36"/>
      <c r="K63" s="36"/>
      <c r="L63" s="36"/>
      <c r="M63" s="34"/>
      <c r="N63" s="34"/>
      <c r="O63" s="34"/>
      <c r="AA63" s="38"/>
      <c r="AB63" s="38"/>
      <c r="AC63" s="38"/>
      <c r="AD63" s="35"/>
      <c r="AE63" s="38"/>
      <c r="AH63" s="3"/>
      <c r="AI63" s="3"/>
      <c r="AJ63" s="3"/>
      <c r="AK63" s="3"/>
    </row>
    <row r="64" spans="1:61">
      <c r="A64" s="34"/>
      <c r="B64" s="174"/>
      <c r="C64" s="174"/>
      <c r="D64" s="34"/>
      <c r="E64" s="34"/>
      <c r="F64" s="34"/>
      <c r="G64" s="34"/>
      <c r="H64" s="34"/>
      <c r="I64" s="34"/>
      <c r="J64" s="34"/>
      <c r="K64" s="36"/>
      <c r="L64" s="36"/>
      <c r="M64" s="36"/>
      <c r="N64" s="34"/>
      <c r="O64" s="34"/>
      <c r="AA64" s="38"/>
      <c r="AB64" s="38"/>
      <c r="AC64" s="38"/>
      <c r="AD64" s="35"/>
      <c r="AE64" s="38"/>
      <c r="AI64" s="3"/>
      <c r="AJ64" s="3"/>
      <c r="AK64" s="3"/>
      <c r="AL64" s="3"/>
    </row>
    <row r="65" spans="1:61">
      <c r="A65" s="34"/>
      <c r="B65" s="174"/>
      <c r="C65" s="174"/>
      <c r="D65" s="34"/>
      <c r="E65" s="34"/>
      <c r="F65" s="34"/>
      <c r="G65" s="34"/>
      <c r="H65" s="34"/>
      <c r="I65" s="34"/>
      <c r="J65" s="34"/>
      <c r="K65" s="34"/>
      <c r="L65" s="34"/>
      <c r="M65" s="36"/>
      <c r="N65" s="36"/>
      <c r="O65" s="34"/>
      <c r="AA65" s="38"/>
      <c r="AB65" s="38"/>
      <c r="AC65" s="38"/>
      <c r="AD65" s="35"/>
      <c r="AE65" s="38"/>
      <c r="AH65" s="12"/>
      <c r="AI65" s="12"/>
      <c r="AJ65" s="12"/>
      <c r="AK65" s="119" t="s">
        <v>27</v>
      </c>
      <c r="AL65" s="120"/>
      <c r="AM65" s="120"/>
      <c r="AN65" s="120"/>
      <c r="AO65" s="120"/>
      <c r="AP65" s="121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18"/>
      <c r="BI65" s="18"/>
    </row>
    <row r="66" spans="1:61">
      <c r="A66" s="34"/>
      <c r="B66" s="174"/>
      <c r="C66" s="17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AA66" s="38"/>
      <c r="AB66" s="38"/>
      <c r="AC66" s="38"/>
      <c r="AD66" s="35"/>
      <c r="AE66" s="38"/>
      <c r="AH66" s="116" t="s">
        <v>28</v>
      </c>
      <c r="AI66" s="117"/>
      <c r="AJ66" s="117"/>
      <c r="AK66" s="45">
        <v>5</v>
      </c>
      <c r="AL66" s="45">
        <v>4</v>
      </c>
      <c r="AM66" s="45">
        <v>3</v>
      </c>
      <c r="AN66" s="45">
        <v>2</v>
      </c>
      <c r="AO66" s="45">
        <v>1</v>
      </c>
      <c r="AP66" s="45">
        <v>0</v>
      </c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4"/>
    </row>
    <row r="67" spans="1:61">
      <c r="A67" s="34"/>
      <c r="B67" s="174"/>
      <c r="C67" s="17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6"/>
      <c r="O67" s="36"/>
      <c r="P67" s="36"/>
      <c r="Q67" s="34"/>
      <c r="R67" s="34"/>
      <c r="AA67" s="38"/>
      <c r="AB67" s="38"/>
      <c r="AC67" s="38"/>
      <c r="AD67" s="35"/>
      <c r="AE67" s="38"/>
      <c r="AH67" s="110" t="s">
        <v>23</v>
      </c>
      <c r="AI67" s="111"/>
      <c r="AJ67" s="111"/>
      <c r="AK67" s="63">
        <f>$AK$7</f>
        <v>16</v>
      </c>
      <c r="AL67" s="6">
        <f t="shared" ref="AL67:AP67" si="16">$AK$7</f>
        <v>16</v>
      </c>
      <c r="AM67" s="6">
        <f t="shared" si="16"/>
        <v>16</v>
      </c>
      <c r="AN67" s="6">
        <f t="shared" si="16"/>
        <v>16</v>
      </c>
      <c r="AO67" s="6">
        <f t="shared" si="16"/>
        <v>16</v>
      </c>
      <c r="AP67" s="46">
        <f t="shared" si="16"/>
        <v>16</v>
      </c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4"/>
    </row>
    <row r="68" spans="1:61">
      <c r="A68" s="34"/>
      <c r="B68" s="174"/>
      <c r="C68" s="17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6"/>
      <c r="P68" s="36"/>
      <c r="Q68" s="36"/>
      <c r="R68" s="34"/>
      <c r="S68" s="34"/>
      <c r="T68" s="34"/>
      <c r="U68" s="34"/>
      <c r="V68" s="34"/>
      <c r="W68" s="34"/>
      <c r="X68" s="34"/>
      <c r="Y68" s="34"/>
      <c r="Z68" s="34"/>
      <c r="AA68" s="38"/>
      <c r="AB68" s="38"/>
      <c r="AC68" s="38"/>
      <c r="AD68" s="35"/>
      <c r="AE68" s="35"/>
      <c r="AH68" s="110" t="s">
        <v>24</v>
      </c>
      <c r="AI68" s="111"/>
      <c r="AJ68" s="111"/>
      <c r="AK68" s="76">
        <f>AK52</f>
        <v>7</v>
      </c>
      <c r="AL68" s="5">
        <f t="shared" ref="AL68:AP68" si="17">AL52</f>
        <v>10</v>
      </c>
      <c r="AM68" s="5">
        <f t="shared" si="17"/>
        <v>8</v>
      </c>
      <c r="AN68" s="5">
        <f t="shared" si="17"/>
        <v>15</v>
      </c>
      <c r="AO68" s="5">
        <f t="shared" si="17"/>
        <v>1</v>
      </c>
      <c r="AP68" s="21">
        <f t="shared" si="17"/>
        <v>7</v>
      </c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36"/>
      <c r="BI68" s="3"/>
    </row>
    <row r="69" spans="1:61">
      <c r="B69" s="174"/>
      <c r="C69" s="17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8"/>
      <c r="AB69" s="38"/>
      <c r="AC69" s="38"/>
      <c r="AD69" s="35"/>
      <c r="AE69" s="35"/>
      <c r="AH69" s="113" t="s">
        <v>29</v>
      </c>
      <c r="AI69" s="114"/>
      <c r="AJ69" s="114"/>
      <c r="AK69" s="64">
        <f>AK67*AK68+AL68</f>
        <v>122</v>
      </c>
      <c r="AL69" s="7">
        <f>AL67*AK69+AM68</f>
        <v>1960</v>
      </c>
      <c r="AM69" s="7">
        <f t="shared" ref="AM69:AO69" si="18">AM67*AL69+AN68</f>
        <v>31375</v>
      </c>
      <c r="AN69" s="7">
        <f t="shared" si="18"/>
        <v>502001</v>
      </c>
      <c r="AO69" s="7">
        <f t="shared" si="18"/>
        <v>8032023</v>
      </c>
      <c r="AP69" s="22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6"/>
    </row>
    <row r="70" spans="1:61">
      <c r="B70" s="174"/>
      <c r="C70" s="17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6"/>
      <c r="R70" s="36"/>
      <c r="S70" s="36"/>
      <c r="T70" s="34"/>
      <c r="U70" s="34"/>
      <c r="V70" s="34"/>
      <c r="W70" s="34"/>
      <c r="X70" s="34"/>
      <c r="Y70" s="34"/>
      <c r="Z70" s="34"/>
      <c r="AA70" s="35"/>
      <c r="AB70" s="35"/>
      <c r="AC70" s="35"/>
      <c r="AD70" s="35"/>
      <c r="AE70" s="35"/>
      <c r="AH70" s="105" t="s">
        <v>26</v>
      </c>
      <c r="AI70" s="106"/>
      <c r="AJ70" s="106"/>
      <c r="AK70" s="105">
        <f>AO69</f>
        <v>8032023</v>
      </c>
      <c r="AL70" s="106"/>
      <c r="AM70" s="106"/>
      <c r="AN70" s="106"/>
      <c r="AO70" s="106"/>
      <c r="AP70" s="159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44"/>
      <c r="BI70" s="31"/>
    </row>
    <row r="71" spans="1:61">
      <c r="B71" s="174"/>
      <c r="C71" s="17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6"/>
      <c r="S71" s="36"/>
      <c r="T71" s="36"/>
      <c r="U71" s="34"/>
      <c r="V71" s="34"/>
      <c r="W71" s="34"/>
      <c r="X71" s="34"/>
      <c r="Y71" s="34"/>
      <c r="Z71" s="34"/>
      <c r="AA71" s="35"/>
      <c r="AB71" s="35"/>
      <c r="AC71" s="35"/>
      <c r="AD71" s="35"/>
      <c r="AE71" s="35"/>
    </row>
    <row r="72" spans="1:61">
      <c r="B72" s="174"/>
      <c r="C72" s="17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6"/>
      <c r="T72" s="36"/>
      <c r="U72" s="36"/>
      <c r="V72" s="34"/>
      <c r="W72" s="34"/>
      <c r="X72" s="34"/>
      <c r="Y72" s="34"/>
      <c r="Z72" s="34"/>
      <c r="AA72" s="35"/>
      <c r="AB72" s="35"/>
      <c r="AC72" s="35"/>
      <c r="AD72" s="35"/>
      <c r="AE72" s="35"/>
    </row>
    <row r="73" spans="1:61">
      <c r="B73" s="174"/>
      <c r="C73" s="17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6"/>
      <c r="U73" s="36"/>
      <c r="V73" s="36"/>
      <c r="W73" s="34"/>
      <c r="X73" s="34"/>
      <c r="Y73" s="34"/>
      <c r="Z73" s="34"/>
      <c r="AA73" s="35"/>
      <c r="AB73" s="35"/>
      <c r="AC73" s="35"/>
      <c r="AD73" s="35"/>
      <c r="AE73" s="35"/>
    </row>
    <row r="74" spans="1:61">
      <c r="B74" s="174"/>
      <c r="C74" s="17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6"/>
      <c r="V74" s="36"/>
      <c r="W74" s="36"/>
      <c r="X74" s="34"/>
      <c r="Y74" s="34"/>
      <c r="Z74" s="34"/>
      <c r="AA74" s="35"/>
      <c r="AB74" s="35"/>
      <c r="AC74" s="35"/>
      <c r="AD74" s="35"/>
      <c r="AE74" s="35"/>
    </row>
    <row r="75" spans="1:61">
      <c r="B75" s="174"/>
      <c r="C75" s="17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6"/>
      <c r="W75" s="36"/>
      <c r="X75" s="34"/>
      <c r="Y75" s="34"/>
      <c r="Z75" s="34"/>
      <c r="AA75" s="35"/>
      <c r="AB75" s="35"/>
      <c r="AC75" s="35"/>
      <c r="AD75" s="35"/>
      <c r="AE75" s="35"/>
    </row>
    <row r="76" spans="1:61">
      <c r="B76" s="174"/>
      <c r="C76" s="17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5"/>
      <c r="AB76" s="35"/>
      <c r="AC76" s="35"/>
      <c r="AD76" s="35"/>
      <c r="AE76" s="35"/>
    </row>
    <row r="77" spans="1:61">
      <c r="B77" s="174"/>
      <c r="C77" s="174"/>
      <c r="X77" s="3"/>
      <c r="Y77" s="3"/>
      <c r="Z77" s="3"/>
      <c r="AA77" s="38"/>
      <c r="AB77" s="35"/>
      <c r="AC77" s="35"/>
      <c r="AD77" s="35"/>
      <c r="AE77" s="35"/>
    </row>
    <row r="78" spans="1:61">
      <c r="B78" s="140"/>
      <c r="C78" s="140"/>
      <c r="Y78" s="3"/>
      <c r="Z78" s="3"/>
      <c r="AA78" s="38"/>
      <c r="AB78" s="38"/>
      <c r="AC78" s="35"/>
      <c r="AD78" s="35"/>
      <c r="AE78" s="35"/>
    </row>
    <row r="79" spans="1:61">
      <c r="B79" s="140"/>
      <c r="C79" s="140"/>
      <c r="Z79" s="3"/>
      <c r="AA79" s="38"/>
      <c r="AB79" s="35"/>
      <c r="AC79" s="35"/>
      <c r="AD79" s="35"/>
      <c r="AE79" s="35"/>
    </row>
    <row r="80" spans="1:61">
      <c r="B80" s="140"/>
      <c r="C80" s="14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8"/>
      <c r="AB80" s="38"/>
      <c r="AC80" s="35"/>
      <c r="AD80" s="35"/>
      <c r="AE80" s="35"/>
    </row>
    <row r="81" spans="2:61">
      <c r="AA81" s="35"/>
      <c r="AB81" s="35"/>
      <c r="AC81" s="35"/>
      <c r="AD81" s="35"/>
      <c r="AE81" s="35"/>
    </row>
    <row r="82" spans="2:61">
      <c r="AA82" s="35"/>
      <c r="AB82" s="35"/>
      <c r="AC82" s="35"/>
      <c r="AD82" s="35"/>
      <c r="AE82" s="35"/>
    </row>
    <row r="83" spans="2:61">
      <c r="AA83" s="35"/>
      <c r="AB83" s="35"/>
      <c r="AC83" s="35"/>
      <c r="AD83" s="35"/>
      <c r="AE83" s="35"/>
    </row>
    <row r="84" spans="2:61">
      <c r="AA84" s="35"/>
      <c r="AB84" s="35"/>
      <c r="AC84" s="35"/>
      <c r="AD84" s="35"/>
      <c r="AE84" s="35"/>
    </row>
    <row r="85" spans="2:61">
      <c r="AA85" s="35"/>
      <c r="AB85" s="35"/>
      <c r="AC85" s="35"/>
      <c r="AD85" s="35"/>
      <c r="AE85" s="35"/>
    </row>
    <row r="86" spans="2:61">
      <c r="AA86" s="35"/>
      <c r="AB86" s="35"/>
      <c r="AC86" s="35"/>
      <c r="AD86" s="35"/>
      <c r="AE86" s="35"/>
    </row>
    <row r="87" spans="2:61">
      <c r="AA87" s="35"/>
      <c r="AB87" s="35"/>
      <c r="AC87" s="35"/>
      <c r="AD87" s="35"/>
      <c r="AE87" s="35"/>
    </row>
    <row r="88" spans="2:61">
      <c r="AA88" s="37"/>
      <c r="AB88" s="37"/>
      <c r="AC88" s="37"/>
      <c r="AD88" s="35"/>
      <c r="AE88" s="35"/>
      <c r="AH88" s="131" t="s">
        <v>7</v>
      </c>
      <c r="AI88" s="131"/>
      <c r="AJ88" s="131"/>
      <c r="AK88" s="131">
        <f>B94</f>
        <v>14114025</v>
      </c>
      <c r="AL88" s="131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2:61">
      <c r="AA89" s="37"/>
      <c r="AB89" s="37"/>
      <c r="AC89" s="37"/>
      <c r="AD89" s="35"/>
      <c r="AE89" s="35"/>
      <c r="AH89" s="131"/>
      <c r="AI89" s="131"/>
      <c r="AJ89" s="131"/>
      <c r="AK89" s="131"/>
      <c r="AL89" s="131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2:61">
      <c r="AA90" s="35"/>
      <c r="AB90" s="35"/>
      <c r="AC90" s="35"/>
      <c r="AD90" s="35"/>
      <c r="AE90" s="38"/>
      <c r="AH90" s="132" t="s">
        <v>10</v>
      </c>
      <c r="AI90" s="132"/>
      <c r="AJ90" s="132"/>
      <c r="AK90" s="132">
        <f>D94</f>
        <v>16</v>
      </c>
      <c r="AL90" s="13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39"/>
    </row>
    <row r="91" spans="2:61">
      <c r="AA91" s="35"/>
      <c r="AB91" s="35"/>
      <c r="AC91" s="35"/>
      <c r="AD91" s="35"/>
      <c r="AE91" s="38"/>
      <c r="AH91" s="131" t="s">
        <v>11</v>
      </c>
      <c r="AI91" s="131"/>
      <c r="AJ91" s="138"/>
      <c r="AK91" s="19">
        <v>1</v>
      </c>
      <c r="AL91" s="20">
        <v>2</v>
      </c>
      <c r="AM91" s="20">
        <v>3</v>
      </c>
      <c r="AN91" s="20">
        <v>4</v>
      </c>
      <c r="AO91" s="20">
        <v>5</v>
      </c>
      <c r="AP91" s="56">
        <v>6</v>
      </c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4"/>
    </row>
    <row r="92" spans="2:61">
      <c r="AA92" s="38"/>
      <c r="AB92" s="35"/>
      <c r="AC92" s="35"/>
      <c r="AD92" s="35"/>
      <c r="AE92" s="38"/>
      <c r="AH92" s="131" t="s">
        <v>13</v>
      </c>
      <c r="AI92" s="131"/>
      <c r="AJ92" s="138"/>
      <c r="AK92" s="63">
        <f>AK88</f>
        <v>14114025</v>
      </c>
      <c r="AL92" s="6">
        <f>AK94</f>
        <v>882126</v>
      </c>
      <c r="AM92" s="6">
        <f>AL94</f>
        <v>55132</v>
      </c>
      <c r="AN92" s="6">
        <f>AM94</f>
        <v>3445</v>
      </c>
      <c r="AO92" s="6">
        <f>AN94</f>
        <v>215</v>
      </c>
      <c r="AP92" s="46">
        <f>AO94</f>
        <v>13</v>
      </c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4"/>
    </row>
    <row r="93" spans="2:61">
      <c r="B93" s="131" t="s">
        <v>2</v>
      </c>
      <c r="C93" s="131"/>
      <c r="D93" s="138" t="s">
        <v>19</v>
      </c>
      <c r="E93" s="112"/>
      <c r="AA93" s="38"/>
      <c r="AB93" s="35"/>
      <c r="AC93" s="35"/>
      <c r="AD93" s="35"/>
      <c r="AE93" s="38"/>
      <c r="AH93" s="131" t="s">
        <v>15</v>
      </c>
      <c r="AI93" s="131"/>
      <c r="AJ93" s="138"/>
      <c r="AK93" s="63">
        <f t="shared" ref="AK93:AP93" si="19">$AK$7</f>
        <v>16</v>
      </c>
      <c r="AL93" s="6">
        <f t="shared" si="19"/>
        <v>16</v>
      </c>
      <c r="AM93" s="6">
        <f t="shared" si="19"/>
        <v>16</v>
      </c>
      <c r="AN93" s="6">
        <f t="shared" si="19"/>
        <v>16</v>
      </c>
      <c r="AO93" s="6">
        <f t="shared" si="19"/>
        <v>16</v>
      </c>
      <c r="AP93" s="46">
        <f t="shared" si="19"/>
        <v>16</v>
      </c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4"/>
    </row>
    <row r="94" spans="2:61">
      <c r="B94" s="131">
        <f>J2</f>
        <v>14114025</v>
      </c>
      <c r="C94" s="131"/>
      <c r="D94" s="138">
        <v>16</v>
      </c>
      <c r="E94" s="112"/>
      <c r="AA94" s="38"/>
      <c r="AB94" s="35"/>
      <c r="AC94" s="35"/>
      <c r="AD94" s="35"/>
      <c r="AE94" s="38"/>
      <c r="AH94" s="131" t="s">
        <v>16</v>
      </c>
      <c r="AI94" s="131"/>
      <c r="AJ94" s="138"/>
      <c r="AK94" s="63">
        <f t="shared" ref="AK94:AP94" si="20">ROUNDDOWN(AK92/AK93,0)</f>
        <v>882126</v>
      </c>
      <c r="AL94" s="6">
        <f t="shared" si="20"/>
        <v>55132</v>
      </c>
      <c r="AM94" s="6">
        <f t="shared" si="20"/>
        <v>3445</v>
      </c>
      <c r="AN94" s="6">
        <f t="shared" si="20"/>
        <v>215</v>
      </c>
      <c r="AO94" s="6">
        <f t="shared" si="20"/>
        <v>13</v>
      </c>
      <c r="AP94" s="46">
        <f t="shared" si="20"/>
        <v>0</v>
      </c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4"/>
    </row>
    <row r="95" spans="2:61">
      <c r="AA95" s="38"/>
      <c r="AB95" s="35"/>
      <c r="AC95" s="35"/>
      <c r="AD95" s="35"/>
      <c r="AE95" s="38"/>
      <c r="AH95" s="131" t="s">
        <v>17</v>
      </c>
      <c r="AI95" s="131"/>
      <c r="AJ95" s="138"/>
      <c r="AK95" s="64">
        <f t="shared" ref="AK95:AP95" si="21">AK92-(AK93*AK94)</f>
        <v>9</v>
      </c>
      <c r="AL95" s="7">
        <f t="shared" si="21"/>
        <v>14</v>
      </c>
      <c r="AM95" s="7">
        <f t="shared" si="21"/>
        <v>12</v>
      </c>
      <c r="AN95" s="7">
        <f t="shared" si="21"/>
        <v>5</v>
      </c>
      <c r="AO95" s="7">
        <f t="shared" si="21"/>
        <v>7</v>
      </c>
      <c r="AP95" s="22">
        <f t="shared" si="21"/>
        <v>13</v>
      </c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4"/>
    </row>
    <row r="96" spans="2:61">
      <c r="B96" s="139" t="s">
        <v>20</v>
      </c>
      <c r="C96" s="139"/>
      <c r="AA96" s="38"/>
      <c r="AB96" s="35"/>
      <c r="AC96" s="35"/>
      <c r="AD96" s="35"/>
      <c r="AE96" s="38"/>
      <c r="AH96" s="133" t="s">
        <v>18</v>
      </c>
      <c r="AI96" s="133"/>
      <c r="AJ96" s="134"/>
      <c r="AK96" s="135" t="str">
        <f>J7</f>
        <v>D75CE9</v>
      </c>
      <c r="AL96" s="136"/>
      <c r="AM96" s="136"/>
      <c r="AN96" s="136"/>
      <c r="AO96" s="136"/>
      <c r="AP96" s="137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</row>
    <row r="97" spans="2:61">
      <c r="B97" s="139"/>
      <c r="C97" s="139"/>
      <c r="D97">
        <f>B94</f>
        <v>14114025</v>
      </c>
      <c r="L97" s="4"/>
      <c r="AA97" s="38"/>
      <c r="AB97" s="35"/>
      <c r="AC97" s="35"/>
      <c r="AD97" s="35"/>
      <c r="AE97" s="38"/>
      <c r="AH97" s="133"/>
      <c r="AI97" s="133"/>
      <c r="AJ97" s="134"/>
      <c r="AK97" s="104">
        <f>HEX2DEC(MID($AK$96,1,1))</f>
        <v>13</v>
      </c>
      <c r="AL97" s="104">
        <f>HEX2DEC(MID($AK$96,2,1))</f>
        <v>7</v>
      </c>
      <c r="AM97" s="104">
        <f>HEX2DEC(MID($AK$96,3,1))</f>
        <v>5</v>
      </c>
      <c r="AN97" s="104">
        <f>HEX2DEC(MID($AK$96,4,1))</f>
        <v>12</v>
      </c>
      <c r="AO97" s="104">
        <f>HEX2DEC(MID($AK$96,5,1))</f>
        <v>14</v>
      </c>
      <c r="AP97" s="104">
        <f>HEX2DEC(MID($AK$96,6,1))</f>
        <v>9</v>
      </c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4"/>
    </row>
    <row r="98" spans="2:61">
      <c r="B98" s="138">
        <v>0</v>
      </c>
      <c r="C98" s="112"/>
      <c r="D98">
        <f>MOD(D97,D94)</f>
        <v>9</v>
      </c>
      <c r="E98">
        <f>_xlfn.FLOOR.MATH(D97/$D$16,,)</f>
        <v>882126</v>
      </c>
      <c r="AA98" s="38"/>
      <c r="AB98" s="35"/>
      <c r="AC98" s="35"/>
      <c r="AD98" s="35"/>
      <c r="AE98" s="38"/>
      <c r="AQ98" s="34"/>
      <c r="AR98" s="34"/>
    </row>
    <row r="99" spans="2:61">
      <c r="B99" s="138">
        <v>1</v>
      </c>
      <c r="C99" s="112"/>
      <c r="E99">
        <f>MOD(E98,$D$16)</f>
        <v>14</v>
      </c>
      <c r="F99">
        <f>_xlfn.FLOOR.MATH(E98/$D$16,,)</f>
        <v>55132</v>
      </c>
      <c r="AA99" s="38"/>
      <c r="AB99" s="35"/>
      <c r="AC99" s="35"/>
      <c r="AD99" s="35"/>
      <c r="AE99" s="38"/>
      <c r="AQ99" s="34"/>
      <c r="AR99" s="34"/>
    </row>
    <row r="100" spans="2:61">
      <c r="B100" s="138">
        <v>2</v>
      </c>
      <c r="C100" s="112"/>
      <c r="F100">
        <f>MOD(F99,$D$16)</f>
        <v>12</v>
      </c>
      <c r="G100">
        <f>_xlfn.FLOOR.MATH(F99/$D$16,,)</f>
        <v>3445</v>
      </c>
      <c r="AA100" s="38"/>
      <c r="AB100" s="35"/>
      <c r="AC100" s="35"/>
      <c r="AD100" s="35"/>
      <c r="AE100" s="38"/>
    </row>
    <row r="101" spans="2:61">
      <c r="B101" s="138">
        <v>3</v>
      </c>
      <c r="C101" s="112"/>
      <c r="F101" s="3"/>
      <c r="G101">
        <f>MOD(G100,$D$16)</f>
        <v>5</v>
      </c>
      <c r="H101">
        <f>_xlfn.FLOOR.MATH(G100/$D$16,,)</f>
        <v>215</v>
      </c>
      <c r="AA101" s="38"/>
      <c r="AB101" s="35"/>
      <c r="AC101" s="35"/>
      <c r="AD101" s="35"/>
      <c r="AE101" s="38"/>
      <c r="AK101" s="122" t="s">
        <v>21</v>
      </c>
      <c r="AL101" s="123"/>
      <c r="AM101" s="123"/>
      <c r="AN101" s="123"/>
      <c r="AO101" s="123"/>
      <c r="AP101" s="124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33"/>
    </row>
    <row r="102" spans="2:61">
      <c r="B102" s="138">
        <v>4</v>
      </c>
      <c r="C102" s="112"/>
      <c r="F102" s="3"/>
      <c r="G102" s="3"/>
      <c r="H102">
        <f>MOD(H101,$D$16)</f>
        <v>7</v>
      </c>
      <c r="I102">
        <f>_xlfn.FLOOR.MATH(H101/$D$16,,)</f>
        <v>13</v>
      </c>
      <c r="AA102" s="38"/>
      <c r="AB102" s="35"/>
      <c r="AC102" s="35"/>
      <c r="AD102" s="35"/>
      <c r="AE102" s="38"/>
      <c r="AH102" s="107" t="s">
        <v>22</v>
      </c>
      <c r="AI102" s="108"/>
      <c r="AJ102" s="109"/>
      <c r="AK102" s="88">
        <v>5</v>
      </c>
      <c r="AL102" s="88">
        <v>4</v>
      </c>
      <c r="AM102" s="88">
        <v>3</v>
      </c>
      <c r="AN102" s="88">
        <v>2</v>
      </c>
      <c r="AO102" s="88">
        <v>1</v>
      </c>
      <c r="AP102" s="88">
        <v>0</v>
      </c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34"/>
    </row>
    <row r="103" spans="2:61">
      <c r="B103" s="175">
        <v>5</v>
      </c>
      <c r="C103" s="176"/>
      <c r="F103" s="3"/>
      <c r="G103" s="3"/>
      <c r="H103" s="3"/>
      <c r="I103">
        <f>MOD(I102,$D$16)</f>
        <v>13</v>
      </c>
      <c r="AA103" s="38"/>
      <c r="AB103" s="35"/>
      <c r="AC103" s="35"/>
      <c r="AD103" s="35"/>
      <c r="AE103" s="38"/>
      <c r="AH103" s="110" t="s">
        <v>23</v>
      </c>
      <c r="AI103" s="111"/>
      <c r="AJ103" s="111"/>
      <c r="AK103" s="89">
        <f t="shared" ref="AK103:AP103" si="22">$AK$7</f>
        <v>16</v>
      </c>
      <c r="AL103" s="40">
        <f t="shared" si="22"/>
        <v>16</v>
      </c>
      <c r="AM103" s="40">
        <f t="shared" si="22"/>
        <v>16</v>
      </c>
      <c r="AN103" s="40">
        <f t="shared" si="22"/>
        <v>16</v>
      </c>
      <c r="AO103" s="40">
        <f t="shared" si="22"/>
        <v>16</v>
      </c>
      <c r="AP103" s="88">
        <f t="shared" si="22"/>
        <v>16</v>
      </c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34"/>
    </row>
    <row r="104" spans="2:61">
      <c r="B104" s="177" t="s">
        <v>26</v>
      </c>
      <c r="C104" s="178"/>
      <c r="D104" s="77">
        <f>D98</f>
        <v>9</v>
      </c>
      <c r="E104" s="77">
        <f>E99</f>
        <v>14</v>
      </c>
      <c r="F104" s="77">
        <f>F100</f>
        <v>12</v>
      </c>
      <c r="G104" s="77">
        <f>G101</f>
        <v>5</v>
      </c>
      <c r="H104" s="77">
        <f>H102</f>
        <v>7</v>
      </c>
      <c r="I104" s="78">
        <f>I103</f>
        <v>13</v>
      </c>
      <c r="AA104" s="38"/>
      <c r="AB104" s="35"/>
      <c r="AC104" s="35"/>
      <c r="AD104" s="35"/>
      <c r="AE104" s="38"/>
      <c r="AH104" s="110" t="s">
        <v>24</v>
      </c>
      <c r="AI104" s="111"/>
      <c r="AJ104" s="111"/>
      <c r="AK104" s="90">
        <f>AK97</f>
        <v>13</v>
      </c>
      <c r="AL104" s="42">
        <f t="shared" ref="AL104:AP104" si="23">AL97</f>
        <v>7</v>
      </c>
      <c r="AM104" s="42">
        <f t="shared" si="23"/>
        <v>5</v>
      </c>
      <c r="AN104" s="42">
        <f t="shared" si="23"/>
        <v>12</v>
      </c>
      <c r="AO104" s="42">
        <f t="shared" si="23"/>
        <v>14</v>
      </c>
      <c r="AP104" s="91">
        <f t="shared" si="23"/>
        <v>9</v>
      </c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36"/>
    </row>
    <row r="105" spans="2:61">
      <c r="B105" s="174"/>
      <c r="C105" s="174"/>
      <c r="D105" s="34"/>
      <c r="E105" s="34"/>
      <c r="F105" s="34"/>
      <c r="G105" s="34"/>
      <c r="H105" s="36"/>
      <c r="I105" s="36"/>
      <c r="J105" s="36"/>
      <c r="K105" s="34"/>
      <c r="L105" s="34"/>
      <c r="M105" s="34"/>
      <c r="N105" s="34"/>
      <c r="O105" s="34"/>
      <c r="AA105" s="38"/>
      <c r="AB105" s="35"/>
      <c r="AC105" s="35"/>
      <c r="AD105" s="35"/>
      <c r="AE105" s="38"/>
      <c r="AH105" s="113" t="s">
        <v>25</v>
      </c>
      <c r="AI105" s="114"/>
      <c r="AJ105" s="114"/>
      <c r="AK105" s="92">
        <f>AK104*POWER(AK103,AK102)</f>
        <v>13631488</v>
      </c>
      <c r="AL105" s="43">
        <f t="shared" ref="AL105:AP105" si="24">AL104*POWER(AL103,AL102)</f>
        <v>458752</v>
      </c>
      <c r="AM105" s="43">
        <f t="shared" si="24"/>
        <v>20480</v>
      </c>
      <c r="AN105" s="43">
        <f t="shared" si="24"/>
        <v>3072</v>
      </c>
      <c r="AO105" s="43">
        <f t="shared" si="24"/>
        <v>224</v>
      </c>
      <c r="AP105" s="93">
        <f t="shared" si="24"/>
        <v>9</v>
      </c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34"/>
    </row>
    <row r="106" spans="2:61">
      <c r="B106" s="174"/>
      <c r="C106" s="17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AA106" s="38"/>
      <c r="AB106" s="35"/>
      <c r="AC106" s="35"/>
      <c r="AD106" s="35"/>
      <c r="AE106" s="38"/>
      <c r="AH106" s="105" t="s">
        <v>26</v>
      </c>
      <c r="AI106" s="106"/>
      <c r="AJ106" s="106"/>
      <c r="AK106" s="125">
        <f>SUM(AK105:BH105)</f>
        <v>14114025</v>
      </c>
      <c r="AL106" s="126"/>
      <c r="AM106" s="126"/>
      <c r="AN106" s="126"/>
      <c r="AO106" s="126"/>
      <c r="AP106" s="12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9"/>
    </row>
    <row r="107" spans="2:61">
      <c r="B107" s="174"/>
      <c r="C107" s="174"/>
      <c r="D107" s="34"/>
      <c r="E107" s="34"/>
      <c r="F107" s="34"/>
      <c r="G107" s="34"/>
      <c r="H107" s="34"/>
      <c r="I107" s="34"/>
      <c r="J107" s="36"/>
      <c r="K107" s="36"/>
      <c r="L107" s="36"/>
      <c r="M107" s="34"/>
      <c r="N107" s="34"/>
      <c r="O107" s="34"/>
      <c r="AA107" s="38"/>
      <c r="AB107" s="35"/>
      <c r="AC107" s="35"/>
      <c r="AD107" s="35"/>
      <c r="AE107" s="38"/>
      <c r="AH107" s="3"/>
      <c r="AI107" s="3"/>
      <c r="AJ107" s="3"/>
      <c r="AQ107" s="34"/>
      <c r="AR107" s="34"/>
      <c r="AW107" s="34"/>
      <c r="AX107" s="34"/>
      <c r="AY107" s="34"/>
    </row>
    <row r="108" spans="2:61">
      <c r="B108" s="174"/>
      <c r="C108" s="174"/>
      <c r="D108" s="34"/>
      <c r="E108" s="34"/>
      <c r="F108" s="34"/>
      <c r="G108" s="34"/>
      <c r="H108" s="34"/>
      <c r="I108" s="34"/>
      <c r="J108" s="34"/>
      <c r="K108" s="36"/>
      <c r="L108" s="36"/>
      <c r="M108" s="36"/>
      <c r="N108" s="34"/>
      <c r="O108" s="34"/>
      <c r="AA108" s="38"/>
      <c r="AB108" s="35"/>
      <c r="AC108" s="35"/>
      <c r="AD108" s="35"/>
      <c r="AE108" s="38"/>
      <c r="AH108" s="3"/>
      <c r="AI108" s="3"/>
      <c r="AJ108" s="3"/>
      <c r="AK108" s="3"/>
      <c r="AW108" s="34"/>
      <c r="AX108" s="34"/>
      <c r="AY108" s="34"/>
    </row>
    <row r="109" spans="2:61">
      <c r="B109" s="174"/>
      <c r="C109" s="174"/>
      <c r="D109" s="34"/>
      <c r="E109" s="34"/>
      <c r="F109" s="34"/>
      <c r="G109" s="34"/>
      <c r="H109" s="34"/>
      <c r="I109" s="34"/>
      <c r="J109" s="34"/>
      <c r="K109" s="34"/>
      <c r="L109" s="34"/>
      <c r="M109" s="36"/>
      <c r="N109" s="36"/>
      <c r="O109" s="34"/>
      <c r="P109" s="34"/>
      <c r="Q109" s="34"/>
      <c r="R109" s="34"/>
      <c r="AA109" s="38"/>
      <c r="AB109" s="35"/>
      <c r="AC109" s="35"/>
      <c r="AD109" s="35"/>
      <c r="AE109" s="38"/>
      <c r="AI109" s="3"/>
      <c r="AJ109" s="3"/>
      <c r="AK109" s="3"/>
      <c r="AL109" s="3"/>
      <c r="AS109" s="34"/>
      <c r="AT109" s="34"/>
      <c r="AU109" s="34"/>
      <c r="AV109" s="34"/>
      <c r="AW109" s="34"/>
      <c r="AX109" s="34"/>
      <c r="AY109" s="34"/>
    </row>
    <row r="110" spans="2:61">
      <c r="B110" s="174"/>
      <c r="C110" s="17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AA110" s="38"/>
      <c r="AB110" s="35"/>
      <c r="AC110" s="35"/>
      <c r="AD110" s="35"/>
      <c r="AE110" s="38"/>
      <c r="AH110" s="12"/>
      <c r="AI110" s="12"/>
      <c r="AJ110" s="12"/>
      <c r="AK110" s="119" t="s">
        <v>27</v>
      </c>
      <c r="AL110" s="120"/>
      <c r="AM110" s="120"/>
      <c r="AN110" s="120"/>
      <c r="AO110" s="120"/>
      <c r="AP110" s="121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33"/>
      <c r="BI110" s="33"/>
    </row>
    <row r="111" spans="2:61">
      <c r="B111" s="174"/>
      <c r="C111" s="17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6"/>
      <c r="O111" s="36"/>
      <c r="P111" s="36"/>
      <c r="Q111" s="34"/>
      <c r="R111" s="34"/>
      <c r="AA111" s="38"/>
      <c r="AB111" s="35"/>
      <c r="AC111" s="35"/>
      <c r="AD111" s="35"/>
      <c r="AE111" s="38"/>
      <c r="AH111" s="116" t="s">
        <v>28</v>
      </c>
      <c r="AI111" s="117"/>
      <c r="AJ111" s="117"/>
      <c r="AK111" s="94">
        <v>5</v>
      </c>
      <c r="AL111" s="29">
        <v>4</v>
      </c>
      <c r="AM111" s="45">
        <v>3</v>
      </c>
      <c r="AN111" s="29">
        <v>2</v>
      </c>
      <c r="AO111" s="45">
        <v>1</v>
      </c>
      <c r="AP111" s="24">
        <v>0</v>
      </c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4"/>
    </row>
    <row r="112" spans="2:61">
      <c r="B112" s="174"/>
      <c r="C112" s="17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6"/>
      <c r="P112" s="36"/>
      <c r="Q112" s="36"/>
      <c r="R112" s="34"/>
      <c r="S112" s="34"/>
      <c r="T112" s="34"/>
      <c r="U112" s="34"/>
      <c r="V112" s="34"/>
      <c r="W112" s="34"/>
      <c r="X112" s="34"/>
      <c r="Y112" s="34"/>
      <c r="Z112" s="34"/>
      <c r="AA112" s="38"/>
      <c r="AB112" s="35"/>
      <c r="AC112" s="35"/>
      <c r="AD112" s="35"/>
      <c r="AE112" s="38"/>
      <c r="AH112" s="110" t="s">
        <v>23</v>
      </c>
      <c r="AI112" s="111"/>
      <c r="AJ112" s="111"/>
      <c r="AK112" s="63">
        <f>$AK$7</f>
        <v>16</v>
      </c>
      <c r="AL112" s="6">
        <f t="shared" ref="AL112:AP112" si="25">$AK$7</f>
        <v>16</v>
      </c>
      <c r="AM112" s="6">
        <f t="shared" si="25"/>
        <v>16</v>
      </c>
      <c r="AN112" s="6">
        <f t="shared" si="25"/>
        <v>16</v>
      </c>
      <c r="AO112" s="6">
        <f t="shared" si="25"/>
        <v>16</v>
      </c>
      <c r="AP112" s="46">
        <f t="shared" si="25"/>
        <v>16</v>
      </c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4"/>
    </row>
    <row r="113" spans="2:61">
      <c r="B113" s="174"/>
      <c r="C113" s="17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8"/>
      <c r="AB113" s="35"/>
      <c r="AC113" s="35"/>
      <c r="AD113" s="35"/>
      <c r="AE113" s="35"/>
      <c r="AH113" s="110" t="s">
        <v>24</v>
      </c>
      <c r="AI113" s="111"/>
      <c r="AJ113" s="111"/>
      <c r="AK113" s="76">
        <f>AK97</f>
        <v>13</v>
      </c>
      <c r="AL113" s="5">
        <f t="shared" ref="AL113:AP113" si="26">AL97</f>
        <v>7</v>
      </c>
      <c r="AM113" s="5">
        <f t="shared" si="26"/>
        <v>5</v>
      </c>
      <c r="AN113" s="5">
        <f t="shared" si="26"/>
        <v>12</v>
      </c>
      <c r="AO113" s="5">
        <f t="shared" si="26"/>
        <v>14</v>
      </c>
      <c r="AP113" s="21">
        <f t="shared" si="26"/>
        <v>9</v>
      </c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36"/>
    </row>
    <row r="114" spans="2:61">
      <c r="B114" s="174"/>
      <c r="C114" s="17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6"/>
      <c r="R114" s="36"/>
      <c r="S114" s="36"/>
      <c r="T114" s="34"/>
      <c r="U114" s="34"/>
      <c r="V114" s="34"/>
      <c r="W114" s="34"/>
      <c r="X114" s="34"/>
      <c r="Y114" s="34"/>
      <c r="Z114" s="34"/>
      <c r="AA114" s="38"/>
      <c r="AB114" s="35"/>
      <c r="AC114" s="35"/>
      <c r="AD114" s="35"/>
      <c r="AE114" s="35"/>
      <c r="AH114" s="113" t="s">
        <v>29</v>
      </c>
      <c r="AI114" s="114"/>
      <c r="AJ114" s="114"/>
      <c r="AK114" s="64">
        <f>AK112*AK113+AL113</f>
        <v>215</v>
      </c>
      <c r="AL114" s="7">
        <f>AL112*AK114+AM113</f>
        <v>3445</v>
      </c>
      <c r="AM114" s="7">
        <f t="shared" ref="AM114:AO114" si="27">AM112*AL114+AN113</f>
        <v>55132</v>
      </c>
      <c r="AN114" s="7">
        <f t="shared" si="27"/>
        <v>882126</v>
      </c>
      <c r="AO114" s="7">
        <f t="shared" si="27"/>
        <v>14114025</v>
      </c>
      <c r="AP114" s="22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4"/>
    </row>
    <row r="115" spans="2:61">
      <c r="B115" s="174"/>
      <c r="C115" s="17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6"/>
      <c r="S115" s="36"/>
      <c r="T115" s="36"/>
      <c r="U115" s="34"/>
      <c r="V115" s="34"/>
      <c r="W115" s="34"/>
      <c r="X115" s="34"/>
      <c r="Y115" s="34"/>
      <c r="Z115" s="34"/>
      <c r="AA115" s="34"/>
      <c r="AH115" s="105" t="s">
        <v>26</v>
      </c>
      <c r="AI115" s="106"/>
      <c r="AJ115" s="106"/>
      <c r="AK115" s="128">
        <f>AO114</f>
        <v>14114025</v>
      </c>
      <c r="AL115" s="129"/>
      <c r="AM115" s="129"/>
      <c r="AN115" s="129"/>
      <c r="AO115" s="129"/>
      <c r="AP115" s="130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44"/>
    </row>
    <row r="116" spans="2:61">
      <c r="B116" s="174"/>
      <c r="C116" s="17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6"/>
      <c r="T116" s="36"/>
      <c r="U116" s="36"/>
      <c r="V116" s="34"/>
      <c r="W116" s="34"/>
      <c r="X116" s="34"/>
      <c r="Y116" s="34"/>
      <c r="Z116" s="34"/>
      <c r="AA116" s="34"/>
      <c r="AQ116" s="34"/>
      <c r="AR116" s="34"/>
      <c r="AW116" s="34"/>
      <c r="AX116" s="34"/>
      <c r="AY116" s="34"/>
    </row>
    <row r="117" spans="2:61">
      <c r="B117" s="174"/>
      <c r="C117" s="17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6"/>
      <c r="U117" s="36"/>
      <c r="V117" s="36"/>
      <c r="W117" s="34"/>
      <c r="X117" s="34"/>
      <c r="Y117" s="34"/>
      <c r="Z117" s="34"/>
      <c r="AA117" s="34"/>
    </row>
    <row r="118" spans="2:61">
      <c r="B118" s="174"/>
      <c r="C118" s="17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6"/>
      <c r="V118" s="36"/>
      <c r="W118" s="36"/>
      <c r="X118" s="34"/>
      <c r="Y118" s="34"/>
      <c r="Z118" s="34"/>
      <c r="AA118" s="34"/>
    </row>
    <row r="119" spans="2:61">
      <c r="B119" s="174"/>
      <c r="C119" s="17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6"/>
      <c r="W119" s="36"/>
      <c r="X119" s="34"/>
      <c r="Y119" s="34"/>
      <c r="Z119" s="34"/>
      <c r="AA119" s="34"/>
    </row>
    <row r="120" spans="2:61">
      <c r="B120" s="174"/>
      <c r="C120" s="17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6"/>
      <c r="W120" s="36"/>
      <c r="X120" s="34"/>
      <c r="Y120" s="34"/>
      <c r="Z120" s="34"/>
      <c r="AA120" s="34"/>
    </row>
    <row r="121" spans="2:61">
      <c r="B121" s="174"/>
      <c r="C121" s="17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6"/>
      <c r="W121" s="36"/>
      <c r="X121" s="34"/>
      <c r="Y121" s="34"/>
      <c r="Z121" s="34"/>
      <c r="AA121" s="34"/>
    </row>
    <row r="122" spans="2:61">
      <c r="B122" s="174"/>
      <c r="C122" s="17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"/>
    </row>
    <row r="123" spans="2:61">
      <c r="B123" s="140"/>
      <c r="C123" s="140"/>
      <c r="Y123" s="3"/>
      <c r="Z123" s="3"/>
      <c r="AA123" s="3"/>
    </row>
    <row r="124" spans="2:61">
      <c r="B124" s="140"/>
      <c r="C124" s="140"/>
      <c r="Z124" s="3"/>
      <c r="AA124" s="3"/>
    </row>
    <row r="125" spans="2:61">
      <c r="B125" s="140"/>
      <c r="C125" s="140"/>
      <c r="AB125" s="11"/>
    </row>
    <row r="126" spans="2:61">
      <c r="B126" s="140"/>
      <c r="C126" s="140"/>
      <c r="AA126" s="15"/>
    </row>
    <row r="127" spans="2:61"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</sheetData>
  <mergeCells count="189"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  <mergeCell ref="B7:E7"/>
    <mergeCell ref="F7:I7"/>
    <mergeCell ref="J7:M7"/>
    <mergeCell ref="AH7:AJ7"/>
    <mergeCell ref="AK7:AL7"/>
    <mergeCell ref="B8:E8"/>
    <mergeCell ref="F8:I8"/>
    <mergeCell ref="AH8:AJ8"/>
    <mergeCell ref="B5:E5"/>
    <mergeCell ref="F5:I5"/>
    <mergeCell ref="J5:M5"/>
    <mergeCell ref="AH5:AJ6"/>
    <mergeCell ref="AK5:AL6"/>
    <mergeCell ref="B6:E6"/>
    <mergeCell ref="F6:I6"/>
    <mergeCell ref="J6:M6"/>
    <mergeCell ref="AH11:AJ11"/>
    <mergeCell ref="AH12:AJ12"/>
    <mergeCell ref="AH13:AJ14"/>
    <mergeCell ref="B15:C15"/>
    <mergeCell ref="D15:E15"/>
    <mergeCell ref="B9:E9"/>
    <mergeCell ref="F9:I9"/>
    <mergeCell ref="AH9:AJ9"/>
    <mergeCell ref="B10:E10"/>
    <mergeCell ref="F10:I10"/>
    <mergeCell ref="AH10:AJ10"/>
    <mergeCell ref="B21:C21"/>
    <mergeCell ref="AH21:AJ21"/>
    <mergeCell ref="B22:C22"/>
    <mergeCell ref="AH22:AJ22"/>
    <mergeCell ref="B23:C23"/>
    <mergeCell ref="AH23:AJ23"/>
    <mergeCell ref="B16:C16"/>
    <mergeCell ref="D16:E16"/>
    <mergeCell ref="B18:C19"/>
    <mergeCell ref="AH19:AJ19"/>
    <mergeCell ref="B20:C20"/>
    <mergeCell ref="AH20:AJ20"/>
    <mergeCell ref="B28:C28"/>
    <mergeCell ref="AH28:AJ28"/>
    <mergeCell ref="B29:C29"/>
    <mergeCell ref="AH29:AJ29"/>
    <mergeCell ref="B30:C30"/>
    <mergeCell ref="AH30:AJ30"/>
    <mergeCell ref="B24:C24"/>
    <mergeCell ref="B25:C25"/>
    <mergeCell ref="B26:C26"/>
    <mergeCell ref="B27:C27"/>
    <mergeCell ref="B34:C34"/>
    <mergeCell ref="B35:C35"/>
    <mergeCell ref="AH43:AJ44"/>
    <mergeCell ref="AK43:AL44"/>
    <mergeCell ref="AH45:AJ45"/>
    <mergeCell ref="AK45:AL45"/>
    <mergeCell ref="B31:C31"/>
    <mergeCell ref="AH31:AJ31"/>
    <mergeCell ref="B32:C32"/>
    <mergeCell ref="AH32:AJ32"/>
    <mergeCell ref="B33:C33"/>
    <mergeCell ref="B50:C50"/>
    <mergeCell ref="D50:E50"/>
    <mergeCell ref="AH50:AJ50"/>
    <mergeCell ref="AH51:AJ52"/>
    <mergeCell ref="B52:C53"/>
    <mergeCell ref="AH46:AJ46"/>
    <mergeCell ref="AH47:AJ47"/>
    <mergeCell ref="AH48:AJ48"/>
    <mergeCell ref="B49:C49"/>
    <mergeCell ref="D49:E49"/>
    <mergeCell ref="AH49:AJ49"/>
    <mergeCell ref="B58:C58"/>
    <mergeCell ref="AH58:AJ58"/>
    <mergeCell ref="B59:C59"/>
    <mergeCell ref="AH59:AJ59"/>
    <mergeCell ref="B60:C60"/>
    <mergeCell ref="AH60:AJ60"/>
    <mergeCell ref="B54:C54"/>
    <mergeCell ref="B55:C55"/>
    <mergeCell ref="B56:C56"/>
    <mergeCell ref="B57:C57"/>
    <mergeCell ref="AH57:AJ57"/>
    <mergeCell ref="B65:C65"/>
    <mergeCell ref="B66:C66"/>
    <mergeCell ref="AH66:AJ66"/>
    <mergeCell ref="B67:C67"/>
    <mergeCell ref="AH67:AJ67"/>
    <mergeCell ref="AK65:AP65"/>
    <mergeCell ref="B61:C61"/>
    <mergeCell ref="AH61:AJ61"/>
    <mergeCell ref="B62:C62"/>
    <mergeCell ref="B63:C63"/>
    <mergeCell ref="B64:C64"/>
    <mergeCell ref="B71:C71"/>
    <mergeCell ref="B72:C72"/>
    <mergeCell ref="B73:C73"/>
    <mergeCell ref="B74:C74"/>
    <mergeCell ref="B75:C75"/>
    <mergeCell ref="AK70:AP70"/>
    <mergeCell ref="B68:C68"/>
    <mergeCell ref="AH68:AJ68"/>
    <mergeCell ref="B69:C69"/>
    <mergeCell ref="AH69:AJ69"/>
    <mergeCell ref="B70:C70"/>
    <mergeCell ref="AH70:AJ70"/>
    <mergeCell ref="AK88:AL89"/>
    <mergeCell ref="AH90:AJ90"/>
    <mergeCell ref="AK90:AL90"/>
    <mergeCell ref="AH91:AJ91"/>
    <mergeCell ref="AH92:AJ92"/>
    <mergeCell ref="B93:C93"/>
    <mergeCell ref="D93:E93"/>
    <mergeCell ref="AH93:AJ93"/>
    <mergeCell ref="B76:C76"/>
    <mergeCell ref="B77:C77"/>
    <mergeCell ref="B78:C78"/>
    <mergeCell ref="B79:C79"/>
    <mergeCell ref="B80:C80"/>
    <mergeCell ref="AH88:AJ89"/>
    <mergeCell ref="B98:C98"/>
    <mergeCell ref="B99:C99"/>
    <mergeCell ref="B100:C100"/>
    <mergeCell ref="B101:C101"/>
    <mergeCell ref="AK96:AP96"/>
    <mergeCell ref="AK101:AP101"/>
    <mergeCell ref="B94:C94"/>
    <mergeCell ref="D94:E94"/>
    <mergeCell ref="AH94:AJ94"/>
    <mergeCell ref="AH95:AJ95"/>
    <mergeCell ref="B96:C97"/>
    <mergeCell ref="AH96:AJ97"/>
    <mergeCell ref="AK110:AP110"/>
    <mergeCell ref="B105:C105"/>
    <mergeCell ref="AH105:AJ105"/>
    <mergeCell ref="B106:C106"/>
    <mergeCell ref="AH106:AJ106"/>
    <mergeCell ref="B107:C107"/>
    <mergeCell ref="AK106:AP106"/>
    <mergeCell ref="B102:C102"/>
    <mergeCell ref="AH102:AJ102"/>
    <mergeCell ref="B103:C103"/>
    <mergeCell ref="AH103:AJ103"/>
    <mergeCell ref="B104:C104"/>
    <mergeCell ref="AH104:AJ104"/>
    <mergeCell ref="B113:C113"/>
    <mergeCell ref="AH113:AJ113"/>
    <mergeCell ref="B114:C114"/>
    <mergeCell ref="AH114:AJ114"/>
    <mergeCell ref="B108:C108"/>
    <mergeCell ref="B109:C109"/>
    <mergeCell ref="B110:C110"/>
    <mergeCell ref="B111:C111"/>
    <mergeCell ref="AH111:AJ111"/>
    <mergeCell ref="B125:C125"/>
    <mergeCell ref="B126:C126"/>
    <mergeCell ref="AK13:AP13"/>
    <mergeCell ref="AK18:AP18"/>
    <mergeCell ref="AK23:AP23"/>
    <mergeCell ref="AK32:AP32"/>
    <mergeCell ref="AK27:AP27"/>
    <mergeCell ref="AK51:AP51"/>
    <mergeCell ref="AK56:AP56"/>
    <mergeCell ref="AK61:AP61"/>
    <mergeCell ref="B119:C119"/>
    <mergeCell ref="B120:C120"/>
    <mergeCell ref="B121:C121"/>
    <mergeCell ref="B122:C122"/>
    <mergeCell ref="B123:C123"/>
    <mergeCell ref="B124:C124"/>
    <mergeCell ref="B115:C115"/>
    <mergeCell ref="AH115:AJ115"/>
    <mergeCell ref="B116:C116"/>
    <mergeCell ref="B117:C117"/>
    <mergeCell ref="B118:C118"/>
    <mergeCell ref="AK115:AP115"/>
    <mergeCell ref="B112:C112"/>
    <mergeCell ref="AH112:AJ11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x2</vt:lpstr>
      <vt:lpstr>x3</vt:lpstr>
      <vt:lpstr>x4</vt:lpstr>
      <vt:lpstr>x8</vt:lpstr>
      <vt:lpstr>x16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2023-03-11T17:41:08Z</dcterms:modified>
  <cp:category/>
  <cp:contentStatus/>
</cp:coreProperties>
</file>